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8415" windowHeight="3690" tabRatio="842" activeTab="1"/>
  </bookViews>
  <sheets>
    <sheet name="Notes" sheetId="1" r:id="rId1"/>
    <sheet name="Branches included" sheetId="2" r:id="rId2"/>
  </sheets>
  <definedNames>
    <definedName name="_xlnm.Print_Area" localSheetId="1">'Branches included'!$C:$F</definedName>
    <definedName name="_xlnm.Print_Titles" localSheetId="1">'Branches included'!$A:$B</definedName>
  </definedNames>
  <calcPr fullCalcOnLoad="1"/>
</workbook>
</file>

<file path=xl/sharedStrings.xml><?xml version="1.0" encoding="utf-8"?>
<sst xmlns="http://schemas.openxmlformats.org/spreadsheetml/2006/main" count="78" uniqueCount="67">
  <si>
    <t xml:space="preserve"> </t>
  </si>
  <si>
    <t>(EUR millions except otherwise indicated)</t>
  </si>
  <si>
    <t>Results of Luxembourg banks, including their foreign branches</t>
  </si>
  <si>
    <t>Interest income</t>
  </si>
  <si>
    <t>Interest expenses</t>
  </si>
  <si>
    <t>Interest margin</t>
  </si>
  <si>
    <t>Net income from commission</t>
  </si>
  <si>
    <t>Net income from foreign exchange</t>
  </si>
  <si>
    <t>Other net income</t>
  </si>
  <si>
    <t>Other administrative expenditures</t>
  </si>
  <si>
    <t>Staff expenditures</t>
  </si>
  <si>
    <t>Staff and other administrative expenditures</t>
  </si>
  <si>
    <t>Result before depreciations, net provisions and tax</t>
  </si>
  <si>
    <t>Result before tax</t>
  </si>
  <si>
    <t>Tax on income and profit</t>
  </si>
  <si>
    <t>Debit and credit items</t>
  </si>
  <si>
    <t>Average balance sheet total</t>
  </si>
  <si>
    <t>Dividends received</t>
  </si>
  <si>
    <t>Net result</t>
  </si>
  <si>
    <t>% of average balance sheet total</t>
  </si>
  <si>
    <t>% of banking income</t>
  </si>
  <si>
    <t>Table 11.4</t>
  </si>
  <si>
    <t>Net provisions</t>
  </si>
  <si>
    <t>Depreciations</t>
  </si>
  <si>
    <t>Miscellaneous results</t>
  </si>
  <si>
    <t>Depreciation of non-financial fixed assets</t>
  </si>
  <si>
    <t>Impairment</t>
  </si>
  <si>
    <t>Staff and other administrative expenditures (10+11)</t>
  </si>
  <si>
    <t>Result before depreciations, net provisions and tax (9-12-13)</t>
  </si>
  <si>
    <t>Result before tax (14-15-16+17)</t>
  </si>
  <si>
    <t>Net result (18-19)</t>
  </si>
  <si>
    <t>Net income</t>
  </si>
  <si>
    <t>Methodological notes</t>
  </si>
  <si>
    <t>1.</t>
  </si>
  <si>
    <t>2.</t>
  </si>
  <si>
    <t>Data is revised on a regular basis in the light of new information. Discrepancies may arise from rounding.</t>
  </si>
  <si>
    <t>3.</t>
  </si>
  <si>
    <t>4.</t>
  </si>
  <si>
    <t>5.</t>
  </si>
  <si>
    <t>For further details, please see also the instructions relating to the prudential reporting of the CSSF (www.cssf.lu).</t>
  </si>
  <si>
    <t>Aggregated profit and loss account of credit institutions as at year-end</t>
  </si>
  <si>
    <t>In order allow the comparison of data relating to 2007 and data relating to 2008, data has been presented in a unique layout.</t>
  </si>
  <si>
    <t>6.</t>
  </si>
  <si>
    <t>7.</t>
  </si>
  <si>
    <t xml:space="preserve">Data is compiled by the Banque centrale du Luxembourg by using a prudential data collection of the Commission de Surveillance </t>
  </si>
  <si>
    <t>du Secteur Financier.</t>
  </si>
  <si>
    <t xml:space="preserve">The interim profit and loss accounts aggregate the profit and loss accounts of the individual credit institutions at the end of </t>
  </si>
  <si>
    <t>each quarter. Thus, they only include the data of those credit institutions that were active at the end of the respective quarter.</t>
  </si>
  <si>
    <t>The published historical series have been revised to take into acount the fact that the fiscal year of some banks does not end in</t>
  </si>
  <si>
    <t>December (the fiscal year of some banks ends in March, June, September or October). For instance, for the banks whose fiscal</t>
  </si>
  <si>
    <t xml:space="preserve"> year ends in March, the income statements published at the end of March reflect the activity of a whole year.</t>
  </si>
  <si>
    <t xml:space="preserve">Therefore, the income statements established at the end of March are overestimated. To purge the aforementioned effects from the </t>
  </si>
  <si>
    <t>agregates, the accounts of these banks are adjusted to reflect, in March, only the activity of one quarter (in this case the difference</t>
  </si>
  <si>
    <t xml:space="preserve">between the accounts of March and December). Hence, the agregated data during the year reflects the activity at the end of the </t>
  </si>
  <si>
    <t>corresponding quarter. A similar iterative method is applied to subsequent quarters and other banks whose fiscal year does not</t>
  </si>
  <si>
    <t xml:space="preserve"> end in December in order to ensure homogeneity of the published data.</t>
  </si>
  <si>
    <t xml:space="preserve">It is important to mention that these series are compiled on the basis of reports established according to the reporting instructions </t>
  </si>
  <si>
    <t>applicable until December 2007 as well as reports established according to the reporting instructions applicable since January 2008.</t>
  </si>
  <si>
    <t>It is, however, important to note that the underlying accounting rules have been modified in January 2008 (switch from LuxGaap</t>
  </si>
  <si>
    <t xml:space="preserve"> to IAS/IFRS). Thus, it is difficult to compare data before and after January 2008.</t>
  </si>
  <si>
    <t>Finally, it is also important to mention that some banks did not establish the 2008 reports according to the instructions that came</t>
  </si>
  <si>
    <t xml:space="preserve"> into force in 2008; these banks established the reports according to the instructions prevailing in 2007.</t>
  </si>
  <si>
    <t xml:space="preserve"> included in the item «Other net income».</t>
  </si>
  <si>
    <t>The items «Other income from securities» and «Taxes other than tax on income», previously reported separately, are now</t>
  </si>
  <si>
    <t>Interest margin (1-2)</t>
  </si>
  <si>
    <t>Net income (4+5+6+7)</t>
  </si>
  <si>
    <t>Banking income (3+8)</t>
  </si>
</sst>
</file>

<file path=xl/styles.xml><?xml version="1.0" encoding="utf-8"?>
<styleSheet xmlns="http://schemas.openxmlformats.org/spreadsheetml/2006/main">
  <numFmts count="7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#,##0;&quot;€&quot;\-#,##0"/>
    <numFmt numFmtId="167" formatCode="&quot;€&quot;#,##0;[Red]&quot;€&quot;\-#,##0"/>
    <numFmt numFmtId="168" formatCode="&quot;€&quot;#,##0.00;&quot;€&quot;\-#,##0.00"/>
    <numFmt numFmtId="169" formatCode="&quot;€&quot;#,##0.00;[Red]&quot;€&quot;\-#,##0.00"/>
    <numFmt numFmtId="170" formatCode="_ &quot;€&quot;* #,##0_ ;_ &quot;€&quot;* \-#,##0_ ;_ &quot;€&quot;* &quot;-&quot;_ ;_ @_ "/>
    <numFmt numFmtId="171" formatCode="_ * #,##0_ ;_ * \-#,##0_ ;_ * &quot;-&quot;_ ;_ @_ "/>
    <numFmt numFmtId="172" formatCode="_ &quot;€&quot;* #,##0.00_ ;_ &quot;€&quot;* \-#,##0.00_ ;_ &quot;€&quot;* &quot;-&quot;??_ ;_ @_ "/>
    <numFmt numFmtId="173" formatCode="_ * #,##0.00_ ;_ * \-#,##0.00_ ;_ * &quot;-&quot;??_ ;_ @_ "/>
    <numFmt numFmtId="174" formatCode="#,##0\ &quot;LUF&quot;;\-#,##0\ &quot;LUF&quot;"/>
    <numFmt numFmtId="175" formatCode="#,##0\ &quot;LUF&quot;;[Red]\-#,##0\ &quot;LUF&quot;"/>
    <numFmt numFmtId="176" formatCode="#,##0.00\ &quot;LUF&quot;;\-#,##0.00\ &quot;LUF&quot;"/>
    <numFmt numFmtId="177" formatCode="#,##0.00\ &quot;LUF&quot;;[Red]\-#,##0.00\ &quot;LUF&quot;"/>
    <numFmt numFmtId="178" formatCode="_-* #,##0\ &quot;LUF&quot;_-;\-* #,##0\ &quot;LUF&quot;_-;_-* &quot;-&quot;\ &quot;LUF&quot;_-;_-@_-"/>
    <numFmt numFmtId="179" formatCode="_-* #,##0\ _L_U_F_-;\-* #,##0\ _L_U_F_-;_-* &quot;-&quot;\ _L_U_F_-;_-@_-"/>
    <numFmt numFmtId="180" formatCode="_-* #,##0.00\ &quot;LUF&quot;_-;\-* #,##0.00\ &quot;LUF&quot;_-;_-* &quot;-&quot;??\ &quot;LUF&quot;_-;_-@_-"/>
    <numFmt numFmtId="181" formatCode="_-* #,##0.00\ _L_U_F_-;\-* #,##0.00\ _L_U_F_-;_-* &quot;-&quot;??\ _L_U_F_-;_-@_-"/>
    <numFmt numFmtId="182" formatCode="#,##0\ &quot;F&quot;;\-#,##0\ &quot;F&quot;"/>
    <numFmt numFmtId="183" formatCode="#,##0\ &quot;F&quot;;[Red]\-#,##0\ &quot;F&quot;"/>
    <numFmt numFmtId="184" formatCode="#,##0.00\ &quot;F&quot;;\-#,##0.00\ &quot;F&quot;"/>
    <numFmt numFmtId="185" formatCode="#,##0.00\ &quot;F&quot;;[Red]\-#,##0.00\ &quot;F&quot;"/>
    <numFmt numFmtId="186" formatCode="_-* #,##0\ &quot;F&quot;_-;\-* #,##0\ &quot;F&quot;_-;_-* &quot;-&quot;\ &quot;F&quot;_-;_-@_-"/>
    <numFmt numFmtId="187" formatCode="_-* #,##0\ _F_-;\-* #,##0\ _F_-;_-* &quot;-&quot;\ _F_-;_-@_-"/>
    <numFmt numFmtId="188" formatCode="_-* #,##0.00\ &quot;F&quot;_-;\-* #,##0.00\ &quot;F&quot;_-;_-* &quot;-&quot;??\ &quot;F&quot;_-;_-@_-"/>
    <numFmt numFmtId="189" formatCode="_-* #,##0.00\ _F_-;\-* #,##0.00\ _F_-;_-* &quot;-&quot;??\ _F_-;_-@_-"/>
    <numFmt numFmtId="190" formatCode="&quot;€&quot;\ #,##0;&quot;€&quot;\ \-#,##0"/>
    <numFmt numFmtId="191" formatCode="&quot;€&quot;\ #,##0;[Red]&quot;€&quot;\ \-#,##0"/>
    <numFmt numFmtId="192" formatCode="&quot;€&quot;\ #,##0.00;&quot;€&quot;\ \-#,##0.00"/>
    <numFmt numFmtId="193" formatCode="&quot;€&quot;\ #,##0.00;[Red]&quot;€&quot;\ \-#,##0.00"/>
    <numFmt numFmtId="194" formatCode="_ &quot;€&quot;\ * #,##0_ ;_ &quot;€&quot;\ * \-#,##0_ ;_ &quot;€&quot;\ * &quot;-&quot;_ ;_ @_ "/>
    <numFmt numFmtId="195" formatCode="_ &quot;€&quot;\ * #,##0.00_ ;_ &quot;€&quot;\ * \-#,##0.00_ ;_ &quot;€&quot;\ * &quot;-&quot;??_ ;_ @_ "/>
    <numFmt numFmtId="196" formatCode="#,##0\ &quot;FB&quot;;\-#,##0\ &quot;FB&quot;"/>
    <numFmt numFmtId="197" formatCode="#,##0\ &quot;FB&quot;;[Red]\-#,##0\ &quot;FB&quot;"/>
    <numFmt numFmtId="198" formatCode="#,##0.00\ &quot;FB&quot;;\-#,##0.00\ &quot;FB&quot;"/>
    <numFmt numFmtId="199" formatCode="#,##0.00\ &quot;FB&quot;;[Red]\-#,##0.00\ &quot;FB&quot;"/>
    <numFmt numFmtId="200" formatCode="_-* #,##0\ &quot;FB&quot;_-;\-* #,##0\ &quot;FB&quot;_-;_-* &quot;-&quot;\ &quot;FB&quot;_-;_-@_-"/>
    <numFmt numFmtId="201" formatCode="_-* #,##0\ _F_B_-;\-* #,##0\ _F_B_-;_-* &quot;-&quot;\ _F_B_-;_-@_-"/>
    <numFmt numFmtId="202" formatCode="_-* #,##0.00\ &quot;FB&quot;_-;\-* #,##0.00\ &quot;FB&quot;_-;_-* &quot;-&quot;??\ &quot;FB&quot;_-;_-@_-"/>
    <numFmt numFmtId="203" formatCode="_-* #,##0.00\ _F_B_-;\-* #,##0.00\ _F_B_-;_-* &quot;-&quot;??\ _F_B_-;_-@_-"/>
    <numFmt numFmtId="204" formatCode="0.0"/>
    <numFmt numFmtId="205" formatCode="#\-##,##0"/>
    <numFmt numFmtId="206" formatCode="#0,##0"/>
    <numFmt numFmtId="207" formatCode="00,##0"/>
    <numFmt numFmtId="208" formatCode="000"/>
    <numFmt numFmtId="209" formatCode="###\ ##0\ \ "/>
    <numFmt numFmtId="210" formatCode="#\ ###\ ##0\ \ "/>
    <numFmt numFmtId="211" formatCode="#,##0\ \ "/>
    <numFmt numFmtId="212" formatCode="###\ ##0.00\ \ "/>
    <numFmt numFmtId="213" formatCode="###\ ##0.0\ \ "/>
    <numFmt numFmtId="214" formatCode="##,##0\ \ "/>
    <numFmt numFmtId="215" formatCode="#,##0.0\ \ "/>
    <numFmt numFmtId="216" formatCode="[$-100C]dddd\,\ d\.\ mmmm\ yyyy"/>
    <numFmt numFmtId="217" formatCode="###\ ##0\ \ \ \ "/>
    <numFmt numFmtId="218" formatCode="#.##0.0\ \ "/>
    <numFmt numFmtId="219" formatCode="#\ ##0.0\ \ "/>
    <numFmt numFmtId="220" formatCode="#\ ##0\ \ "/>
    <numFmt numFmtId="221" formatCode="##0.00\ \ "/>
    <numFmt numFmtId="222" formatCode="##0.0\ \ "/>
    <numFmt numFmtId="223" formatCode="0.00000"/>
    <numFmt numFmtId="224" formatCode="0.0000"/>
    <numFmt numFmtId="225" formatCode="0.000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i/>
      <sz val="12"/>
      <name val="Arial"/>
      <family val="2"/>
    </font>
    <font>
      <b/>
      <sz val="12"/>
      <color indexed="4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 applyProtection="1">
      <alignment vertical="top"/>
      <protection locked="0"/>
    </xf>
    <xf numFmtId="0" fontId="7" fillId="0" borderId="0" xfId="0" applyFont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 wrapText="1"/>
    </xf>
    <xf numFmtId="0" fontId="8" fillId="0" borderId="0" xfId="0" applyFont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6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Border="1" applyAlignment="1">
      <alignment horizontal="right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 wrapText="1"/>
    </xf>
    <xf numFmtId="217" fontId="8" fillId="0" borderId="10" xfId="0" applyNumberFormat="1" applyFont="1" applyBorder="1" applyAlignment="1">
      <alignment horizontal="right" vertical="center"/>
    </xf>
    <xf numFmtId="217" fontId="8" fillId="0" borderId="11" xfId="0" applyNumberFormat="1" applyFont="1" applyBorder="1" applyAlignment="1">
      <alignment horizontal="right" vertical="center"/>
    </xf>
    <xf numFmtId="217" fontId="8" fillId="0" borderId="12" xfId="0" applyNumberFormat="1" applyFont="1" applyBorder="1" applyAlignment="1">
      <alignment horizontal="right" vertical="center"/>
    </xf>
    <xf numFmtId="217" fontId="8" fillId="0" borderId="13" xfId="0" applyNumberFormat="1" applyFont="1" applyBorder="1" applyAlignment="1">
      <alignment horizontal="right" vertical="center"/>
    </xf>
    <xf numFmtId="0" fontId="8" fillId="0" borderId="13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13" xfId="0" applyFont="1" applyBorder="1" applyAlignment="1">
      <alignment horizontal="center" vertical="center"/>
    </xf>
    <xf numFmtId="220" fontId="8" fillId="0" borderId="13" xfId="0" applyNumberFormat="1" applyFont="1" applyBorder="1" applyAlignment="1">
      <alignment horizontal="right" vertical="center"/>
    </xf>
    <xf numFmtId="0" fontId="8" fillId="0" borderId="10" xfId="0" applyFont="1" applyBorder="1" applyAlignment="1">
      <alignment horizontal="center" vertical="center"/>
    </xf>
    <xf numFmtId="0" fontId="8" fillId="0" borderId="17" xfId="0" applyFont="1" applyBorder="1" applyAlignment="1">
      <alignment horizontal="left" vertical="center"/>
    </xf>
    <xf numFmtId="221" fontId="8" fillId="0" borderId="10" xfId="0" applyNumberFormat="1" applyFont="1" applyBorder="1" applyAlignment="1">
      <alignment horizontal="right" vertical="center"/>
    </xf>
    <xf numFmtId="0" fontId="8" fillId="0" borderId="11" xfId="0" applyFont="1" applyBorder="1" applyAlignment="1">
      <alignment horizontal="center" vertical="center"/>
    </xf>
    <xf numFmtId="221" fontId="8" fillId="0" borderId="11" xfId="0" applyNumberFormat="1" applyFont="1" applyBorder="1" applyAlignment="1">
      <alignment horizontal="right" vertical="center"/>
    </xf>
    <xf numFmtId="0" fontId="8" fillId="0" borderId="12" xfId="0" applyFont="1" applyBorder="1" applyAlignment="1">
      <alignment horizontal="center" vertical="center"/>
    </xf>
    <xf numFmtId="0" fontId="8" fillId="0" borderId="18" xfId="0" applyFont="1" applyBorder="1" applyAlignment="1">
      <alignment horizontal="left" vertical="center"/>
    </xf>
    <xf numFmtId="221" fontId="8" fillId="0" borderId="12" xfId="0" applyNumberFormat="1" applyFont="1" applyBorder="1" applyAlignment="1">
      <alignment horizontal="right" vertical="center"/>
    </xf>
    <xf numFmtId="222" fontId="8" fillId="0" borderId="11" xfId="0" applyNumberFormat="1" applyFont="1" applyBorder="1" applyAlignment="1">
      <alignment horizontal="right" vertical="center"/>
    </xf>
    <xf numFmtId="222" fontId="8" fillId="0" borderId="12" xfId="0" applyNumberFormat="1" applyFont="1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12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/>
    </xf>
    <xf numFmtId="0" fontId="7" fillId="0" borderId="19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49" fontId="2" fillId="0" borderId="0" xfId="0" applyNumberFormat="1" applyFont="1" applyBorder="1" applyAlignment="1">
      <alignment horizontal="left"/>
    </xf>
    <xf numFmtId="49" fontId="8" fillId="0" borderId="0" xfId="0" applyNumberFormat="1" applyFont="1" applyBorder="1" applyAlignment="1">
      <alignment horizontal="left"/>
    </xf>
    <xf numFmtId="0" fontId="8" fillId="0" borderId="0" xfId="0" applyFont="1" applyFill="1" applyBorder="1" applyAlignment="1">
      <alignment/>
    </xf>
    <xf numFmtId="49" fontId="8" fillId="0" borderId="0" xfId="0" applyNumberFormat="1" applyFont="1" applyBorder="1" applyAlignment="1">
      <alignment horizontal="center"/>
    </xf>
    <xf numFmtId="217" fontId="8" fillId="0" borderId="10" xfId="0" applyNumberFormat="1" applyFont="1" applyFill="1" applyBorder="1" applyAlignment="1">
      <alignment horizontal="right" vertical="center"/>
    </xf>
    <xf numFmtId="217" fontId="8" fillId="0" borderId="11" xfId="0" applyNumberFormat="1" applyFont="1" applyFill="1" applyBorder="1" applyAlignment="1">
      <alignment horizontal="right" vertical="center"/>
    </xf>
    <xf numFmtId="217" fontId="8" fillId="0" borderId="12" xfId="0" applyNumberFormat="1" applyFont="1" applyFill="1" applyBorder="1" applyAlignment="1">
      <alignment horizontal="right" vertical="center"/>
    </xf>
    <xf numFmtId="217" fontId="8" fillId="0" borderId="13" xfId="0" applyNumberFormat="1" applyFont="1" applyFill="1" applyBorder="1" applyAlignment="1">
      <alignment horizontal="right" vertical="center"/>
    </xf>
    <xf numFmtId="3" fontId="8" fillId="0" borderId="13" xfId="0" applyNumberFormat="1" applyFont="1" applyBorder="1" applyAlignment="1">
      <alignment horizontal="right" vertical="center"/>
    </xf>
    <xf numFmtId="217" fontId="8" fillId="0" borderId="20" xfId="0" applyNumberFormat="1" applyFont="1" applyFill="1" applyBorder="1" applyAlignment="1">
      <alignment horizontal="right" vertical="center"/>
    </xf>
    <xf numFmtId="222" fontId="8" fillId="0" borderId="10" xfId="0" applyNumberFormat="1" applyFont="1" applyBorder="1" applyAlignment="1">
      <alignment horizontal="right" vertical="center"/>
    </xf>
    <xf numFmtId="0" fontId="8" fillId="0" borderId="10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21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6"/>
  <sheetViews>
    <sheetView showGridLines="0" zoomScalePageLayoutView="0" workbookViewId="0" topLeftCell="A1">
      <selection activeCell="D38" sqref="D38"/>
    </sheetView>
  </sheetViews>
  <sheetFormatPr defaultColWidth="9.140625" defaultRowHeight="12.75"/>
  <cols>
    <col min="1" max="1" width="5.7109375" style="58" customWidth="1"/>
    <col min="2" max="2" width="5.7109375" style="33" customWidth="1"/>
    <col min="3" max="4" width="5.7109375" style="57" customWidth="1"/>
    <col min="5" max="12" width="12.7109375" style="57" customWidth="1"/>
    <col min="13" max="16384" width="9.140625" style="57" customWidth="1"/>
  </cols>
  <sheetData>
    <row r="1" ht="14.25">
      <c r="A1" s="56" t="s">
        <v>32</v>
      </c>
    </row>
    <row r="2" ht="14.25">
      <c r="A2" s="56"/>
    </row>
    <row r="4" spans="1:2" ht="14.25">
      <c r="A4" s="58" t="s">
        <v>33</v>
      </c>
      <c r="B4" s="33" t="s">
        <v>44</v>
      </c>
    </row>
    <row r="5" ht="14.25">
      <c r="B5" s="33" t="s">
        <v>45</v>
      </c>
    </row>
    <row r="6" spans="1:2" ht="14.25">
      <c r="A6" s="58" t="s">
        <v>34</v>
      </c>
      <c r="B6" s="33" t="s">
        <v>35</v>
      </c>
    </row>
    <row r="7" spans="1:2" ht="14.25">
      <c r="A7" s="58" t="s">
        <v>36</v>
      </c>
      <c r="B7" s="33" t="s">
        <v>46</v>
      </c>
    </row>
    <row r="8" ht="14.25">
      <c r="B8" s="33" t="s">
        <v>47</v>
      </c>
    </row>
    <row r="9" spans="1:2" ht="14.25">
      <c r="A9" s="58" t="s">
        <v>37</v>
      </c>
      <c r="B9" s="33" t="s">
        <v>48</v>
      </c>
    </row>
    <row r="10" ht="14.25">
      <c r="B10" s="33" t="s">
        <v>49</v>
      </c>
    </row>
    <row r="11" ht="14.25">
      <c r="B11" s="33" t="s">
        <v>50</v>
      </c>
    </row>
    <row r="12" ht="14.25">
      <c r="B12" s="33" t="s">
        <v>51</v>
      </c>
    </row>
    <row r="13" ht="14.25">
      <c r="B13" s="33" t="s">
        <v>52</v>
      </c>
    </row>
    <row r="14" ht="14.25">
      <c r="B14" s="33" t="s">
        <v>53</v>
      </c>
    </row>
    <row r="15" ht="14.25">
      <c r="B15" s="33" t="s">
        <v>54</v>
      </c>
    </row>
    <row r="16" ht="14.25">
      <c r="B16" s="33" t="s">
        <v>55</v>
      </c>
    </row>
    <row r="17" spans="1:2" ht="14.25">
      <c r="A17" s="58" t="s">
        <v>38</v>
      </c>
      <c r="B17" s="33" t="s">
        <v>56</v>
      </c>
    </row>
    <row r="18" ht="14.25">
      <c r="B18" s="33" t="s">
        <v>57</v>
      </c>
    </row>
    <row r="19" ht="14.25">
      <c r="B19" s="33" t="s">
        <v>41</v>
      </c>
    </row>
    <row r="20" ht="14.25">
      <c r="B20" s="33" t="s">
        <v>58</v>
      </c>
    </row>
    <row r="21" ht="14.25">
      <c r="B21" s="33" t="s">
        <v>59</v>
      </c>
    </row>
    <row r="22" ht="14.25">
      <c r="B22" s="33" t="s">
        <v>60</v>
      </c>
    </row>
    <row r="23" ht="14.25">
      <c r="B23" s="33" t="s">
        <v>61</v>
      </c>
    </row>
    <row r="24" spans="1:2" ht="14.25">
      <c r="A24" s="58" t="s">
        <v>42</v>
      </c>
      <c r="B24" s="33" t="s">
        <v>63</v>
      </c>
    </row>
    <row r="25" ht="14.25">
      <c r="B25" s="33" t="s">
        <v>62</v>
      </c>
    </row>
    <row r="26" spans="1:2" ht="14.25">
      <c r="A26" s="58" t="s">
        <v>43</v>
      </c>
      <c r="B26" s="33" t="s">
        <v>39</v>
      </c>
    </row>
  </sheetData>
  <sheetProtection/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2"/>
  <sheetViews>
    <sheetView tabSelected="1" zoomScale="90" zoomScaleNormal="90" zoomScalePageLayoutView="0" workbookViewId="0" topLeftCell="A1">
      <pane xSplit="2" ySplit="7" topLeftCell="C8" activePane="bottomRight" state="frozen"/>
      <selection pane="topLeft" activeCell="H44" sqref="H44"/>
      <selection pane="topRight" activeCell="H44" sqref="H44"/>
      <selection pane="bottomLeft" activeCell="H44" sqref="H44"/>
      <selection pane="bottomRight" activeCell="R14" sqref="R14"/>
    </sheetView>
  </sheetViews>
  <sheetFormatPr defaultColWidth="9.140625" defaultRowHeight="12.75"/>
  <cols>
    <col min="1" max="1" width="4.57421875" style="19" customWidth="1"/>
    <col min="2" max="2" width="60.7109375" style="20" customWidth="1"/>
    <col min="3" max="9" width="12.7109375" style="22" customWidth="1"/>
    <col min="10" max="11" width="12.7109375" style="15" customWidth="1"/>
    <col min="12" max="12" width="12.57421875" style="15" customWidth="1"/>
    <col min="13" max="13" width="12.421875" style="15" customWidth="1"/>
    <col min="14" max="17" width="12.28125" style="15" customWidth="1"/>
    <col min="18" max="18" width="12.140625" style="15" customWidth="1"/>
    <col min="19" max="16384" width="9.140625" style="15" customWidth="1"/>
  </cols>
  <sheetData>
    <row r="1" spans="1:2" s="17" customFormat="1" ht="18" customHeight="1">
      <c r="A1" s="51" t="s">
        <v>21</v>
      </c>
      <c r="B1" s="16"/>
    </row>
    <row r="2" spans="1:9" s="3" customFormat="1" ht="15.75">
      <c r="A2" s="50" t="s">
        <v>40</v>
      </c>
      <c r="B2" s="18"/>
      <c r="C2" s="17"/>
      <c r="D2" s="17"/>
      <c r="E2" s="17"/>
      <c r="F2" s="17"/>
      <c r="G2" s="17"/>
      <c r="H2" s="17"/>
      <c r="I2" s="17"/>
    </row>
    <row r="3" spans="1:9" s="3" customFormat="1" ht="15" customHeight="1">
      <c r="A3" s="33" t="s">
        <v>2</v>
      </c>
      <c r="B3" s="18"/>
      <c r="C3" s="17"/>
      <c r="D3" s="17"/>
      <c r="E3" s="17"/>
      <c r="F3" s="17"/>
      <c r="G3" s="17"/>
      <c r="H3" s="17"/>
      <c r="I3" s="17"/>
    </row>
    <row r="4" spans="1:9" s="3" customFormat="1" ht="15" customHeight="1">
      <c r="A4" s="52" t="s">
        <v>1</v>
      </c>
      <c r="B4" s="1"/>
      <c r="C4" s="17"/>
      <c r="D4" s="17"/>
      <c r="E4" s="17"/>
      <c r="F4" s="17"/>
      <c r="G4" s="17"/>
      <c r="H4" s="17"/>
      <c r="I4" s="17"/>
    </row>
    <row r="5" spans="1:9" s="3" customFormat="1" ht="15" customHeight="1">
      <c r="A5" s="2"/>
      <c r="B5" s="2"/>
      <c r="C5" s="17"/>
      <c r="D5" s="17"/>
      <c r="E5" s="17"/>
      <c r="F5" s="17"/>
      <c r="G5" s="17"/>
      <c r="H5" s="17"/>
      <c r="I5" s="17"/>
    </row>
    <row r="6" spans="1:9" s="6" customFormat="1" ht="15" customHeight="1">
      <c r="A6" s="4"/>
      <c r="B6" s="5"/>
      <c r="C6" s="21"/>
      <c r="D6" s="21"/>
      <c r="E6" s="21"/>
      <c r="F6" s="21"/>
      <c r="G6" s="21"/>
      <c r="H6" s="21"/>
      <c r="I6" s="21"/>
    </row>
    <row r="7" spans="1:18" s="6" customFormat="1" ht="24.75" customHeight="1">
      <c r="A7" s="23"/>
      <c r="B7" s="53" t="s">
        <v>15</v>
      </c>
      <c r="C7" s="31">
        <v>2008</v>
      </c>
      <c r="D7" s="31">
        <v>2009</v>
      </c>
      <c r="E7" s="31">
        <v>2010</v>
      </c>
      <c r="F7" s="31">
        <v>2011</v>
      </c>
      <c r="G7" s="31">
        <v>2012</v>
      </c>
      <c r="H7" s="31">
        <v>2013</v>
      </c>
      <c r="I7" s="31">
        <v>2014</v>
      </c>
      <c r="J7" s="31">
        <v>2015</v>
      </c>
      <c r="K7" s="31">
        <v>2016</v>
      </c>
      <c r="L7" s="31">
        <v>2017</v>
      </c>
      <c r="M7" s="31">
        <v>2018</v>
      </c>
      <c r="N7" s="31">
        <v>2019</v>
      </c>
      <c r="O7" s="31">
        <v>2020</v>
      </c>
      <c r="P7" s="31">
        <v>2021</v>
      </c>
      <c r="Q7" s="31">
        <v>2022</v>
      </c>
      <c r="R7" s="31">
        <v>2023</v>
      </c>
    </row>
    <row r="8" spans="1:18" s="6" customFormat="1" ht="18" customHeight="1">
      <c r="A8" s="7">
        <v>1</v>
      </c>
      <c r="B8" s="8" t="s">
        <v>3</v>
      </c>
      <c r="C8" s="27">
        <v>60966</v>
      </c>
      <c r="D8" s="27">
        <v>28018</v>
      </c>
      <c r="E8" s="27">
        <v>18447</v>
      </c>
      <c r="F8" s="27">
        <v>19828</v>
      </c>
      <c r="G8" s="27">
        <v>16591</v>
      </c>
      <c r="H8" s="59">
        <v>12790.881604</v>
      </c>
      <c r="I8" s="59">
        <v>11898.725186</v>
      </c>
      <c r="J8" s="59">
        <v>11551.988973706226</v>
      </c>
      <c r="K8" s="59">
        <v>11500.546657881114</v>
      </c>
      <c r="L8" s="59">
        <v>11782.527864517275</v>
      </c>
      <c r="M8" s="59">
        <v>13402.3508869646</v>
      </c>
      <c r="N8" s="59">
        <v>15542.9729088118</v>
      </c>
      <c r="O8" s="59">
        <v>11035.038186287915</v>
      </c>
      <c r="P8" s="59">
        <v>10030</v>
      </c>
      <c r="Q8" s="59">
        <v>16506</v>
      </c>
      <c r="R8" s="59">
        <v>39926</v>
      </c>
    </row>
    <row r="9" spans="1:18" s="6" customFormat="1" ht="18" customHeight="1">
      <c r="A9" s="9">
        <v>2</v>
      </c>
      <c r="B9" s="10" t="s">
        <v>4</v>
      </c>
      <c r="C9" s="28">
        <v>55013</v>
      </c>
      <c r="D9" s="28">
        <v>22062</v>
      </c>
      <c r="E9" s="28">
        <v>13487</v>
      </c>
      <c r="F9" s="28">
        <v>14650</v>
      </c>
      <c r="G9" s="28">
        <v>11672</v>
      </c>
      <c r="H9" s="60">
        <v>8265.6661526</v>
      </c>
      <c r="I9" s="60">
        <v>7546.670453199999</v>
      </c>
      <c r="J9" s="60">
        <v>6875.133162792832</v>
      </c>
      <c r="K9" s="60">
        <v>6729.662992733444</v>
      </c>
      <c r="L9" s="60">
        <v>6904.687581754411</v>
      </c>
      <c r="M9" s="60">
        <v>8415.70540902131</v>
      </c>
      <c r="N9" s="60">
        <v>10162.0181733969</v>
      </c>
      <c r="O9" s="60">
        <v>5781.001395679484</v>
      </c>
      <c r="P9" s="60">
        <v>4912</v>
      </c>
      <c r="Q9" s="60">
        <v>9464</v>
      </c>
      <c r="R9" s="60">
        <v>29234</v>
      </c>
    </row>
    <row r="10" spans="1:18" s="6" customFormat="1" ht="18" customHeight="1">
      <c r="A10" s="11">
        <v>3</v>
      </c>
      <c r="B10" s="12" t="s">
        <v>64</v>
      </c>
      <c r="C10" s="29">
        <f aca="true" t="shared" si="0" ref="C10:H10">C8-C9</f>
        <v>5953</v>
      </c>
      <c r="D10" s="29">
        <f t="shared" si="0"/>
        <v>5956</v>
      </c>
      <c r="E10" s="29">
        <f t="shared" si="0"/>
        <v>4960</v>
      </c>
      <c r="F10" s="29">
        <f t="shared" si="0"/>
        <v>5178</v>
      </c>
      <c r="G10" s="29">
        <f t="shared" si="0"/>
        <v>4919</v>
      </c>
      <c r="H10" s="29">
        <f t="shared" si="0"/>
        <v>4525.215451399999</v>
      </c>
      <c r="I10" s="29">
        <v>4352.0547328</v>
      </c>
      <c r="J10" s="29">
        <v>4676.8558109133955</v>
      </c>
      <c r="K10" s="61">
        <v>4770.883665147666</v>
      </c>
      <c r="L10" s="61">
        <v>4877.840282762865</v>
      </c>
      <c r="M10" s="61">
        <v>4986.64547794329</v>
      </c>
      <c r="N10" s="61">
        <v>5380.9547354149</v>
      </c>
      <c r="O10" s="61">
        <v>5254.03679060843</v>
      </c>
      <c r="P10" s="61">
        <v>5118</v>
      </c>
      <c r="Q10" s="61">
        <v>7042</v>
      </c>
      <c r="R10" s="61">
        <v>10692</v>
      </c>
    </row>
    <row r="11" spans="1:18" s="6" customFormat="1" ht="18" customHeight="1">
      <c r="A11" s="9">
        <v>4</v>
      </c>
      <c r="B11" s="10" t="s">
        <v>6</v>
      </c>
      <c r="C11" s="28">
        <v>3813</v>
      </c>
      <c r="D11" s="28">
        <v>3273</v>
      </c>
      <c r="E11" s="28">
        <v>3806</v>
      </c>
      <c r="F11" s="28">
        <v>4084</v>
      </c>
      <c r="G11" s="28">
        <v>3956</v>
      </c>
      <c r="H11" s="60">
        <v>4319.781091399999</v>
      </c>
      <c r="I11" s="60">
        <v>4516.063403300001</v>
      </c>
      <c r="J11" s="60">
        <v>4740.002897942179</v>
      </c>
      <c r="K11" s="27">
        <v>4540.447662495036</v>
      </c>
      <c r="L11" s="27">
        <v>4728.476954159254</v>
      </c>
      <c r="M11" s="27">
        <v>4958.15829983746</v>
      </c>
      <c r="N11" s="27">
        <v>5109.439530844989</v>
      </c>
      <c r="O11" s="27">
        <v>5885.551733834695</v>
      </c>
      <c r="P11" s="27">
        <v>7011</v>
      </c>
      <c r="Q11" s="27">
        <v>6680</v>
      </c>
      <c r="R11" s="27">
        <v>6406</v>
      </c>
    </row>
    <row r="12" spans="1:18" s="6" customFormat="1" ht="18" customHeight="1">
      <c r="A12" s="9">
        <v>5</v>
      </c>
      <c r="B12" s="10" t="s">
        <v>7</v>
      </c>
      <c r="C12" s="28">
        <v>384</v>
      </c>
      <c r="D12" s="28">
        <v>110</v>
      </c>
      <c r="E12" s="28">
        <v>271</v>
      </c>
      <c r="F12" s="28">
        <v>114</v>
      </c>
      <c r="G12" s="28">
        <v>164</v>
      </c>
      <c r="H12" s="60">
        <v>199.4578978</v>
      </c>
      <c r="I12" s="60">
        <v>312.8980324</v>
      </c>
      <c r="J12" s="60">
        <v>335.924406287643</v>
      </c>
      <c r="K12" s="60">
        <v>338.1511151857902</v>
      </c>
      <c r="L12" s="60">
        <v>433.62179856168</v>
      </c>
      <c r="M12" s="60">
        <v>322.798064038955</v>
      </c>
      <c r="N12" s="60">
        <v>401.70155043955805</v>
      </c>
      <c r="O12" s="60">
        <v>584.6206494095532</v>
      </c>
      <c r="P12" s="60">
        <v>345</v>
      </c>
      <c r="Q12" s="60">
        <v>-38</v>
      </c>
      <c r="R12" s="60">
        <v>-256</v>
      </c>
    </row>
    <row r="13" spans="1:18" s="6" customFormat="1" ht="18" customHeight="1">
      <c r="A13" s="9">
        <v>6</v>
      </c>
      <c r="B13" s="10" t="s">
        <v>17</v>
      </c>
      <c r="C13" s="28">
        <v>1518</v>
      </c>
      <c r="D13" s="28">
        <v>772</v>
      </c>
      <c r="E13" s="28">
        <v>728</v>
      </c>
      <c r="F13" s="28">
        <v>920</v>
      </c>
      <c r="G13" s="28">
        <v>899</v>
      </c>
      <c r="H13" s="60">
        <v>822.35157841</v>
      </c>
      <c r="I13" s="60">
        <v>943.68979139</v>
      </c>
      <c r="J13" s="60">
        <v>1158.9541051868216</v>
      </c>
      <c r="K13" s="60">
        <v>1160.8005428295307</v>
      </c>
      <c r="L13" s="60">
        <v>830.094842561446</v>
      </c>
      <c r="M13" s="60">
        <v>846.215729138789</v>
      </c>
      <c r="N13" s="60">
        <v>663.420287</v>
      </c>
      <c r="O13" s="60">
        <v>541.1923161537954</v>
      </c>
      <c r="P13" s="60">
        <v>871</v>
      </c>
      <c r="Q13" s="60">
        <v>1003</v>
      </c>
      <c r="R13" s="60">
        <v>691</v>
      </c>
    </row>
    <row r="14" spans="1:18" s="6" customFormat="1" ht="18" customHeight="1">
      <c r="A14" s="9">
        <v>7</v>
      </c>
      <c r="B14" s="10" t="s">
        <v>8</v>
      </c>
      <c r="C14" s="28">
        <v>-826</v>
      </c>
      <c r="D14" s="28">
        <v>778</v>
      </c>
      <c r="E14" s="28">
        <v>118</v>
      </c>
      <c r="F14" s="28">
        <v>-2057</v>
      </c>
      <c r="G14" s="28">
        <v>499</v>
      </c>
      <c r="H14" s="60">
        <v>1235.9206039</v>
      </c>
      <c r="I14" s="60">
        <v>956.48708275</v>
      </c>
      <c r="J14" s="60">
        <v>746.4940693549823</v>
      </c>
      <c r="K14" s="60">
        <v>1539.7952112792907</v>
      </c>
      <c r="L14" s="60">
        <v>709.4253820590004</v>
      </c>
      <c r="M14" s="60">
        <v>544.416362779569</v>
      </c>
      <c r="N14" s="60">
        <v>544.3759821911231</v>
      </c>
      <c r="O14" s="60">
        <v>334.82806919402776</v>
      </c>
      <c r="P14" s="60">
        <v>606</v>
      </c>
      <c r="Q14" s="60">
        <v>348</v>
      </c>
      <c r="R14" s="60">
        <v>664</v>
      </c>
    </row>
    <row r="15" spans="1:18" s="6" customFormat="1" ht="18" customHeight="1">
      <c r="A15" s="11">
        <v>8</v>
      </c>
      <c r="B15" s="12" t="s">
        <v>65</v>
      </c>
      <c r="C15" s="29">
        <f aca="true" t="shared" si="1" ref="C15:H15">SUM(C11:C14)</f>
        <v>4889</v>
      </c>
      <c r="D15" s="29">
        <f t="shared" si="1"/>
        <v>4933</v>
      </c>
      <c r="E15" s="29">
        <f t="shared" si="1"/>
        <v>4923</v>
      </c>
      <c r="F15" s="29">
        <f t="shared" si="1"/>
        <v>3061</v>
      </c>
      <c r="G15" s="29">
        <f t="shared" si="1"/>
        <v>5518</v>
      </c>
      <c r="H15" s="29">
        <f t="shared" si="1"/>
        <v>6577.511171509999</v>
      </c>
      <c r="I15" s="29">
        <v>6729.138309840001</v>
      </c>
      <c r="J15" s="29">
        <v>6981.375478771621</v>
      </c>
      <c r="K15" s="29">
        <v>7579.194531789647</v>
      </c>
      <c r="L15" s="29">
        <v>6701.61897734138</v>
      </c>
      <c r="M15" s="29">
        <v>6671.58845579477</v>
      </c>
      <c r="N15" s="29">
        <v>6718.9373504756695</v>
      </c>
      <c r="O15" s="29">
        <v>7346.192768592071</v>
      </c>
      <c r="P15" s="29">
        <v>8832</v>
      </c>
      <c r="Q15" s="29">
        <v>7992</v>
      </c>
      <c r="R15" s="29">
        <v>7505</v>
      </c>
    </row>
    <row r="16" spans="1:18" s="6" customFormat="1" ht="18" customHeight="1">
      <c r="A16" s="13">
        <v>9</v>
      </c>
      <c r="B16" s="14" t="s">
        <v>66</v>
      </c>
      <c r="C16" s="30">
        <f>C10+C15</f>
        <v>10842</v>
      </c>
      <c r="D16" s="30">
        <f>D10+D15</f>
        <v>10889</v>
      </c>
      <c r="E16" s="30">
        <f>E10+E15</f>
        <v>9883</v>
      </c>
      <c r="F16" s="30">
        <f>F10+F15</f>
        <v>8239</v>
      </c>
      <c r="G16" s="30">
        <f>G10+G15</f>
        <v>10437</v>
      </c>
      <c r="H16" s="30">
        <v>11102.726623</v>
      </c>
      <c r="I16" s="30">
        <v>11081.193042</v>
      </c>
      <c r="J16" s="30">
        <v>11658.23128968502</v>
      </c>
      <c r="K16" s="30">
        <v>12350.078196937311</v>
      </c>
      <c r="L16" s="30">
        <v>11579.459260104244</v>
      </c>
      <c r="M16" s="30">
        <v>11658.2339337381</v>
      </c>
      <c r="N16" s="30">
        <v>12099.8920858906</v>
      </c>
      <c r="O16" s="30">
        <v>12600.229559200503</v>
      </c>
      <c r="P16" s="30">
        <v>13950</v>
      </c>
      <c r="Q16" s="30">
        <v>15035</v>
      </c>
      <c r="R16" s="30">
        <v>18197</v>
      </c>
    </row>
    <row r="17" spans="1:18" s="6" customFormat="1" ht="18" customHeight="1">
      <c r="A17" s="7">
        <v>10</v>
      </c>
      <c r="B17" s="8" t="s">
        <v>10</v>
      </c>
      <c r="C17" s="27">
        <v>2664</v>
      </c>
      <c r="D17" s="27">
        <v>2584</v>
      </c>
      <c r="E17" s="27">
        <v>2685</v>
      </c>
      <c r="F17" s="27">
        <v>2772</v>
      </c>
      <c r="G17" s="27">
        <v>2872</v>
      </c>
      <c r="H17" s="59">
        <v>3064.819651</v>
      </c>
      <c r="I17" s="59">
        <v>2998.8398239000003</v>
      </c>
      <c r="J17" s="59">
        <v>3088.7674369095994</v>
      </c>
      <c r="K17" s="59">
        <v>3082.788581223306</v>
      </c>
      <c r="L17" s="59">
        <v>3158.9063764761186</v>
      </c>
      <c r="M17" s="59">
        <v>3239.3860794159004</v>
      </c>
      <c r="N17" s="59">
        <v>3548.4171535203</v>
      </c>
      <c r="O17" s="59">
        <v>3744.1441574150417</v>
      </c>
      <c r="P17" s="59">
        <v>3992</v>
      </c>
      <c r="Q17" s="59">
        <v>3818</v>
      </c>
      <c r="R17" s="59">
        <v>4174</v>
      </c>
    </row>
    <row r="18" spans="1:18" s="6" customFormat="1" ht="18" customHeight="1">
      <c r="A18" s="9">
        <v>11</v>
      </c>
      <c r="B18" s="10" t="s">
        <v>9</v>
      </c>
      <c r="C18" s="28">
        <v>1939</v>
      </c>
      <c r="D18" s="28">
        <v>1795</v>
      </c>
      <c r="E18" s="28">
        <v>1956</v>
      </c>
      <c r="F18" s="28">
        <v>2110</v>
      </c>
      <c r="G18" s="28">
        <v>2170</v>
      </c>
      <c r="H18" s="60">
        <v>2350.6728444</v>
      </c>
      <c r="I18" s="60">
        <v>2318.4928962</v>
      </c>
      <c r="J18" s="60">
        <v>2587.6569391141607</v>
      </c>
      <c r="K18" s="60">
        <v>2619.990392328801</v>
      </c>
      <c r="L18" s="60">
        <v>2762.9075177710242</v>
      </c>
      <c r="M18" s="60">
        <v>3055.15621618672</v>
      </c>
      <c r="N18" s="60">
        <v>3248.65209378995</v>
      </c>
      <c r="O18" s="64">
        <v>3387.7528534887906</v>
      </c>
      <c r="P18" s="64">
        <v>3932</v>
      </c>
      <c r="Q18" s="64">
        <v>4131</v>
      </c>
      <c r="R18" s="64">
        <v>4242</v>
      </c>
    </row>
    <row r="19" spans="1:18" s="6" customFormat="1" ht="18" customHeight="1">
      <c r="A19" s="9">
        <v>12</v>
      </c>
      <c r="B19" s="10" t="s">
        <v>27</v>
      </c>
      <c r="C19" s="28">
        <f>C17+C18</f>
        <v>4603</v>
      </c>
      <c r="D19" s="28">
        <f>D17+D18</f>
        <v>4379</v>
      </c>
      <c r="E19" s="28">
        <f>E17+E18</f>
        <v>4641</v>
      </c>
      <c r="F19" s="28">
        <f>F17+F18</f>
        <v>4882</v>
      </c>
      <c r="G19" s="28">
        <f>G17+G18</f>
        <v>5042</v>
      </c>
      <c r="H19" s="28">
        <v>5415.4924954</v>
      </c>
      <c r="I19" s="28">
        <v>5317.33272</v>
      </c>
      <c r="J19" s="28">
        <v>5676.424376023766</v>
      </c>
      <c r="K19" s="28">
        <v>5702.778973552105</v>
      </c>
      <c r="L19" s="28">
        <v>5921.813894247141</v>
      </c>
      <c r="M19" s="28">
        <v>6294.5422956026205</v>
      </c>
      <c r="N19" s="28">
        <v>6797.06924731025</v>
      </c>
      <c r="O19" s="28">
        <v>7131.897010903832</v>
      </c>
      <c r="P19" s="28">
        <v>7924</v>
      </c>
      <c r="Q19" s="28">
        <v>7949</v>
      </c>
      <c r="R19" s="28">
        <v>8416</v>
      </c>
    </row>
    <row r="20" spans="1:18" s="6" customFormat="1" ht="18" customHeight="1">
      <c r="A20" s="11">
        <v>13</v>
      </c>
      <c r="B20" s="12" t="s">
        <v>25</v>
      </c>
      <c r="C20" s="29">
        <v>262</v>
      </c>
      <c r="D20" s="29">
        <v>286</v>
      </c>
      <c r="E20" s="29">
        <v>278</v>
      </c>
      <c r="F20" s="29">
        <v>301</v>
      </c>
      <c r="G20" s="29">
        <v>354</v>
      </c>
      <c r="H20" s="61">
        <v>288.78463737</v>
      </c>
      <c r="I20" s="61">
        <v>288.76384212</v>
      </c>
      <c r="J20" s="61">
        <v>322.5774772380734</v>
      </c>
      <c r="K20" s="61">
        <v>315.8573117767578</v>
      </c>
      <c r="L20" s="61">
        <v>314.82863671956403</v>
      </c>
      <c r="M20" s="61">
        <v>329.17947421593794</v>
      </c>
      <c r="N20" s="61">
        <v>499.732279004642</v>
      </c>
      <c r="O20" s="61">
        <v>717.01298735289</v>
      </c>
      <c r="P20" s="61">
        <v>756</v>
      </c>
      <c r="Q20" s="61">
        <v>737</v>
      </c>
      <c r="R20" s="61">
        <v>760</v>
      </c>
    </row>
    <row r="21" spans="1:18" s="6" customFormat="1" ht="18" customHeight="1">
      <c r="A21" s="13">
        <v>14</v>
      </c>
      <c r="B21" s="14" t="s">
        <v>28</v>
      </c>
      <c r="C21" s="30">
        <f>C16-C19-C20</f>
        <v>5977</v>
      </c>
      <c r="D21" s="30">
        <f>D16-D19-D20</f>
        <v>6224</v>
      </c>
      <c r="E21" s="30">
        <f>E16-E19-E20</f>
        <v>4964</v>
      </c>
      <c r="F21" s="30">
        <f>F16-F19-F20</f>
        <v>3056</v>
      </c>
      <c r="G21" s="30">
        <f>G16-G19-G20</f>
        <v>5041</v>
      </c>
      <c r="H21" s="30">
        <v>5398.4494898</v>
      </c>
      <c r="I21" s="30">
        <v>5475.0964801</v>
      </c>
      <c r="J21" s="30">
        <v>5659.229436423181</v>
      </c>
      <c r="K21" s="30">
        <v>6331.441911608451</v>
      </c>
      <c r="L21" s="30">
        <v>5342.8167291375385</v>
      </c>
      <c r="M21" s="30">
        <v>5034.5121639195</v>
      </c>
      <c r="N21" s="30">
        <v>4803.090559575679</v>
      </c>
      <c r="O21" s="30">
        <v>4751.319560943781</v>
      </c>
      <c r="P21" s="30">
        <v>5270</v>
      </c>
      <c r="Q21" s="30">
        <v>6349</v>
      </c>
      <c r="R21" s="30">
        <v>9020</v>
      </c>
    </row>
    <row r="22" spans="1:18" s="6" customFormat="1" ht="18" customHeight="1">
      <c r="A22" s="7">
        <v>15</v>
      </c>
      <c r="B22" s="8" t="s">
        <v>22</v>
      </c>
      <c r="C22" s="28">
        <v>-126</v>
      </c>
      <c r="D22" s="28">
        <v>286</v>
      </c>
      <c r="E22" s="28">
        <v>25</v>
      </c>
      <c r="F22" s="28">
        <v>-364</v>
      </c>
      <c r="G22" s="28">
        <v>156</v>
      </c>
      <c r="H22" s="60">
        <v>135.99978179</v>
      </c>
      <c r="I22" s="60">
        <v>64.91483553100001</v>
      </c>
      <c r="J22" s="60">
        <v>199.52681027806878</v>
      </c>
      <c r="K22" s="60">
        <v>58.421367644520686</v>
      </c>
      <c r="L22" s="60">
        <v>117.3532907952497</v>
      </c>
      <c r="M22" s="60">
        <v>39.784780306296696</v>
      </c>
      <c r="N22" s="60">
        <v>20.369039647410798</v>
      </c>
      <c r="O22" s="60">
        <v>107.67898254979868</v>
      </c>
      <c r="P22" s="60">
        <v>88</v>
      </c>
      <c r="Q22" s="60">
        <v>57</v>
      </c>
      <c r="R22" s="60">
        <v>95</v>
      </c>
    </row>
    <row r="23" spans="1:18" s="6" customFormat="1" ht="18" customHeight="1">
      <c r="A23" s="11">
        <v>16</v>
      </c>
      <c r="B23" s="26" t="s">
        <v>26</v>
      </c>
      <c r="C23" s="29">
        <v>5653</v>
      </c>
      <c r="D23" s="29">
        <v>2452</v>
      </c>
      <c r="E23" s="29">
        <v>474</v>
      </c>
      <c r="F23" s="29">
        <v>1893</v>
      </c>
      <c r="G23" s="29">
        <v>620</v>
      </c>
      <c r="H23" s="61">
        <v>781.4592281</v>
      </c>
      <c r="I23" s="61">
        <v>314.62687728</v>
      </c>
      <c r="J23" s="61">
        <v>429.4289834417221</v>
      </c>
      <c r="K23" s="61">
        <v>725.3651621004354</v>
      </c>
      <c r="L23" s="61">
        <v>567.7791599156426</v>
      </c>
      <c r="M23" s="61">
        <v>443.727704326087</v>
      </c>
      <c r="N23" s="61">
        <v>496.198460664629</v>
      </c>
      <c r="O23" s="61">
        <v>905.6868873635848</v>
      </c>
      <c r="P23" s="61">
        <v>121</v>
      </c>
      <c r="Q23" s="61">
        <v>1338</v>
      </c>
      <c r="R23" s="61">
        <v>688</v>
      </c>
    </row>
    <row r="24" spans="1:18" s="6" customFormat="1" ht="18" customHeight="1">
      <c r="A24" s="9">
        <v>17</v>
      </c>
      <c r="B24" s="26" t="s">
        <v>24</v>
      </c>
      <c r="C24" s="28">
        <v>5.80400875</v>
      </c>
      <c r="D24" s="28">
        <v>13.351050390000001</v>
      </c>
      <c r="E24" s="28">
        <v>92.46129289</v>
      </c>
      <c r="F24" s="28">
        <v>0.3853</v>
      </c>
      <c r="G24" s="28">
        <v>1.4576702799999999</v>
      </c>
      <c r="H24" s="60">
        <v>7.9668259691</v>
      </c>
      <c r="I24" s="60">
        <v>173.71697103</v>
      </c>
      <c r="J24" s="60">
        <v>0</v>
      </c>
      <c r="K24" s="60">
        <v>-0.896928</v>
      </c>
      <c r="L24" s="60">
        <v>-0.835711</v>
      </c>
      <c r="M24" s="60">
        <v>-200.498645223465</v>
      </c>
      <c r="N24" s="60">
        <v>23.084571</v>
      </c>
      <c r="O24" s="60">
        <v>-47.517792102210905</v>
      </c>
      <c r="P24" s="60">
        <v>19</v>
      </c>
      <c r="Q24" s="60">
        <v>33</v>
      </c>
      <c r="R24" s="60">
        <v>20</v>
      </c>
    </row>
    <row r="25" spans="1:18" s="6" customFormat="1" ht="18" customHeight="1">
      <c r="A25" s="7">
        <v>18</v>
      </c>
      <c r="B25" s="24" t="s">
        <v>29</v>
      </c>
      <c r="C25" s="27">
        <f>C21-C22-C23+C24</f>
        <v>455.80400875</v>
      </c>
      <c r="D25" s="27">
        <f>D21-D22-D23+D24</f>
        <v>3499.35105039</v>
      </c>
      <c r="E25" s="27">
        <f>E21-E22-E23+E24</f>
        <v>4557.46129289</v>
      </c>
      <c r="F25" s="27">
        <f>F21-F22-F23+F24</f>
        <v>1527.3853</v>
      </c>
      <c r="G25" s="27">
        <f>G21-G22-G23+G24</f>
        <v>4266.45767028</v>
      </c>
      <c r="H25" s="27">
        <v>4488.9573058000005</v>
      </c>
      <c r="I25" s="27">
        <v>5269.2717383</v>
      </c>
      <c r="J25" s="27">
        <v>5030.27364270339</v>
      </c>
      <c r="K25" s="27">
        <v>5546.758453863494</v>
      </c>
      <c r="L25" s="27">
        <v>4656.8485674266485</v>
      </c>
      <c r="M25" s="27">
        <v>4350.50103406366</v>
      </c>
      <c r="N25" s="27">
        <v>4309.60763026364</v>
      </c>
      <c r="O25" s="27">
        <v>3690.4358989281845</v>
      </c>
      <c r="P25" s="27">
        <v>5086</v>
      </c>
      <c r="Q25" s="27">
        <v>4998</v>
      </c>
      <c r="R25" s="27">
        <v>8257</v>
      </c>
    </row>
    <row r="26" spans="1:18" s="6" customFormat="1" ht="18" customHeight="1">
      <c r="A26" s="13">
        <v>19</v>
      </c>
      <c r="B26" s="24" t="s">
        <v>14</v>
      </c>
      <c r="C26" s="30">
        <v>265</v>
      </c>
      <c r="D26" s="30">
        <v>884</v>
      </c>
      <c r="E26" s="30">
        <v>651</v>
      </c>
      <c r="F26" s="30">
        <v>50</v>
      </c>
      <c r="G26" s="30">
        <v>514</v>
      </c>
      <c r="H26" s="62">
        <v>793.20803168</v>
      </c>
      <c r="I26" s="62">
        <v>835.7511945900001</v>
      </c>
      <c r="J26" s="62">
        <v>906.991125976528</v>
      </c>
      <c r="K26" s="62">
        <v>819.3931744226813</v>
      </c>
      <c r="L26" s="62">
        <v>828.6287317970388</v>
      </c>
      <c r="M26" s="62">
        <v>739.566093088902</v>
      </c>
      <c r="N26" s="62">
        <v>642.97483216382</v>
      </c>
      <c r="O26" s="62">
        <v>654.5967159358073</v>
      </c>
      <c r="P26" s="62">
        <v>897</v>
      </c>
      <c r="Q26" s="62">
        <v>862</v>
      </c>
      <c r="R26" s="62">
        <v>1670</v>
      </c>
    </row>
    <row r="27" spans="1:18" s="6" customFormat="1" ht="18" customHeight="1">
      <c r="A27" s="11">
        <v>20</v>
      </c>
      <c r="B27" s="26" t="s">
        <v>30</v>
      </c>
      <c r="C27" s="29">
        <f>C25-C26</f>
        <v>190.80400874999998</v>
      </c>
      <c r="D27" s="29">
        <f>D25-D26</f>
        <v>2615.35105039</v>
      </c>
      <c r="E27" s="29">
        <f>E25-E26</f>
        <v>3906.4612928899996</v>
      </c>
      <c r="F27" s="29">
        <f>F25-F26</f>
        <v>1477.3853</v>
      </c>
      <c r="G27" s="29">
        <f>G25-G26</f>
        <v>3752.4576702799995</v>
      </c>
      <c r="H27" s="29">
        <v>3695.7492742</v>
      </c>
      <c r="I27" s="29">
        <v>4433.5205436999995</v>
      </c>
      <c r="J27" s="29">
        <v>4123.282516726861</v>
      </c>
      <c r="K27" s="29">
        <v>4727.365279440813</v>
      </c>
      <c r="L27" s="29">
        <v>3828.219835629609</v>
      </c>
      <c r="M27" s="29">
        <v>3610.93494097475</v>
      </c>
      <c r="N27" s="29">
        <v>3666.6327980998203</v>
      </c>
      <c r="O27" s="29">
        <v>3035.839182992378</v>
      </c>
      <c r="P27" s="29">
        <v>4189</v>
      </c>
      <c r="Q27" s="29">
        <v>4136</v>
      </c>
      <c r="R27" s="29">
        <v>6587</v>
      </c>
    </row>
    <row r="28" ht="18" customHeight="1">
      <c r="A28" s="19" t="s">
        <v>0</v>
      </c>
    </row>
    <row r="29" spans="1:9" s="34" customFormat="1" ht="18" customHeight="1">
      <c r="A29" s="32"/>
      <c r="B29" s="33"/>
      <c r="C29" s="33"/>
      <c r="D29" s="33"/>
      <c r="E29" s="33"/>
      <c r="F29" s="33"/>
      <c r="G29" s="33"/>
      <c r="H29" s="33"/>
      <c r="I29" s="33"/>
    </row>
    <row r="30" spans="1:18" s="34" customFormat="1" ht="18" customHeight="1">
      <c r="A30" s="35">
        <v>21</v>
      </c>
      <c r="B30" s="49" t="s">
        <v>16</v>
      </c>
      <c r="C30" s="36">
        <v>818410.82960425</v>
      </c>
      <c r="D30" s="36">
        <v>837137.8568461667</v>
      </c>
      <c r="E30" s="36">
        <v>788877.1271291666</v>
      </c>
      <c r="F30" s="36">
        <v>781177.5629725833</v>
      </c>
      <c r="G30" s="36">
        <v>781046.2704725834</v>
      </c>
      <c r="H30" s="36">
        <v>749491.1074073917</v>
      </c>
      <c r="I30" s="36">
        <v>745123</v>
      </c>
      <c r="J30" s="36">
        <v>781212</v>
      </c>
      <c r="K30" s="63">
        <v>769006.489677047</v>
      </c>
      <c r="L30" s="63">
        <v>763326.4367973852</v>
      </c>
      <c r="M30" s="63">
        <v>770027.5085848859</v>
      </c>
      <c r="N30" s="63">
        <v>833055.0293515985</v>
      </c>
      <c r="O30" s="63">
        <v>870472</v>
      </c>
      <c r="P30" s="63">
        <v>932474.5894106718</v>
      </c>
      <c r="Q30" s="63">
        <v>979398</v>
      </c>
      <c r="R30" s="63">
        <v>930088</v>
      </c>
    </row>
    <row r="31" spans="1:9" s="34" customFormat="1" ht="18" customHeight="1">
      <c r="A31" s="32"/>
      <c r="B31" s="33"/>
      <c r="C31" s="33"/>
      <c r="D31" s="33"/>
      <c r="E31" s="33"/>
      <c r="F31" s="33"/>
      <c r="G31" s="33"/>
      <c r="H31" s="33"/>
      <c r="I31" s="33"/>
    </row>
    <row r="32" s="34" customFormat="1" ht="18" customHeight="1"/>
    <row r="33" spans="1:18" s="34" customFormat="1" ht="18" customHeight="1">
      <c r="A33" s="33"/>
      <c r="B33" s="33"/>
      <c r="C33" s="69" t="s">
        <v>19</v>
      </c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</row>
    <row r="34" spans="1:18" s="34" customFormat="1" ht="18" customHeight="1">
      <c r="A34" s="37">
        <v>22</v>
      </c>
      <c r="B34" s="38" t="s">
        <v>11</v>
      </c>
      <c r="C34" s="39">
        <f aca="true" t="shared" si="2" ref="C34:I34">C19/C$30*100</f>
        <v>0.562431462719747</v>
      </c>
      <c r="D34" s="39">
        <f t="shared" si="2"/>
        <v>0.5230918616555515</v>
      </c>
      <c r="E34" s="39">
        <f t="shared" si="2"/>
        <v>0.5883045458409022</v>
      </c>
      <c r="F34" s="39">
        <f t="shared" si="2"/>
        <v>0.6249539453517742</v>
      </c>
      <c r="G34" s="39">
        <f t="shared" si="2"/>
        <v>0.645544341047716</v>
      </c>
      <c r="H34" s="39">
        <f>H19/H$30*100</f>
        <v>0.7225559372055854</v>
      </c>
      <c r="I34" s="39">
        <f t="shared" si="2"/>
        <v>0.7136181167404576</v>
      </c>
      <c r="J34" s="39">
        <f aca="true" t="shared" si="3" ref="J34:O34">J19/J$30*100</f>
        <v>0.7266176628141613</v>
      </c>
      <c r="K34" s="39">
        <f t="shared" si="3"/>
        <v>0.7415774834289177</v>
      </c>
      <c r="L34" s="39">
        <f t="shared" si="3"/>
        <v>0.7757904886790928</v>
      </c>
      <c r="M34" s="39">
        <f t="shared" si="3"/>
        <v>0.8174438218668815</v>
      </c>
      <c r="N34" s="39">
        <f t="shared" si="3"/>
        <v>0.8159207984856287</v>
      </c>
      <c r="O34" s="39">
        <f t="shared" si="3"/>
        <v>0.8193137758484857</v>
      </c>
      <c r="P34" s="39">
        <f>P19/P$30*100</f>
        <v>0.8497818696601699</v>
      </c>
      <c r="Q34" s="39">
        <f>Q19/Q$30*100</f>
        <v>0.8116210161752423</v>
      </c>
      <c r="R34" s="39">
        <f>R19/R$30*100</f>
        <v>0.9048606153396237</v>
      </c>
    </row>
    <row r="35" spans="1:18" s="34" customFormat="1" ht="18" customHeight="1">
      <c r="A35" s="40">
        <v>23</v>
      </c>
      <c r="B35" s="33" t="s">
        <v>12</v>
      </c>
      <c r="C35" s="41">
        <f aca="true" t="shared" si="4" ref="C35:F37">C21/C$30*100</f>
        <v>0.7303178041876881</v>
      </c>
      <c r="D35" s="41">
        <f t="shared" si="4"/>
        <v>0.7434856695465069</v>
      </c>
      <c r="E35" s="41">
        <f>E21/E$30*100</f>
        <v>0.6292488182620639</v>
      </c>
      <c r="F35" s="41">
        <f t="shared" si="4"/>
        <v>0.39120427222347853</v>
      </c>
      <c r="G35" s="41">
        <f aca="true" t="shared" si="5" ref="G35:I37">G21/G$30*100</f>
        <v>0.6454163076599636</v>
      </c>
      <c r="H35" s="41">
        <f>H21/H$30*100</f>
        <v>0.7202819935347987</v>
      </c>
      <c r="I35" s="41">
        <f t="shared" si="5"/>
        <v>0.7347909647266291</v>
      </c>
      <c r="J35" s="41">
        <f aca="true" t="shared" si="6" ref="J35:K37">J21/J$30*100</f>
        <v>0.7244166034857608</v>
      </c>
      <c r="K35" s="41">
        <f t="shared" si="6"/>
        <v>0.8233275006908474</v>
      </c>
      <c r="L35" s="41">
        <f aca="true" t="shared" si="7" ref="L35:M37">L21/L$30*100</f>
        <v>0.6999386463743974</v>
      </c>
      <c r="M35" s="41">
        <f t="shared" si="7"/>
        <v>0.6538093909361302</v>
      </c>
      <c r="N35" s="41">
        <f aca="true" t="shared" si="8" ref="N35:P37">N21/N$30*100</f>
        <v>0.5765634190233658</v>
      </c>
      <c r="O35" s="41">
        <f t="shared" si="8"/>
        <v>0.5458325553198472</v>
      </c>
      <c r="P35" s="41">
        <f t="shared" si="8"/>
        <v>0.5651628537492548</v>
      </c>
      <c r="Q35" s="41">
        <f>Q21/Q$30*100</f>
        <v>0.6482553568620725</v>
      </c>
      <c r="R35" s="41">
        <f>R21/R$30*100</f>
        <v>0.9698007070298725</v>
      </c>
    </row>
    <row r="36" spans="1:18" s="34" customFormat="1" ht="18" customHeight="1">
      <c r="A36" s="40">
        <v>24</v>
      </c>
      <c r="B36" s="33" t="s">
        <v>22</v>
      </c>
      <c r="C36" s="41">
        <f t="shared" si="4"/>
        <v>-0.015395690702300267</v>
      </c>
      <c r="D36" s="41">
        <f t="shared" si="4"/>
        <v>0.034164026589058635</v>
      </c>
      <c r="E36" s="41">
        <f>E22/E$30*100</f>
        <v>0.0031690613329072516</v>
      </c>
      <c r="F36" s="41">
        <f t="shared" si="4"/>
        <v>-0.04659632038263945</v>
      </c>
      <c r="G36" s="41">
        <f t="shared" si="5"/>
        <v>0.019973208489377964</v>
      </c>
      <c r="H36" s="41">
        <f>H22/H$30*100</f>
        <v>0.018145616465076515</v>
      </c>
      <c r="I36" s="41">
        <f t="shared" si="5"/>
        <v>0.008711962391578305</v>
      </c>
      <c r="J36" s="41">
        <f t="shared" si="6"/>
        <v>0.025540674013976843</v>
      </c>
      <c r="K36" s="41">
        <f t="shared" si="6"/>
        <v>0.007596992798988653</v>
      </c>
      <c r="L36" s="41">
        <f t="shared" si="7"/>
        <v>0.015373932453802797</v>
      </c>
      <c r="M36" s="41">
        <f t="shared" si="7"/>
        <v>0.005166670003700384</v>
      </c>
      <c r="N36" s="41">
        <f t="shared" si="8"/>
        <v>0.002445101335414165</v>
      </c>
      <c r="O36" s="41">
        <f t="shared" si="8"/>
        <v>0.01237018336601277</v>
      </c>
      <c r="P36" s="41">
        <f t="shared" si="8"/>
        <v>0.009437254483858525</v>
      </c>
      <c r="Q36" s="41">
        <f>Q22/Q$30*100</f>
        <v>0.005819901613031678</v>
      </c>
      <c r="R36" s="41">
        <f>R22/R$30*100</f>
        <v>0.010214087269161627</v>
      </c>
    </row>
    <row r="37" spans="1:18" s="34" customFormat="1" ht="18" customHeight="1">
      <c r="A37" s="40">
        <v>25</v>
      </c>
      <c r="B37" s="33" t="s">
        <v>23</v>
      </c>
      <c r="C37" s="41">
        <f t="shared" si="4"/>
        <v>0.690728885238916</v>
      </c>
      <c r="D37" s="41">
        <f t="shared" si="4"/>
        <v>0.2929027734138873</v>
      </c>
      <c r="E37" s="41">
        <f>E23/E$30*100</f>
        <v>0.06008540287192149</v>
      </c>
      <c r="F37" s="41">
        <f t="shared" si="4"/>
        <v>0.24232646836356178</v>
      </c>
      <c r="G37" s="41">
        <f t="shared" si="5"/>
        <v>0.07938070040650216</v>
      </c>
      <c r="H37" s="41">
        <f>H23/H$30*100</f>
        <v>0.10426531020537269</v>
      </c>
      <c r="I37" s="41">
        <f t="shared" si="5"/>
        <v>0.04222482426122935</v>
      </c>
      <c r="J37" s="41">
        <f t="shared" si="6"/>
        <v>0.05496958360108679</v>
      </c>
      <c r="K37" s="41">
        <f t="shared" si="6"/>
        <v>0.09432497278469792</v>
      </c>
      <c r="L37" s="41">
        <f t="shared" si="7"/>
        <v>0.07438222135968703</v>
      </c>
      <c r="M37" s="41">
        <f t="shared" si="7"/>
        <v>0.057624915912620485</v>
      </c>
      <c r="N37" s="41">
        <f t="shared" si="8"/>
        <v>0.059563707460099126</v>
      </c>
      <c r="O37" s="41">
        <f t="shared" si="8"/>
        <v>0.10404549340628816</v>
      </c>
      <c r="P37" s="41">
        <f t="shared" si="8"/>
        <v>0.012976224915305472</v>
      </c>
      <c r="Q37" s="41">
        <f>Q23/Q$30*100</f>
        <v>0.13661453260063836</v>
      </c>
      <c r="R37" s="41">
        <f>R23/R$30*100</f>
        <v>0.07397149517034947</v>
      </c>
    </row>
    <row r="38" spans="1:18" s="34" customFormat="1" ht="18" customHeight="1">
      <c r="A38" s="40">
        <v>26</v>
      </c>
      <c r="B38" s="33" t="s">
        <v>13</v>
      </c>
      <c r="C38" s="41">
        <f aca="true" t="shared" si="9" ref="C38:I38">C25/C$30*100</f>
        <v>0.055693789996694956</v>
      </c>
      <c r="D38" s="41">
        <f t="shared" si="9"/>
        <v>0.41801371444046936</v>
      </c>
      <c r="E38" s="41">
        <f t="shared" si="9"/>
        <v>0.5777149743807675</v>
      </c>
      <c r="F38" s="41">
        <f t="shared" si="9"/>
        <v>0.1955234472157524</v>
      </c>
      <c r="G38" s="41">
        <f t="shared" si="9"/>
        <v>0.5462490292282578</v>
      </c>
      <c r="H38" s="41">
        <f>H25/H$30*100</f>
        <v>0.5989340315628313</v>
      </c>
      <c r="I38" s="41">
        <f t="shared" si="9"/>
        <v>0.7071680431687117</v>
      </c>
      <c r="J38" s="41">
        <f aca="true" t="shared" si="10" ref="J38:O38">J25/J$30*100</f>
        <v>0.6439063458706971</v>
      </c>
      <c r="K38" s="41">
        <f t="shared" si="10"/>
        <v>0.7212889004607643</v>
      </c>
      <c r="L38" s="41">
        <f t="shared" si="10"/>
        <v>0.6100730097813639</v>
      </c>
      <c r="M38" s="41">
        <f t="shared" si="10"/>
        <v>0.5649799501395438</v>
      </c>
      <c r="N38" s="41">
        <f t="shared" si="10"/>
        <v>0.5173256841889531</v>
      </c>
      <c r="O38" s="41">
        <f t="shared" si="10"/>
        <v>0.42395802494832513</v>
      </c>
      <c r="P38" s="41">
        <f>P25/P$30*100</f>
        <v>0.5454304125557325</v>
      </c>
      <c r="Q38" s="41">
        <f>Q25/Q$30*100</f>
        <v>0.5103134782795146</v>
      </c>
      <c r="R38" s="41">
        <f>R25/R$30*100</f>
        <v>0.8877654587522901</v>
      </c>
    </row>
    <row r="39" spans="1:18" s="34" customFormat="1" ht="18" customHeight="1">
      <c r="A39" s="42">
        <v>27</v>
      </c>
      <c r="B39" s="43" t="s">
        <v>18</v>
      </c>
      <c r="C39" s="44">
        <f aca="true" t="shared" si="11" ref="C39:I39">C27/C$30*100</f>
        <v>0.02331396431328566</v>
      </c>
      <c r="D39" s="44">
        <f t="shared" si="11"/>
        <v>0.3124158140742881</v>
      </c>
      <c r="E39" s="44">
        <f t="shared" si="11"/>
        <v>0.49519261727186265</v>
      </c>
      <c r="F39" s="44">
        <f t="shared" si="11"/>
        <v>0.18912285375659862</v>
      </c>
      <c r="G39" s="44">
        <f t="shared" si="11"/>
        <v>0.48043986792351245</v>
      </c>
      <c r="H39" s="44">
        <f>H27/H$30*100</f>
        <v>0.4931011505905896</v>
      </c>
      <c r="I39" s="44">
        <f t="shared" si="11"/>
        <v>0.595005192927879</v>
      </c>
      <c r="J39" s="44">
        <f aca="true" t="shared" si="12" ref="J39:P39">J27/J$30*100</f>
        <v>0.5278058346168341</v>
      </c>
      <c r="K39" s="44">
        <f t="shared" si="12"/>
        <v>0.6147367210680008</v>
      </c>
      <c r="L39" s="44">
        <f t="shared" si="12"/>
        <v>0.5015180466814827</v>
      </c>
      <c r="M39" s="44">
        <f t="shared" si="12"/>
        <v>0.46893583680026285</v>
      </c>
      <c r="N39" s="44">
        <f t="shared" si="12"/>
        <v>0.4401429280072547</v>
      </c>
      <c r="O39" s="44">
        <f t="shared" si="12"/>
        <v>0.34875782138798006</v>
      </c>
      <c r="P39" s="44">
        <f t="shared" si="12"/>
        <v>0.4492347617373109</v>
      </c>
      <c r="Q39" s="44">
        <f>Q27/Q$30*100</f>
        <v>0.42230022932454425</v>
      </c>
      <c r="R39" s="44">
        <f>R27/R$30*100</f>
        <v>0.7082125562312384</v>
      </c>
    </row>
    <row r="40" spans="1:9" s="34" customFormat="1" ht="18" customHeight="1">
      <c r="A40" s="32" t="s">
        <v>0</v>
      </c>
      <c r="B40" s="33"/>
      <c r="C40" s="33"/>
      <c r="D40" s="33"/>
      <c r="E40" s="33"/>
      <c r="F40" s="33"/>
      <c r="G40" s="33"/>
      <c r="H40" s="33"/>
      <c r="I40" s="33"/>
    </row>
    <row r="41" spans="1:9" s="34" customFormat="1" ht="18" customHeight="1">
      <c r="A41" s="32"/>
      <c r="B41" s="33"/>
      <c r="C41" s="33"/>
      <c r="D41" s="33"/>
      <c r="E41" s="33"/>
      <c r="F41" s="33"/>
      <c r="G41" s="33"/>
      <c r="H41" s="33"/>
      <c r="I41" s="33"/>
    </row>
    <row r="42" spans="1:18" s="34" customFormat="1" ht="18" customHeight="1">
      <c r="A42" s="32"/>
      <c r="B42" s="33"/>
      <c r="C42" s="69" t="s">
        <v>20</v>
      </c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</row>
    <row r="43" spans="1:18" s="34" customFormat="1" ht="18" customHeight="1">
      <c r="A43" s="37">
        <v>28</v>
      </c>
      <c r="B43" s="66" t="s">
        <v>5</v>
      </c>
      <c r="C43" s="65">
        <f aca="true" t="shared" si="13" ref="C43:J44">C10/C$16*100</f>
        <v>54.906843755764626</v>
      </c>
      <c r="D43" s="65">
        <f t="shared" si="13"/>
        <v>54.69740104692809</v>
      </c>
      <c r="E43" s="65">
        <f t="shared" si="13"/>
        <v>50.18719012445614</v>
      </c>
      <c r="F43" s="65">
        <f t="shared" si="13"/>
        <v>62.84743294089088</v>
      </c>
      <c r="G43" s="65">
        <f t="shared" si="13"/>
        <v>47.13040145635719</v>
      </c>
      <c r="H43" s="65">
        <f t="shared" si="13"/>
        <v>40.757694979409195</v>
      </c>
      <c r="I43" s="65">
        <f t="shared" si="13"/>
        <v>39.27424345289192</v>
      </c>
      <c r="J43" s="65">
        <f t="shared" si="13"/>
        <v>40.11634093287708</v>
      </c>
      <c r="K43" s="65">
        <f aca="true" t="shared" si="14" ref="K43:M44">K10/K$16*100</f>
        <v>38.630392367319544</v>
      </c>
      <c r="L43" s="65">
        <f t="shared" si="14"/>
        <v>42.124940147843766</v>
      </c>
      <c r="M43" s="65">
        <f t="shared" si="14"/>
        <v>42.77359252083879</v>
      </c>
      <c r="N43" s="65">
        <f aca="true" t="shared" si="15" ref="N43:P44">N10/N$16*100</f>
        <v>44.47109690911628</v>
      </c>
      <c r="O43" s="65">
        <f t="shared" si="15"/>
        <v>41.697944993168875</v>
      </c>
      <c r="P43" s="65">
        <f t="shared" si="15"/>
        <v>36.68817204301075</v>
      </c>
      <c r="Q43" s="65">
        <f>Q10/Q$16*100</f>
        <v>46.837379447954774</v>
      </c>
      <c r="R43" s="65">
        <f>R10/R$16*100</f>
        <v>58.75693795680606</v>
      </c>
    </row>
    <row r="44" spans="1:18" s="34" customFormat="1" ht="18" customHeight="1">
      <c r="A44" s="40">
        <v>29</v>
      </c>
      <c r="B44" s="67" t="s">
        <v>6</v>
      </c>
      <c r="C44" s="45">
        <f t="shared" si="13"/>
        <v>35.168788046485886</v>
      </c>
      <c r="D44" s="45">
        <f t="shared" si="13"/>
        <v>30.057856552484157</v>
      </c>
      <c r="E44" s="45">
        <f t="shared" si="13"/>
        <v>38.510573712435495</v>
      </c>
      <c r="F44" s="45">
        <f t="shared" si="13"/>
        <v>49.569122466318724</v>
      </c>
      <c r="G44" s="45">
        <f t="shared" si="13"/>
        <v>37.903612149084985</v>
      </c>
      <c r="H44" s="45">
        <f t="shared" si="13"/>
        <v>38.90738949161641</v>
      </c>
      <c r="I44" s="45">
        <f t="shared" si="13"/>
        <v>40.75430674461848</v>
      </c>
      <c r="J44" s="45">
        <f t="shared" si="13"/>
        <v>40.657993311009726</v>
      </c>
      <c r="K44" s="45">
        <f t="shared" si="14"/>
        <v>36.76452561750596</v>
      </c>
      <c r="L44" s="45">
        <f t="shared" si="14"/>
        <v>40.835041153007055</v>
      </c>
      <c r="M44" s="45">
        <f t="shared" si="14"/>
        <v>42.52924008917768</v>
      </c>
      <c r="N44" s="45">
        <f t="shared" si="15"/>
        <v>42.22714958592884</v>
      </c>
      <c r="O44" s="45">
        <f t="shared" si="15"/>
        <v>46.70987703979688</v>
      </c>
      <c r="P44" s="45">
        <f t="shared" si="15"/>
        <v>50.25806451612903</v>
      </c>
      <c r="Q44" s="45">
        <f>Q11/Q$16*100</f>
        <v>44.42966411706019</v>
      </c>
      <c r="R44" s="45">
        <f>R11/R$16*100</f>
        <v>35.20360498983349</v>
      </c>
    </row>
    <row r="45" spans="1:18" s="34" customFormat="1" ht="18" customHeight="1">
      <c r="A45" s="40">
        <v>30</v>
      </c>
      <c r="B45" s="67" t="s">
        <v>8</v>
      </c>
      <c r="C45" s="45">
        <f aca="true" t="shared" si="16" ref="C45:F46">C14/C$16*100</f>
        <v>-7.618520568160855</v>
      </c>
      <c r="D45" s="45">
        <f t="shared" si="16"/>
        <v>7.144825052805584</v>
      </c>
      <c r="E45" s="45">
        <f>E14/E$16*100</f>
        <v>1.1939694424769807</v>
      </c>
      <c r="F45" s="45">
        <f t="shared" si="16"/>
        <v>-24.966622162883844</v>
      </c>
      <c r="G45" s="45">
        <f aca="true" t="shared" si="17" ref="G45:I46">G14/G$16*100</f>
        <v>4.781067356520073</v>
      </c>
      <c r="H45" s="45">
        <f t="shared" si="17"/>
        <v>11.131685448687104</v>
      </c>
      <c r="I45" s="45">
        <f t="shared" si="17"/>
        <v>8.631625485854432</v>
      </c>
      <c r="J45" s="45">
        <f aca="true" t="shared" si="18" ref="J45:L46">J14/J$16*100</f>
        <v>6.403150279026168</v>
      </c>
      <c r="K45" s="45">
        <f t="shared" si="18"/>
        <v>12.467898475826198</v>
      </c>
      <c r="L45" s="45">
        <f t="shared" si="18"/>
        <v>6.126584723202471</v>
      </c>
      <c r="M45" s="45">
        <f aca="true" t="shared" si="19" ref="M45:P46">M14/M$16*100</f>
        <v>4.669801325602729</v>
      </c>
      <c r="N45" s="45">
        <f t="shared" si="19"/>
        <v>4.499015183994137</v>
      </c>
      <c r="O45" s="45">
        <f t="shared" si="19"/>
        <v>2.657317214903765</v>
      </c>
      <c r="P45" s="45">
        <f t="shared" si="19"/>
        <v>4.344086021505376</v>
      </c>
      <c r="Q45" s="45">
        <f>Q14/Q$16*100</f>
        <v>2.3145992683737946</v>
      </c>
      <c r="R45" s="45">
        <f>R14/R$16*100</f>
        <v>3.648953124141342</v>
      </c>
    </row>
    <row r="46" spans="1:18" s="34" customFormat="1" ht="18" customHeight="1">
      <c r="A46" s="40">
        <v>31</v>
      </c>
      <c r="B46" s="67" t="s">
        <v>31</v>
      </c>
      <c r="C46" s="45">
        <f t="shared" si="16"/>
        <v>45.09315624423538</v>
      </c>
      <c r="D46" s="45">
        <f t="shared" si="16"/>
        <v>45.30259895307191</v>
      </c>
      <c r="E46" s="45">
        <f>E15/E$16*100</f>
        <v>49.81280987554386</v>
      </c>
      <c r="F46" s="45">
        <f t="shared" si="16"/>
        <v>37.15256705910912</v>
      </c>
      <c r="G46" s="45">
        <f t="shared" si="17"/>
        <v>52.8695985436428</v>
      </c>
      <c r="H46" s="45">
        <f t="shared" si="17"/>
        <v>59.242305019780176</v>
      </c>
      <c r="I46" s="45">
        <f t="shared" si="17"/>
        <v>60.72575655288364</v>
      </c>
      <c r="J46" s="45">
        <f t="shared" si="18"/>
        <v>59.883659067122885</v>
      </c>
      <c r="K46" s="45">
        <f t="shared" si="18"/>
        <v>61.36960763268048</v>
      </c>
      <c r="L46" s="45">
        <f t="shared" si="18"/>
        <v>57.87505985215624</v>
      </c>
      <c r="M46" s="45">
        <f t="shared" si="19"/>
        <v>57.22640747916087</v>
      </c>
      <c r="N46" s="45">
        <f t="shared" si="19"/>
        <v>55.52890309088346</v>
      </c>
      <c r="O46" s="45">
        <f t="shared" si="19"/>
        <v>58.30205500683111</v>
      </c>
      <c r="P46" s="45">
        <f t="shared" si="19"/>
        <v>63.311827956989255</v>
      </c>
      <c r="Q46" s="45">
        <f>Q15/Q$16*100</f>
        <v>53.15596940472231</v>
      </c>
      <c r="R46" s="45">
        <f>R15/R$16*100</f>
        <v>41.24306204319394</v>
      </c>
    </row>
    <row r="47" spans="1:18" s="34" customFormat="1" ht="18" customHeight="1">
      <c r="A47" s="40">
        <v>32</v>
      </c>
      <c r="B47" s="67" t="s">
        <v>10</v>
      </c>
      <c r="C47" s="45">
        <f aca="true" t="shared" si="20" ref="C47:I47">C17/C$16*100</f>
        <v>24.571112340896516</v>
      </c>
      <c r="D47" s="45">
        <f t="shared" si="20"/>
        <v>23.730370098264302</v>
      </c>
      <c r="E47" s="45">
        <f t="shared" si="20"/>
        <v>27.16786400890418</v>
      </c>
      <c r="F47" s="45">
        <f t="shared" si="20"/>
        <v>33.64485981308411</v>
      </c>
      <c r="G47" s="45">
        <f t="shared" si="20"/>
        <v>27.517485867586473</v>
      </c>
      <c r="H47" s="45">
        <f>H17/H$16*100</f>
        <v>27.604207102163826</v>
      </c>
      <c r="I47" s="45">
        <f t="shared" si="20"/>
        <v>27.06242741673916</v>
      </c>
      <c r="J47" s="45">
        <f aca="true" t="shared" si="21" ref="J47:K49">J17/J$16*100</f>
        <v>26.49430569834793</v>
      </c>
      <c r="K47" s="45">
        <f t="shared" si="21"/>
        <v>24.96169280926339</v>
      </c>
      <c r="L47" s="45">
        <f aca="true" t="shared" si="22" ref="L47:M49">L17/L$16*100</f>
        <v>27.280258132258243</v>
      </c>
      <c r="M47" s="45">
        <f t="shared" si="22"/>
        <v>27.786250454636598</v>
      </c>
      <c r="N47" s="45">
        <f aca="true" t="shared" si="23" ref="N47:P49">N17/N$16*100</f>
        <v>29.32602314410742</v>
      </c>
      <c r="O47" s="45">
        <f t="shared" si="23"/>
        <v>29.714888445672187</v>
      </c>
      <c r="P47" s="45">
        <f t="shared" si="23"/>
        <v>28.61648745519713</v>
      </c>
      <c r="Q47" s="45">
        <f>Q17/Q$16*100</f>
        <v>25.394080478882607</v>
      </c>
      <c r="R47" s="45">
        <f>R17/R$16*100</f>
        <v>22.937846897840302</v>
      </c>
    </row>
    <row r="48" spans="1:18" s="34" customFormat="1" ht="18" customHeight="1">
      <c r="A48" s="40">
        <v>33</v>
      </c>
      <c r="B48" s="67" t="s">
        <v>9</v>
      </c>
      <c r="C48" s="45">
        <f aca="true" t="shared" si="24" ref="C48:F49">C18/C$16*100</f>
        <v>17.884154215089467</v>
      </c>
      <c r="D48" s="45">
        <f t="shared" si="24"/>
        <v>16.484525668105427</v>
      </c>
      <c r="E48" s="45">
        <f>E18/E$16*100</f>
        <v>19.791561266821816</v>
      </c>
      <c r="F48" s="45">
        <f t="shared" si="24"/>
        <v>25.609904114577013</v>
      </c>
      <c r="G48" s="45">
        <f>G18/G$16*100</f>
        <v>20.79141515761234</v>
      </c>
      <c r="H48" s="45">
        <f>H18/H$16*100</f>
        <v>21.172032098227408</v>
      </c>
      <c r="I48" s="45">
        <f>I18/I$16*100</f>
        <v>20.922773273711908</v>
      </c>
      <c r="J48" s="45">
        <f t="shared" si="21"/>
        <v>22.19596502090047</v>
      </c>
      <c r="K48" s="45">
        <f t="shared" si="21"/>
        <v>21.21436278013633</v>
      </c>
      <c r="L48" s="45">
        <f t="shared" si="22"/>
        <v>23.860419175965486</v>
      </c>
      <c r="M48" s="45">
        <f t="shared" si="22"/>
        <v>26.205995123715226</v>
      </c>
      <c r="N48" s="45">
        <f t="shared" si="23"/>
        <v>26.848603861336308</v>
      </c>
      <c r="O48" s="45">
        <f t="shared" si="23"/>
        <v>26.886437565060895</v>
      </c>
      <c r="P48" s="45">
        <f t="shared" si="23"/>
        <v>28.186379928315414</v>
      </c>
      <c r="Q48" s="45">
        <f>Q18/Q$16*100</f>
        <v>27.475889590954438</v>
      </c>
      <c r="R48" s="45">
        <f>R18/R$16*100</f>
        <v>23.311534868384896</v>
      </c>
    </row>
    <row r="49" spans="1:18" s="34" customFormat="1" ht="18" customHeight="1">
      <c r="A49" s="40">
        <v>34</v>
      </c>
      <c r="B49" s="67" t="s">
        <v>11</v>
      </c>
      <c r="C49" s="45">
        <f t="shared" si="24"/>
        <v>42.45526655598598</v>
      </c>
      <c r="D49" s="45">
        <f t="shared" si="24"/>
        <v>40.21489576636973</v>
      </c>
      <c r="E49" s="45">
        <f>E19/E$16*100</f>
        <v>46.959425275726</v>
      </c>
      <c r="F49" s="45">
        <f t="shared" si="24"/>
        <v>59.25476392766112</v>
      </c>
      <c r="G49" s="45">
        <f>G19/G$16*100</f>
        <v>48.308901025198814</v>
      </c>
      <c r="H49" s="45">
        <f>H19/H$16*100</f>
        <v>48.77623920039123</v>
      </c>
      <c r="I49" s="45">
        <f>I19/I$16*100</f>
        <v>47.98520068954864</v>
      </c>
      <c r="J49" s="45">
        <f t="shared" si="21"/>
        <v>48.690270719248446</v>
      </c>
      <c r="K49" s="45">
        <f t="shared" si="21"/>
        <v>46.176055589399695</v>
      </c>
      <c r="L49" s="45">
        <f t="shared" si="22"/>
        <v>51.14067730822372</v>
      </c>
      <c r="M49" s="45">
        <f t="shared" si="22"/>
        <v>53.99224557835181</v>
      </c>
      <c r="N49" s="45">
        <f t="shared" si="23"/>
        <v>56.17462700544373</v>
      </c>
      <c r="O49" s="45">
        <f t="shared" si="23"/>
        <v>56.601326010733075</v>
      </c>
      <c r="P49" s="45">
        <f t="shared" si="23"/>
        <v>56.80286738351255</v>
      </c>
      <c r="Q49" s="45">
        <f>Q19/Q$16*100</f>
        <v>52.869970069837045</v>
      </c>
      <c r="R49" s="45">
        <f>R19/R$16*100</f>
        <v>46.2493817662252</v>
      </c>
    </row>
    <row r="50" spans="1:18" s="34" customFormat="1" ht="18" customHeight="1">
      <c r="A50" s="40">
        <v>35</v>
      </c>
      <c r="B50" s="67" t="s">
        <v>22</v>
      </c>
      <c r="C50" s="45">
        <f aca="true" t="shared" si="25" ref="C50:F51">C22/C$16*100</f>
        <v>-1.162147205312673</v>
      </c>
      <c r="D50" s="45">
        <f t="shared" si="25"/>
        <v>2.6265038111856</v>
      </c>
      <c r="E50" s="45">
        <f>E22/E$16*100</f>
        <v>0.2529596276434281</v>
      </c>
      <c r="F50" s="45">
        <f t="shared" si="25"/>
        <v>-4.4180118946474085</v>
      </c>
      <c r="G50" s="45">
        <f aca="true" t="shared" si="26" ref="G50:I51">G22/G$16*100</f>
        <v>1.4946823799942512</v>
      </c>
      <c r="H50" s="45">
        <f t="shared" si="26"/>
        <v>1.2249223673423413</v>
      </c>
      <c r="I50" s="45">
        <f t="shared" si="26"/>
        <v>0.5858108895401374</v>
      </c>
      <c r="J50" s="45">
        <f aca="true" t="shared" si="27" ref="J50:L51">J22/J$16*100</f>
        <v>1.711467248506266</v>
      </c>
      <c r="K50" s="45">
        <f t="shared" si="27"/>
        <v>0.4730445160987609</v>
      </c>
      <c r="L50" s="45">
        <f t="shared" si="27"/>
        <v>1.0134608893143877</v>
      </c>
      <c r="M50" s="45">
        <f aca="true" t="shared" si="28" ref="M50:P51">M22/M$16*100</f>
        <v>0.3412590666169631</v>
      </c>
      <c r="N50" s="45">
        <f t="shared" si="28"/>
        <v>0.1683406719896507</v>
      </c>
      <c r="O50" s="45">
        <f t="shared" si="28"/>
        <v>0.8545795300306499</v>
      </c>
      <c r="P50" s="45">
        <f t="shared" si="28"/>
        <v>0.6308243727598566</v>
      </c>
      <c r="Q50" s="45">
        <f>Q22/Q$16*100</f>
        <v>0.37911539740605255</v>
      </c>
      <c r="R50" s="45">
        <f>R22/R$16*100</f>
        <v>0.5220640764961257</v>
      </c>
    </row>
    <row r="51" spans="1:18" s="34" customFormat="1" ht="18" customHeight="1">
      <c r="A51" s="40">
        <v>36</v>
      </c>
      <c r="B51" s="67" t="s">
        <v>23</v>
      </c>
      <c r="C51" s="45">
        <f t="shared" si="25"/>
        <v>52.13982660025825</v>
      </c>
      <c r="D51" s="45">
        <f t="shared" si="25"/>
        <v>22.518137570024795</v>
      </c>
      <c r="E51" s="45">
        <f>E23/E$16*100</f>
        <v>4.796114540119397</v>
      </c>
      <c r="F51" s="45">
        <f t="shared" si="25"/>
        <v>22.976089331229517</v>
      </c>
      <c r="G51" s="45">
        <f t="shared" si="26"/>
        <v>5.940404330746383</v>
      </c>
      <c r="H51" s="45">
        <f t="shared" si="26"/>
        <v>7.03844429062279</v>
      </c>
      <c r="I51" s="45">
        <f t="shared" si="26"/>
        <v>2.8392870342344856</v>
      </c>
      <c r="J51" s="45">
        <f t="shared" si="27"/>
        <v>3.683483135402131</v>
      </c>
      <c r="K51" s="45">
        <f t="shared" si="27"/>
        <v>5.873364933675629</v>
      </c>
      <c r="L51" s="45">
        <f t="shared" si="27"/>
        <v>4.903330519688975</v>
      </c>
      <c r="M51" s="45">
        <f t="shared" si="28"/>
        <v>3.8061314161999324</v>
      </c>
      <c r="N51" s="45">
        <f t="shared" si="28"/>
        <v>4.100850298022364</v>
      </c>
      <c r="O51" s="45">
        <f t="shared" si="28"/>
        <v>7.1878602140408265</v>
      </c>
      <c r="P51" s="45">
        <f t="shared" si="28"/>
        <v>0.8673835125448028</v>
      </c>
      <c r="Q51" s="45">
        <f>Q23/Q$16*100</f>
        <v>8.899235118057865</v>
      </c>
      <c r="R51" s="45">
        <f>R23/R$16*100</f>
        <v>3.7808429960982584</v>
      </c>
    </row>
    <row r="52" spans="1:18" s="34" customFormat="1" ht="18" customHeight="1">
      <c r="A52" s="40">
        <v>37</v>
      </c>
      <c r="B52" s="67" t="s">
        <v>14</v>
      </c>
      <c r="C52" s="45">
        <f aca="true" t="shared" si="29" ref="C52:F53">C26/C$16*100</f>
        <v>2.444198487363955</v>
      </c>
      <c r="D52" s="45">
        <f t="shared" si="29"/>
        <v>8.118284507300947</v>
      </c>
      <c r="E52" s="45">
        <f>E26/E$16*100</f>
        <v>6.587068703834868</v>
      </c>
      <c r="F52" s="45">
        <f t="shared" si="29"/>
        <v>0.6068697657482705</v>
      </c>
      <c r="G52" s="45">
        <f aca="true" t="shared" si="30" ref="G52:I53">G26/G$16*100</f>
        <v>4.924786816134905</v>
      </c>
      <c r="H52" s="45">
        <f t="shared" si="30"/>
        <v>7.144263374339231</v>
      </c>
      <c r="I52" s="45">
        <f t="shared" si="30"/>
        <v>7.54206872330742</v>
      </c>
      <c r="J52" s="45">
        <f aca="true" t="shared" si="31" ref="J52:L53">J26/J$16*100</f>
        <v>7.779834723119762</v>
      </c>
      <c r="K52" s="45">
        <f t="shared" si="31"/>
        <v>6.634720536635</v>
      </c>
      <c r="L52" s="45">
        <f t="shared" si="31"/>
        <v>7.156022687967719</v>
      </c>
      <c r="M52" s="45">
        <f aca="true" t="shared" si="32" ref="M52:P53">M26/M$16*100</f>
        <v>6.343723219935142</v>
      </c>
      <c r="N52" s="45">
        <f t="shared" si="32"/>
        <v>5.313888980163532</v>
      </c>
      <c r="O52" s="45">
        <f t="shared" si="32"/>
        <v>5.195117381475248</v>
      </c>
      <c r="P52" s="45">
        <f t="shared" si="32"/>
        <v>6.43010752688172</v>
      </c>
      <c r="Q52" s="45">
        <f>Q26/Q$16*100</f>
        <v>5.733288992351181</v>
      </c>
      <c r="R52" s="45">
        <f>R26/R$16*100</f>
        <v>9.177336923668737</v>
      </c>
    </row>
    <row r="53" spans="1:18" s="34" customFormat="1" ht="18" customHeight="1">
      <c r="A53" s="42">
        <v>38</v>
      </c>
      <c r="B53" s="68" t="s">
        <v>18</v>
      </c>
      <c r="C53" s="46">
        <f t="shared" si="29"/>
        <v>1.759859885168788</v>
      </c>
      <c r="D53" s="46">
        <f t="shared" si="29"/>
        <v>24.018284970061533</v>
      </c>
      <c r="E53" s="46">
        <f>E27/E$16*100</f>
        <v>39.52707976211676</v>
      </c>
      <c r="F53" s="46">
        <f t="shared" si="29"/>
        <v>17.931609418618763</v>
      </c>
      <c r="G53" s="46">
        <f t="shared" si="30"/>
        <v>35.95341257334483</v>
      </c>
      <c r="H53" s="46">
        <f t="shared" si="30"/>
        <v>33.28686186458037</v>
      </c>
      <c r="I53" s="46">
        <f t="shared" si="30"/>
        <v>40.0094152939674</v>
      </c>
      <c r="J53" s="46">
        <f t="shared" si="31"/>
        <v>35.36799377427914</v>
      </c>
      <c r="K53" s="46">
        <f t="shared" si="31"/>
        <v>38.27801900568653</v>
      </c>
      <c r="L53" s="46">
        <f t="shared" si="31"/>
        <v>33.06043701729078</v>
      </c>
      <c r="M53" s="46">
        <f t="shared" si="32"/>
        <v>30.973258569850458</v>
      </c>
      <c r="N53" s="46">
        <f t="shared" si="32"/>
        <v>30.30302065565853</v>
      </c>
      <c r="O53" s="46">
        <f t="shared" si="32"/>
        <v>24.093522810270173</v>
      </c>
      <c r="P53" s="46">
        <f t="shared" si="32"/>
        <v>30.028673835125446</v>
      </c>
      <c r="Q53" s="46">
        <f>Q27/Q$16*100</f>
        <v>27.50914532756901</v>
      </c>
      <c r="R53" s="46">
        <f>R27/R$16*100</f>
        <v>36.1982744408419</v>
      </c>
    </row>
    <row r="54" spans="1:9" s="34" customFormat="1" ht="14.25">
      <c r="A54" s="25"/>
      <c r="B54" s="33"/>
      <c r="C54" s="33"/>
      <c r="D54" s="33"/>
      <c r="E54" s="33"/>
      <c r="F54" s="33"/>
      <c r="G54" s="33"/>
      <c r="H54" s="33"/>
      <c r="I54" s="33"/>
    </row>
    <row r="55" spans="1:9" s="47" customFormat="1" ht="15">
      <c r="A55" s="54"/>
      <c r="B55" s="48"/>
      <c r="C55" s="48"/>
      <c r="D55" s="48"/>
      <c r="E55" s="48"/>
      <c r="F55" s="48"/>
      <c r="G55" s="48"/>
      <c r="H55" s="48"/>
      <c r="I55" s="48"/>
    </row>
    <row r="56" spans="1:9" s="47" customFormat="1" ht="15">
      <c r="A56" s="55"/>
      <c r="B56" s="48"/>
      <c r="C56" s="48"/>
      <c r="D56" s="48"/>
      <c r="E56" s="48"/>
      <c r="F56" s="48"/>
      <c r="G56" s="48"/>
      <c r="H56" s="48"/>
      <c r="I56" s="48"/>
    </row>
    <row r="57" ht="15">
      <c r="A57" s="55"/>
    </row>
    <row r="58" ht="15">
      <c r="A58" s="55"/>
    </row>
    <row r="59" ht="15">
      <c r="A59" s="55"/>
    </row>
    <row r="60" ht="15">
      <c r="A60" s="55"/>
    </row>
    <row r="61" ht="15">
      <c r="A61" s="55"/>
    </row>
    <row r="62" ht="15">
      <c r="A62" s="55"/>
    </row>
  </sheetData>
  <sheetProtection/>
  <mergeCells count="2">
    <mergeCell ref="C33:R33"/>
    <mergeCell ref="C42:R42"/>
  </mergeCells>
  <printOptions horizontalCentered="1"/>
  <pageMargins left="0" right="0" top="0" bottom="0" header="0.3937007874015748" footer="0.5118110236220472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Compte de profits et pertes agrégé en cours d'année des établissements de crédit luxembourgeois</dc:subject>
  <dc:creator>Roland NOCKELS</dc:creator>
  <cp:keywords/>
  <dc:description/>
  <cp:lastModifiedBy>Xavier Hornick</cp:lastModifiedBy>
  <cp:lastPrinted>2007-10-26T09:47:30Z</cp:lastPrinted>
  <dcterms:created xsi:type="dcterms:W3CDTF">2004-05-26T08:58:33Z</dcterms:created>
  <dcterms:modified xsi:type="dcterms:W3CDTF">2024-03-06T16:17:54Z</dcterms:modified>
  <cp:category/>
  <cp:version/>
  <cp:contentType/>
  <cp:contentStatus/>
</cp:coreProperties>
</file>