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405" windowWidth="11295" windowHeight="6750" activeTab="0"/>
  </bookViews>
  <sheets>
    <sheet name="Branches excluded" sheetId="1" r:id="rId1"/>
    <sheet name="Branches included" sheetId="2" r:id="rId2"/>
  </sheets>
  <definedNames>
    <definedName name="_xlnm.Print_Titles" localSheetId="0">'Branches excluded'!$A:$B,'Branches excluded'!$1:$5</definedName>
    <definedName name="_xlnm.Print_Titles" localSheetId="1">'Branches included'!$A:$B,'Branches included'!$1:$5</definedName>
  </definedNames>
  <calcPr fullCalcOnLoad="1"/>
</workbook>
</file>

<file path=xl/sharedStrings.xml><?xml version="1.0" encoding="utf-8"?>
<sst xmlns="http://schemas.openxmlformats.org/spreadsheetml/2006/main" count="114" uniqueCount="39">
  <si>
    <t xml:space="preserve"> </t>
  </si>
  <si>
    <t>Interest payable</t>
  </si>
  <si>
    <t>Interest margin</t>
  </si>
  <si>
    <t>Staff costs</t>
  </si>
  <si>
    <t>Other administrative expenditures</t>
  </si>
  <si>
    <t>Taxes other than tax on income</t>
  </si>
  <si>
    <t>Write downs of non-financial fixed assets</t>
  </si>
  <si>
    <t>Net provisions</t>
  </si>
  <si>
    <t>Tax on income</t>
  </si>
  <si>
    <t>Debit and credit items</t>
  </si>
  <si>
    <t>Source: BCL</t>
  </si>
  <si>
    <t>Provisions and write downs of fixed financial assets</t>
  </si>
  <si>
    <t>Write back of provisions</t>
  </si>
  <si>
    <t>Results of Luxembourg banks, including their foreign branches</t>
  </si>
  <si>
    <t>Average balance sheet total</t>
  </si>
  <si>
    <t>in % of average balance sheet total</t>
  </si>
  <si>
    <t>in % of gross income</t>
  </si>
  <si>
    <t>1) Data has been revised in the light of new information. Discrepancies may arise from rounding.</t>
  </si>
  <si>
    <t>Results of Luxembourg banks, excluding their foreign branches</t>
  </si>
  <si>
    <t>(EUR millions except otherwise indicated)</t>
  </si>
  <si>
    <t>Interest margin (1+2-3)</t>
  </si>
  <si>
    <t>Income from securities</t>
  </si>
  <si>
    <t xml:space="preserve">Interest receivable </t>
  </si>
  <si>
    <t xml:space="preserve">General administrative expenditures </t>
  </si>
  <si>
    <t>Results before provisions</t>
  </si>
  <si>
    <t>Result after provisions</t>
  </si>
  <si>
    <r>
      <t xml:space="preserve">Aggregated profit and loss account of the Luxembourg banks as at year-end (1994 - 2007) </t>
    </r>
    <r>
      <rPr>
        <b/>
        <vertAlign val="superscript"/>
        <sz val="13"/>
        <color indexed="48"/>
        <rFont val="Arial"/>
        <family val="2"/>
      </rPr>
      <t>1)</t>
    </r>
  </si>
  <si>
    <t>Income from commission</t>
  </si>
  <si>
    <t>Income from foreign exchange</t>
  </si>
  <si>
    <t>Other net income</t>
  </si>
  <si>
    <t>Net income</t>
  </si>
  <si>
    <t>Staff and other administrative expenditures</t>
  </si>
  <si>
    <t>Net income (5+6+7+8)</t>
  </si>
  <si>
    <t>Gross income (4+9)</t>
  </si>
  <si>
    <t>Staff and other administrative expenditures (11+12)</t>
  </si>
  <si>
    <t>Results before provisions (10-13-14-15)</t>
  </si>
  <si>
    <t>Result after provisions (16-19)</t>
  </si>
  <si>
    <t>Net result (20-21)</t>
  </si>
  <si>
    <t>Table 11.4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</si>
</sst>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\ ##0.0\ \ "/>
    <numFmt numFmtId="197" formatCode="0.00\ \ "/>
    <numFmt numFmtId="198" formatCode="0.0\ \ "/>
    <numFmt numFmtId="199" formatCode="#\ ##0\ \ "/>
    <numFmt numFmtId="200" formatCode="##0.00\ \ "/>
    <numFmt numFmtId="201" formatCode="##0.0\ \ "/>
    <numFmt numFmtId="202" formatCode="#,##0\ 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vertAlign val="superscript"/>
      <sz val="13"/>
      <color indexed="4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99" fontId="8" fillId="0" borderId="12" xfId="0" applyNumberFormat="1" applyFont="1" applyBorder="1" applyAlignment="1">
      <alignment vertical="center"/>
    </xf>
    <xf numFmtId="199" fontId="8" fillId="0" borderId="13" xfId="0" applyNumberFormat="1" applyFont="1" applyBorder="1" applyAlignment="1">
      <alignment vertical="center"/>
    </xf>
    <xf numFmtId="199" fontId="8" fillId="0" borderId="14" xfId="0" applyNumberFormat="1" applyFont="1" applyBorder="1" applyAlignment="1">
      <alignment vertical="center"/>
    </xf>
    <xf numFmtId="199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99" fontId="8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00" fontId="8" fillId="0" borderId="12" xfId="0" applyNumberFormat="1" applyFont="1" applyBorder="1" applyAlignment="1">
      <alignment horizontal="right" vertical="center"/>
    </xf>
    <xf numFmtId="200" fontId="8" fillId="0" borderId="13" xfId="0" applyNumberFormat="1" applyFont="1" applyBorder="1" applyAlignment="1">
      <alignment horizontal="right" vertical="center"/>
    </xf>
    <xf numFmtId="200" fontId="8" fillId="0" borderId="14" xfId="0" applyNumberFormat="1" applyFont="1" applyBorder="1" applyAlignment="1">
      <alignment horizontal="right" vertical="center"/>
    </xf>
    <xf numFmtId="201" fontId="8" fillId="0" borderId="13" xfId="0" applyNumberFormat="1" applyFont="1" applyBorder="1" applyAlignment="1">
      <alignment horizontal="right" vertical="center"/>
    </xf>
    <xf numFmtId="201" fontId="8" fillId="0" borderId="1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202" fontId="8" fillId="0" borderId="13" xfId="0" applyNumberFormat="1" applyFont="1" applyFill="1" applyBorder="1" applyAlignment="1">
      <alignment vertical="center"/>
    </xf>
    <xf numFmtId="202" fontId="8" fillId="0" borderId="12" xfId="0" applyNumberFormat="1" applyFont="1" applyFill="1" applyBorder="1" applyAlignment="1">
      <alignment vertical="center"/>
    </xf>
    <xf numFmtId="202" fontId="8" fillId="0" borderId="14" xfId="0" applyNumberFormat="1" applyFont="1" applyFill="1" applyBorder="1" applyAlignment="1">
      <alignment vertical="center"/>
    </xf>
    <xf numFmtId="202" fontId="8" fillId="0" borderId="12" xfId="0" applyNumberFormat="1" applyFont="1" applyBorder="1" applyAlignment="1">
      <alignment vertical="center"/>
    </xf>
    <xf numFmtId="202" fontId="8" fillId="0" borderId="13" xfId="0" applyNumberFormat="1" applyFont="1" applyBorder="1" applyAlignment="1">
      <alignment vertical="center"/>
    </xf>
    <xf numFmtId="199" fontId="8" fillId="0" borderId="0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80" zoomScaleNormal="80" zoomScalePageLayoutView="0" workbookViewId="0" topLeftCell="A1">
      <pane xSplit="2" ySplit="7" topLeftCell="E2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40625" defaultRowHeight="12.75"/>
  <cols>
    <col min="1" max="1" width="4.28125" style="41" customWidth="1"/>
    <col min="2" max="2" width="55.7109375" style="31" customWidth="1"/>
    <col min="3" max="7" width="12.7109375" style="31" customWidth="1"/>
    <col min="8" max="16" width="12.7109375" style="25" customWidth="1"/>
    <col min="17" max="16384" width="9.140625" style="26" customWidth="1"/>
  </cols>
  <sheetData>
    <row r="1" spans="1:16" s="30" customFormat="1" ht="19.5" customHeight="1">
      <c r="A1" s="27" t="s">
        <v>38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ht="19.5">
      <c r="A2" s="7" t="s">
        <v>26</v>
      </c>
    </row>
    <row r="3" spans="1:16" ht="15.75" customHeight="1">
      <c r="A3" s="31" t="s">
        <v>18</v>
      </c>
      <c r="C3" s="33"/>
      <c r="D3" s="33"/>
      <c r="E3" s="33"/>
      <c r="F3" s="33"/>
      <c r="G3" s="33"/>
      <c r="N3" s="13"/>
      <c r="O3" s="13"/>
      <c r="P3" s="13"/>
    </row>
    <row r="4" spans="1:16" s="3" customFormat="1" ht="15">
      <c r="A4" s="8" t="s">
        <v>19</v>
      </c>
      <c r="B4" s="33"/>
      <c r="C4" s="33"/>
      <c r="D4" s="33"/>
      <c r="E4" s="33"/>
      <c r="F4" s="33" t="s">
        <v>0</v>
      </c>
      <c r="G4" s="33"/>
      <c r="H4" s="13"/>
      <c r="I4" s="13"/>
      <c r="J4" s="13"/>
      <c r="K4" s="13"/>
      <c r="L4" s="13"/>
      <c r="M4" s="13"/>
      <c r="N4" s="13"/>
      <c r="O4" s="13"/>
      <c r="P4" s="13"/>
    </row>
    <row r="5" spans="1:16" s="3" customFormat="1" ht="14.25">
      <c r="A5" s="32"/>
      <c r="B5" s="33"/>
      <c r="C5" s="33"/>
      <c r="D5" s="33"/>
      <c r="E5" s="33"/>
      <c r="F5" s="33"/>
      <c r="G5" s="33"/>
      <c r="H5" s="13"/>
      <c r="I5" s="13"/>
      <c r="J5" s="13"/>
      <c r="K5" s="13"/>
      <c r="L5" s="13"/>
      <c r="M5" s="13"/>
      <c r="N5" s="13"/>
      <c r="O5" s="13"/>
      <c r="P5" s="13"/>
    </row>
    <row r="6" spans="1:16" s="3" customFormat="1" ht="14.25">
      <c r="A6" s="32"/>
      <c r="B6" s="33"/>
      <c r="C6" s="33"/>
      <c r="D6" s="33"/>
      <c r="E6" s="33"/>
      <c r="F6" s="33"/>
      <c r="G6" s="33"/>
      <c r="H6" s="13"/>
      <c r="I6" s="13"/>
      <c r="J6" s="35"/>
      <c r="K6" s="36" t="s">
        <v>0</v>
      </c>
      <c r="L6" s="36"/>
      <c r="M6" s="36"/>
      <c r="N6" s="36" t="s">
        <v>0</v>
      </c>
      <c r="O6" s="36" t="s">
        <v>0</v>
      </c>
      <c r="P6" s="36" t="s">
        <v>0</v>
      </c>
    </row>
    <row r="7" spans="1:16" s="3" customFormat="1" ht="30" customHeight="1">
      <c r="A7" s="2"/>
      <c r="B7" s="43" t="s">
        <v>9</v>
      </c>
      <c r="C7" s="4">
        <v>1994</v>
      </c>
      <c r="D7" s="4">
        <v>1995</v>
      </c>
      <c r="E7" s="4">
        <v>1996</v>
      </c>
      <c r="F7" s="4">
        <v>1997</v>
      </c>
      <c r="G7" s="4">
        <v>1998</v>
      </c>
      <c r="H7" s="4">
        <v>1999</v>
      </c>
      <c r="I7" s="4">
        <v>2000</v>
      </c>
      <c r="J7" s="4">
        <v>2001</v>
      </c>
      <c r="K7" s="4">
        <v>2002</v>
      </c>
      <c r="L7" s="4">
        <v>2003</v>
      </c>
      <c r="M7" s="4">
        <v>2004</v>
      </c>
      <c r="N7" s="4">
        <v>2005</v>
      </c>
      <c r="O7" s="4">
        <v>2006</v>
      </c>
      <c r="P7" s="4">
        <v>2007</v>
      </c>
    </row>
    <row r="8" spans="1:16" s="1" customFormat="1" ht="18" customHeight="1">
      <c r="A8" s="5">
        <v>1</v>
      </c>
      <c r="B8" s="44" t="s">
        <v>22</v>
      </c>
      <c r="C8" s="9">
        <v>28843</v>
      </c>
      <c r="D8" s="9">
        <v>32071</v>
      </c>
      <c r="E8" s="9">
        <v>30426</v>
      </c>
      <c r="F8" s="9">
        <v>33518</v>
      </c>
      <c r="G8" s="9">
        <v>37716</v>
      </c>
      <c r="H8" s="9">
        <v>36199</v>
      </c>
      <c r="I8" s="9">
        <v>49157</v>
      </c>
      <c r="J8" s="9">
        <v>51324.877696413176</v>
      </c>
      <c r="K8" s="9">
        <v>41130</v>
      </c>
      <c r="L8" s="9">
        <v>33743</v>
      </c>
      <c r="M8" s="9">
        <v>28730</v>
      </c>
      <c r="N8" s="50">
        <v>34618</v>
      </c>
      <c r="O8" s="50">
        <v>47883</v>
      </c>
      <c r="P8" s="50">
        <v>60336</v>
      </c>
    </row>
    <row r="9" spans="1:16" s="1" customFormat="1" ht="18" customHeight="1">
      <c r="A9" s="37">
        <v>2</v>
      </c>
      <c r="B9" s="45" t="s">
        <v>21</v>
      </c>
      <c r="C9" s="10">
        <v>236</v>
      </c>
      <c r="D9" s="10">
        <v>263</v>
      </c>
      <c r="E9" s="10">
        <v>169</v>
      </c>
      <c r="F9" s="10">
        <v>293</v>
      </c>
      <c r="G9" s="10">
        <v>266</v>
      </c>
      <c r="H9" s="10">
        <v>351</v>
      </c>
      <c r="I9" s="10">
        <v>568</v>
      </c>
      <c r="J9" s="10">
        <v>761</v>
      </c>
      <c r="K9" s="10">
        <v>639</v>
      </c>
      <c r="L9" s="10">
        <v>761</v>
      </c>
      <c r="M9" s="10">
        <v>771</v>
      </c>
      <c r="N9" s="49">
        <v>715</v>
      </c>
      <c r="O9" s="49">
        <v>1197</v>
      </c>
      <c r="P9" s="49">
        <v>1853</v>
      </c>
    </row>
    <row r="10" spans="1:16" s="3" customFormat="1" ht="18" customHeight="1">
      <c r="A10" s="37">
        <v>3</v>
      </c>
      <c r="B10" s="45" t="s">
        <v>1</v>
      </c>
      <c r="C10" s="10">
        <v>25988</v>
      </c>
      <c r="D10" s="10">
        <v>29234</v>
      </c>
      <c r="E10" s="10">
        <v>27451</v>
      </c>
      <c r="F10" s="10">
        <v>30652</v>
      </c>
      <c r="G10" s="10">
        <v>34853</v>
      </c>
      <c r="H10" s="10">
        <v>33164</v>
      </c>
      <c r="I10" s="10">
        <v>46149</v>
      </c>
      <c r="J10" s="10">
        <v>47664.95779202126</v>
      </c>
      <c r="K10" s="10">
        <v>37575</v>
      </c>
      <c r="L10" s="10">
        <v>30375</v>
      </c>
      <c r="M10" s="10">
        <v>25550</v>
      </c>
      <c r="N10" s="49">
        <v>31410</v>
      </c>
      <c r="O10" s="49">
        <v>44210</v>
      </c>
      <c r="P10" s="49">
        <v>56131</v>
      </c>
    </row>
    <row r="11" spans="1:16" s="3" customFormat="1" ht="18" customHeight="1">
      <c r="A11" s="38">
        <v>4</v>
      </c>
      <c r="B11" s="46" t="s">
        <v>20</v>
      </c>
      <c r="C11" s="11">
        <f>C8+C9-C10</f>
        <v>3091</v>
      </c>
      <c r="D11" s="11">
        <f aca="true" t="shared" si="0" ref="D11:P11">D8+D9-D10</f>
        <v>3100</v>
      </c>
      <c r="E11" s="11">
        <f t="shared" si="0"/>
        <v>3144</v>
      </c>
      <c r="F11" s="11">
        <f t="shared" si="0"/>
        <v>3159</v>
      </c>
      <c r="G11" s="11">
        <f t="shared" si="0"/>
        <v>3129</v>
      </c>
      <c r="H11" s="11">
        <f t="shared" si="0"/>
        <v>3386</v>
      </c>
      <c r="I11" s="11">
        <f t="shared" si="0"/>
        <v>3576</v>
      </c>
      <c r="J11" s="11">
        <f t="shared" si="0"/>
        <v>4420.919904391914</v>
      </c>
      <c r="K11" s="11">
        <f t="shared" si="0"/>
        <v>4194</v>
      </c>
      <c r="L11" s="11">
        <f t="shared" si="0"/>
        <v>4129</v>
      </c>
      <c r="M11" s="11">
        <f t="shared" si="0"/>
        <v>3951</v>
      </c>
      <c r="N11" s="11">
        <f t="shared" si="0"/>
        <v>3923</v>
      </c>
      <c r="O11" s="11">
        <f t="shared" si="0"/>
        <v>4870</v>
      </c>
      <c r="P11" s="11">
        <f t="shared" si="0"/>
        <v>6058</v>
      </c>
    </row>
    <row r="12" spans="1:16" s="3" customFormat="1" ht="18" customHeight="1">
      <c r="A12" s="37">
        <v>5</v>
      </c>
      <c r="B12" s="45" t="s">
        <v>21</v>
      </c>
      <c r="C12" s="10">
        <v>119</v>
      </c>
      <c r="D12" s="10">
        <v>262</v>
      </c>
      <c r="E12" s="10">
        <v>349</v>
      </c>
      <c r="F12" s="10">
        <v>364</v>
      </c>
      <c r="G12" s="10">
        <v>471</v>
      </c>
      <c r="H12" s="10">
        <v>244</v>
      </c>
      <c r="I12" s="10">
        <v>290</v>
      </c>
      <c r="J12" s="10">
        <v>189.86165355490252</v>
      </c>
      <c r="K12" s="10">
        <v>172</v>
      </c>
      <c r="L12" s="10">
        <v>296</v>
      </c>
      <c r="M12" s="10">
        <v>408</v>
      </c>
      <c r="N12" s="49">
        <v>383</v>
      </c>
      <c r="O12" s="49">
        <v>94</v>
      </c>
      <c r="P12" s="49">
        <v>353</v>
      </c>
    </row>
    <row r="13" spans="1:16" s="3" customFormat="1" ht="18" customHeight="1">
      <c r="A13" s="37">
        <v>6</v>
      </c>
      <c r="B13" s="45" t="s">
        <v>27</v>
      </c>
      <c r="C13" s="10">
        <v>1085</v>
      </c>
      <c r="D13" s="10">
        <v>1116</v>
      </c>
      <c r="E13" s="10">
        <v>1333</v>
      </c>
      <c r="F13" s="10">
        <v>1690</v>
      </c>
      <c r="G13" s="10">
        <v>1975</v>
      </c>
      <c r="H13" s="10">
        <v>2343</v>
      </c>
      <c r="I13" s="10">
        <v>3078</v>
      </c>
      <c r="J13" s="10">
        <v>2813.486084615441</v>
      </c>
      <c r="K13" s="10">
        <v>2637</v>
      </c>
      <c r="L13" s="10">
        <v>2554</v>
      </c>
      <c r="M13" s="10">
        <v>2807</v>
      </c>
      <c r="N13" s="49">
        <v>3208</v>
      </c>
      <c r="O13" s="49">
        <v>3730</v>
      </c>
      <c r="P13" s="49">
        <v>4066</v>
      </c>
    </row>
    <row r="14" spans="1:16" s="3" customFormat="1" ht="18" customHeight="1">
      <c r="A14" s="37">
        <v>7</v>
      </c>
      <c r="B14" s="45" t="s">
        <v>28</v>
      </c>
      <c r="C14" s="10">
        <v>176</v>
      </c>
      <c r="D14" s="10">
        <v>197</v>
      </c>
      <c r="E14" s="10">
        <v>245</v>
      </c>
      <c r="F14" s="10">
        <v>259</v>
      </c>
      <c r="G14" s="10">
        <v>353</v>
      </c>
      <c r="H14" s="10">
        <v>295</v>
      </c>
      <c r="I14" s="10">
        <v>298</v>
      </c>
      <c r="J14" s="10">
        <v>283.87039982197456</v>
      </c>
      <c r="K14" s="10">
        <v>312</v>
      </c>
      <c r="L14" s="10">
        <v>281</v>
      </c>
      <c r="M14" s="10">
        <v>290</v>
      </c>
      <c r="N14" s="49">
        <v>345</v>
      </c>
      <c r="O14" s="49">
        <v>437</v>
      </c>
      <c r="P14" s="49">
        <v>443</v>
      </c>
    </row>
    <row r="15" spans="1:16" s="3" customFormat="1" ht="18" customHeight="1">
      <c r="A15" s="37">
        <v>8</v>
      </c>
      <c r="B15" s="45" t="s">
        <v>29</v>
      </c>
      <c r="C15" s="10">
        <v>132</v>
      </c>
      <c r="D15" s="10">
        <v>63</v>
      </c>
      <c r="E15" s="10">
        <v>38</v>
      </c>
      <c r="F15" s="10">
        <v>283</v>
      </c>
      <c r="G15" s="10">
        <v>1056</v>
      </c>
      <c r="H15" s="10">
        <v>369</v>
      </c>
      <c r="I15" s="10">
        <v>466</v>
      </c>
      <c r="J15" s="10">
        <v>409.37691560447934</v>
      </c>
      <c r="K15" s="10">
        <v>949</v>
      </c>
      <c r="L15" s="10">
        <v>431</v>
      </c>
      <c r="M15" s="10">
        <v>63</v>
      </c>
      <c r="N15" s="49">
        <v>455</v>
      </c>
      <c r="O15" s="49">
        <v>1671</v>
      </c>
      <c r="P15" s="49">
        <v>915</v>
      </c>
    </row>
    <row r="16" spans="1:16" s="3" customFormat="1" ht="18" customHeight="1">
      <c r="A16" s="38">
        <v>9</v>
      </c>
      <c r="B16" s="46" t="s">
        <v>32</v>
      </c>
      <c r="C16" s="11">
        <f aca="true" t="shared" si="1" ref="C16:N16">C12+C13+C14+C15</f>
        <v>1512</v>
      </c>
      <c r="D16" s="11">
        <f t="shared" si="1"/>
        <v>1638</v>
      </c>
      <c r="E16" s="11">
        <f t="shared" si="1"/>
        <v>1965</v>
      </c>
      <c r="F16" s="11">
        <f t="shared" si="1"/>
        <v>2596</v>
      </c>
      <c r="G16" s="11">
        <f t="shared" si="1"/>
        <v>3855</v>
      </c>
      <c r="H16" s="11">
        <f t="shared" si="1"/>
        <v>3251</v>
      </c>
      <c r="I16" s="11">
        <f t="shared" si="1"/>
        <v>4132</v>
      </c>
      <c r="J16" s="11">
        <f t="shared" si="1"/>
        <v>3696.5950535967977</v>
      </c>
      <c r="K16" s="11">
        <f t="shared" si="1"/>
        <v>4070</v>
      </c>
      <c r="L16" s="11">
        <f t="shared" si="1"/>
        <v>3562</v>
      </c>
      <c r="M16" s="11">
        <f t="shared" si="1"/>
        <v>3568</v>
      </c>
      <c r="N16" s="51">
        <f t="shared" si="1"/>
        <v>4391</v>
      </c>
      <c r="O16" s="51">
        <f>O12+O13+O14+O15</f>
        <v>5932</v>
      </c>
      <c r="P16" s="51">
        <f>P12+P13+P14+P15</f>
        <v>5777</v>
      </c>
    </row>
    <row r="17" spans="1:16" s="3" customFormat="1" ht="18" customHeight="1">
      <c r="A17" s="4">
        <v>10</v>
      </c>
      <c r="B17" s="47" t="s">
        <v>33</v>
      </c>
      <c r="C17" s="12">
        <f aca="true" t="shared" si="2" ref="C17:P17">C11+C16</f>
        <v>4603</v>
      </c>
      <c r="D17" s="12">
        <f t="shared" si="2"/>
        <v>4738</v>
      </c>
      <c r="E17" s="12">
        <f t="shared" si="2"/>
        <v>5109</v>
      </c>
      <c r="F17" s="12">
        <f t="shared" si="2"/>
        <v>5755</v>
      </c>
      <c r="G17" s="12">
        <f t="shared" si="2"/>
        <v>6984</v>
      </c>
      <c r="H17" s="12">
        <f t="shared" si="2"/>
        <v>6637</v>
      </c>
      <c r="I17" s="12">
        <f t="shared" si="2"/>
        <v>7708</v>
      </c>
      <c r="J17" s="12">
        <f t="shared" si="2"/>
        <v>8117.514957988712</v>
      </c>
      <c r="K17" s="12">
        <f t="shared" si="2"/>
        <v>8264</v>
      </c>
      <c r="L17" s="12">
        <f t="shared" si="2"/>
        <v>7691</v>
      </c>
      <c r="M17" s="12">
        <f t="shared" si="2"/>
        <v>7519</v>
      </c>
      <c r="N17" s="51">
        <f t="shared" si="2"/>
        <v>8314</v>
      </c>
      <c r="O17" s="51">
        <f t="shared" si="2"/>
        <v>10802</v>
      </c>
      <c r="P17" s="51">
        <f t="shared" si="2"/>
        <v>11835</v>
      </c>
    </row>
    <row r="18" spans="1:16" s="3" customFormat="1" ht="18" customHeight="1">
      <c r="A18" s="5">
        <v>11</v>
      </c>
      <c r="B18" s="44" t="s">
        <v>3</v>
      </c>
      <c r="C18" s="9">
        <v>1040</v>
      </c>
      <c r="D18" s="9">
        <v>1120</v>
      </c>
      <c r="E18" s="9">
        <v>1175</v>
      </c>
      <c r="F18" s="9">
        <v>1241</v>
      </c>
      <c r="G18" s="9">
        <v>1285</v>
      </c>
      <c r="H18" s="9">
        <v>1459</v>
      </c>
      <c r="I18" s="9">
        <v>1656</v>
      </c>
      <c r="J18" s="9">
        <v>1777.7193801348155</v>
      </c>
      <c r="K18" s="9">
        <v>1831</v>
      </c>
      <c r="L18" s="9">
        <v>1772</v>
      </c>
      <c r="M18" s="9">
        <v>1821</v>
      </c>
      <c r="N18" s="49">
        <v>1945</v>
      </c>
      <c r="O18" s="49">
        <v>2177</v>
      </c>
      <c r="P18" s="49">
        <v>2398</v>
      </c>
    </row>
    <row r="19" spans="1:16" s="3" customFormat="1" ht="18" customHeight="1">
      <c r="A19" s="37">
        <v>12</v>
      </c>
      <c r="B19" s="45" t="s">
        <v>4</v>
      </c>
      <c r="C19" s="10">
        <v>668</v>
      </c>
      <c r="D19" s="10">
        <v>729</v>
      </c>
      <c r="E19" s="10">
        <v>797</v>
      </c>
      <c r="F19" s="10">
        <v>892</v>
      </c>
      <c r="G19" s="10">
        <v>1037</v>
      </c>
      <c r="H19" s="10">
        <v>1177</v>
      </c>
      <c r="I19" s="10">
        <v>1428</v>
      </c>
      <c r="J19" s="10">
        <v>1473.5251444686685</v>
      </c>
      <c r="K19" s="10">
        <v>1388</v>
      </c>
      <c r="L19" s="10">
        <v>1355</v>
      </c>
      <c r="M19" s="10">
        <v>1389</v>
      </c>
      <c r="N19" s="49">
        <v>1471</v>
      </c>
      <c r="O19" s="49">
        <v>1609</v>
      </c>
      <c r="P19" s="49">
        <v>1810</v>
      </c>
    </row>
    <row r="20" spans="1:16" s="3" customFormat="1" ht="18" customHeight="1">
      <c r="A20" s="37">
        <v>13</v>
      </c>
      <c r="B20" s="45" t="s">
        <v>34</v>
      </c>
      <c r="C20" s="10">
        <f aca="true" t="shared" si="3" ref="C20:N20">C18+C19</f>
        <v>1708</v>
      </c>
      <c r="D20" s="10">
        <f t="shared" si="3"/>
        <v>1849</v>
      </c>
      <c r="E20" s="10">
        <f t="shared" si="3"/>
        <v>1972</v>
      </c>
      <c r="F20" s="10">
        <f t="shared" si="3"/>
        <v>2133</v>
      </c>
      <c r="G20" s="10">
        <f t="shared" si="3"/>
        <v>2322</v>
      </c>
      <c r="H20" s="10">
        <f t="shared" si="3"/>
        <v>2636</v>
      </c>
      <c r="I20" s="10">
        <f t="shared" si="3"/>
        <v>3084</v>
      </c>
      <c r="J20" s="10">
        <f t="shared" si="3"/>
        <v>3251.244524603484</v>
      </c>
      <c r="K20" s="10">
        <f t="shared" si="3"/>
        <v>3219</v>
      </c>
      <c r="L20" s="10">
        <f t="shared" si="3"/>
        <v>3127</v>
      </c>
      <c r="M20" s="10">
        <f t="shared" si="3"/>
        <v>3210</v>
      </c>
      <c r="N20" s="49">
        <f t="shared" si="3"/>
        <v>3416</v>
      </c>
      <c r="O20" s="49">
        <f>O18+O19</f>
        <v>3786</v>
      </c>
      <c r="P20" s="49">
        <f>P18+P19</f>
        <v>4208</v>
      </c>
    </row>
    <row r="21" spans="1:16" s="3" customFormat="1" ht="18" customHeight="1">
      <c r="A21" s="37">
        <v>14</v>
      </c>
      <c r="B21" s="45" t="s">
        <v>5</v>
      </c>
      <c r="C21" s="10">
        <v>130</v>
      </c>
      <c r="D21" s="10">
        <v>122</v>
      </c>
      <c r="E21" s="10">
        <v>129</v>
      </c>
      <c r="F21" s="10">
        <v>78</v>
      </c>
      <c r="G21" s="10">
        <v>85</v>
      </c>
      <c r="H21" s="10">
        <v>98</v>
      </c>
      <c r="I21" s="10">
        <v>98</v>
      </c>
      <c r="J21" s="10">
        <v>94.80033594973969</v>
      </c>
      <c r="K21" s="10">
        <v>50</v>
      </c>
      <c r="L21" s="10">
        <v>39</v>
      </c>
      <c r="M21" s="10">
        <v>35</v>
      </c>
      <c r="N21" s="49">
        <v>39</v>
      </c>
      <c r="O21" s="49">
        <v>46</v>
      </c>
      <c r="P21" s="49">
        <v>53</v>
      </c>
    </row>
    <row r="22" spans="1:16" s="3" customFormat="1" ht="18" customHeight="1">
      <c r="A22" s="38">
        <v>15</v>
      </c>
      <c r="B22" s="46" t="s">
        <v>6</v>
      </c>
      <c r="C22" s="11">
        <v>178</v>
      </c>
      <c r="D22" s="11">
        <v>198</v>
      </c>
      <c r="E22" s="11">
        <v>227</v>
      </c>
      <c r="F22" s="11">
        <v>254</v>
      </c>
      <c r="G22" s="11">
        <v>269</v>
      </c>
      <c r="H22" s="11">
        <v>282</v>
      </c>
      <c r="I22" s="11">
        <v>313</v>
      </c>
      <c r="J22" s="11">
        <v>399.1935923802602</v>
      </c>
      <c r="K22" s="11">
        <v>311</v>
      </c>
      <c r="L22" s="11">
        <v>292</v>
      </c>
      <c r="M22" s="11">
        <v>292</v>
      </c>
      <c r="N22" s="51">
        <v>268</v>
      </c>
      <c r="O22" s="51">
        <v>234</v>
      </c>
      <c r="P22" s="51">
        <v>255</v>
      </c>
    </row>
    <row r="23" spans="1:16" s="3" customFormat="1" ht="18" customHeight="1">
      <c r="A23" s="4">
        <v>16</v>
      </c>
      <c r="B23" s="47" t="s">
        <v>35</v>
      </c>
      <c r="C23" s="12">
        <f aca="true" t="shared" si="4" ref="C23:N23">C17-C20-C21-C22</f>
        <v>2587</v>
      </c>
      <c r="D23" s="12">
        <f t="shared" si="4"/>
        <v>2569</v>
      </c>
      <c r="E23" s="12">
        <f t="shared" si="4"/>
        <v>2781</v>
      </c>
      <c r="F23" s="12">
        <f t="shared" si="4"/>
        <v>3290</v>
      </c>
      <c r="G23" s="12">
        <f t="shared" si="4"/>
        <v>4308</v>
      </c>
      <c r="H23" s="12">
        <f t="shared" si="4"/>
        <v>3621</v>
      </c>
      <c r="I23" s="12">
        <f t="shared" si="4"/>
        <v>4213</v>
      </c>
      <c r="J23" s="12">
        <f t="shared" si="4"/>
        <v>4372.276505055228</v>
      </c>
      <c r="K23" s="12">
        <f t="shared" si="4"/>
        <v>4684</v>
      </c>
      <c r="L23" s="12">
        <f t="shared" si="4"/>
        <v>4233</v>
      </c>
      <c r="M23" s="12">
        <f t="shared" si="4"/>
        <v>3982</v>
      </c>
      <c r="N23" s="49">
        <f t="shared" si="4"/>
        <v>4591</v>
      </c>
      <c r="O23" s="49">
        <f>O17-O20-O21-O22</f>
        <v>6736</v>
      </c>
      <c r="P23" s="49">
        <f>P17-P20-P21-P22</f>
        <v>7319</v>
      </c>
    </row>
    <row r="24" spans="1:16" s="3" customFormat="1" ht="18" customHeight="1">
      <c r="A24" s="5">
        <v>17</v>
      </c>
      <c r="B24" s="44" t="s">
        <v>11</v>
      </c>
      <c r="C24" s="9">
        <v>1586</v>
      </c>
      <c r="D24" s="9">
        <v>857</v>
      </c>
      <c r="E24" s="9">
        <v>705</v>
      </c>
      <c r="F24" s="9">
        <v>1266</v>
      </c>
      <c r="G24" s="9">
        <v>1832</v>
      </c>
      <c r="H24" s="9">
        <v>1216</v>
      </c>
      <c r="I24" s="9">
        <v>1575</v>
      </c>
      <c r="J24" s="9">
        <v>1362.707854020585</v>
      </c>
      <c r="K24" s="9">
        <v>1905</v>
      </c>
      <c r="L24" s="9">
        <v>1313</v>
      </c>
      <c r="M24" s="9">
        <v>1002</v>
      </c>
      <c r="N24" s="50">
        <v>895</v>
      </c>
      <c r="O24" s="50">
        <v>707</v>
      </c>
      <c r="P24" s="50">
        <v>3490</v>
      </c>
    </row>
    <row r="25" spans="1:16" s="3" customFormat="1" ht="18" customHeight="1">
      <c r="A25" s="37">
        <v>18</v>
      </c>
      <c r="B25" s="45" t="s">
        <v>12</v>
      </c>
      <c r="C25" s="10">
        <v>1164</v>
      </c>
      <c r="D25" s="10">
        <v>543</v>
      </c>
      <c r="E25" s="10">
        <v>527</v>
      </c>
      <c r="F25" s="10">
        <v>680</v>
      </c>
      <c r="G25" s="10">
        <v>705</v>
      </c>
      <c r="H25" s="10">
        <v>502</v>
      </c>
      <c r="I25" s="10">
        <v>719</v>
      </c>
      <c r="J25" s="10">
        <v>618.0921710153333</v>
      </c>
      <c r="K25" s="10">
        <v>524</v>
      </c>
      <c r="L25" s="10">
        <v>592</v>
      </c>
      <c r="M25" s="10">
        <v>622</v>
      </c>
      <c r="N25" s="49">
        <v>607</v>
      </c>
      <c r="O25" s="49">
        <v>514</v>
      </c>
      <c r="P25" s="49">
        <v>688</v>
      </c>
    </row>
    <row r="26" spans="1:16" s="3" customFormat="1" ht="18" customHeight="1">
      <c r="A26" s="38">
        <v>19</v>
      </c>
      <c r="B26" s="46" t="s">
        <v>7</v>
      </c>
      <c r="C26" s="11">
        <f aca="true" t="shared" si="5" ref="C26:N26">C24-C25</f>
        <v>422</v>
      </c>
      <c r="D26" s="11">
        <f t="shared" si="5"/>
        <v>314</v>
      </c>
      <c r="E26" s="11">
        <f t="shared" si="5"/>
        <v>178</v>
      </c>
      <c r="F26" s="11">
        <f t="shared" si="5"/>
        <v>586</v>
      </c>
      <c r="G26" s="11">
        <f t="shared" si="5"/>
        <v>1127</v>
      </c>
      <c r="H26" s="11">
        <f t="shared" si="5"/>
        <v>714</v>
      </c>
      <c r="I26" s="11">
        <f t="shared" si="5"/>
        <v>856</v>
      </c>
      <c r="J26" s="11">
        <f t="shared" si="5"/>
        <v>744.6156830052518</v>
      </c>
      <c r="K26" s="11">
        <f t="shared" si="5"/>
        <v>1381</v>
      </c>
      <c r="L26" s="11">
        <f t="shared" si="5"/>
        <v>721</v>
      </c>
      <c r="M26" s="11">
        <f t="shared" si="5"/>
        <v>380</v>
      </c>
      <c r="N26" s="49">
        <f t="shared" si="5"/>
        <v>288</v>
      </c>
      <c r="O26" s="49">
        <f>O24-O25</f>
        <v>193</v>
      </c>
      <c r="P26" s="49">
        <f>P24-P25</f>
        <v>2802</v>
      </c>
    </row>
    <row r="27" spans="1:16" s="3" customFormat="1" ht="18" customHeight="1">
      <c r="A27" s="5">
        <v>20</v>
      </c>
      <c r="B27" s="44" t="s">
        <v>36</v>
      </c>
      <c r="C27" s="9">
        <f aca="true" t="shared" si="6" ref="C27:N27">C23-C26</f>
        <v>2165</v>
      </c>
      <c r="D27" s="9">
        <f t="shared" si="6"/>
        <v>2255</v>
      </c>
      <c r="E27" s="9">
        <f t="shared" si="6"/>
        <v>2603</v>
      </c>
      <c r="F27" s="9">
        <f t="shared" si="6"/>
        <v>2704</v>
      </c>
      <c r="G27" s="9">
        <f t="shared" si="6"/>
        <v>3181</v>
      </c>
      <c r="H27" s="9">
        <f t="shared" si="6"/>
        <v>2907</v>
      </c>
      <c r="I27" s="9">
        <f t="shared" si="6"/>
        <v>3357</v>
      </c>
      <c r="J27" s="9">
        <f t="shared" si="6"/>
        <v>3627.660822049976</v>
      </c>
      <c r="K27" s="9">
        <f t="shared" si="6"/>
        <v>3303</v>
      </c>
      <c r="L27" s="9">
        <f t="shared" si="6"/>
        <v>3512</v>
      </c>
      <c r="M27" s="9">
        <f t="shared" si="6"/>
        <v>3602</v>
      </c>
      <c r="N27" s="50">
        <f t="shared" si="6"/>
        <v>4303</v>
      </c>
      <c r="O27" s="50">
        <f>O23-O26</f>
        <v>6543</v>
      </c>
      <c r="P27" s="50">
        <f>P23-P26</f>
        <v>4517</v>
      </c>
    </row>
    <row r="28" spans="1:16" s="3" customFormat="1" ht="18" customHeight="1">
      <c r="A28" s="37">
        <v>21</v>
      </c>
      <c r="B28" s="45" t="s">
        <v>8</v>
      </c>
      <c r="C28" s="10">
        <v>665</v>
      </c>
      <c r="D28" s="10">
        <v>755</v>
      </c>
      <c r="E28" s="10">
        <v>904</v>
      </c>
      <c r="F28" s="10">
        <v>906</v>
      </c>
      <c r="G28" s="10">
        <v>719</v>
      </c>
      <c r="H28" s="10">
        <v>892</v>
      </c>
      <c r="I28" s="10">
        <v>932</v>
      </c>
      <c r="J28" s="10">
        <v>829.557085821189</v>
      </c>
      <c r="K28" s="10">
        <v>627</v>
      </c>
      <c r="L28" s="10">
        <v>654</v>
      </c>
      <c r="M28" s="10">
        <v>742</v>
      </c>
      <c r="N28" s="49">
        <v>767</v>
      </c>
      <c r="O28" s="49">
        <v>846</v>
      </c>
      <c r="P28" s="49">
        <v>787</v>
      </c>
    </row>
    <row r="29" spans="1:16" s="3" customFormat="1" ht="18" customHeight="1">
      <c r="A29" s="38">
        <v>22</v>
      </c>
      <c r="B29" s="46" t="s">
        <v>37</v>
      </c>
      <c r="C29" s="11">
        <f aca="true" t="shared" si="7" ref="C29:N29">C27-C28</f>
        <v>1500</v>
      </c>
      <c r="D29" s="11">
        <f t="shared" si="7"/>
        <v>1500</v>
      </c>
      <c r="E29" s="11">
        <f t="shared" si="7"/>
        <v>1699</v>
      </c>
      <c r="F29" s="11">
        <f t="shared" si="7"/>
        <v>1798</v>
      </c>
      <c r="G29" s="11">
        <f t="shared" si="7"/>
        <v>2462</v>
      </c>
      <c r="H29" s="11">
        <f t="shared" si="7"/>
        <v>2015</v>
      </c>
      <c r="I29" s="11">
        <f t="shared" si="7"/>
        <v>2425</v>
      </c>
      <c r="J29" s="11">
        <f t="shared" si="7"/>
        <v>2798.103736228787</v>
      </c>
      <c r="K29" s="11">
        <f t="shared" si="7"/>
        <v>2676</v>
      </c>
      <c r="L29" s="11">
        <f t="shared" si="7"/>
        <v>2858</v>
      </c>
      <c r="M29" s="11">
        <f t="shared" si="7"/>
        <v>2860</v>
      </c>
      <c r="N29" s="51">
        <f t="shared" si="7"/>
        <v>3536</v>
      </c>
      <c r="O29" s="51">
        <f>O27-O28</f>
        <v>5697</v>
      </c>
      <c r="P29" s="51">
        <f>P27-P28</f>
        <v>3730</v>
      </c>
    </row>
    <row r="30" spans="1:16" s="3" customFormat="1" ht="18" customHeight="1">
      <c r="A30" s="33" t="s">
        <v>0</v>
      </c>
      <c r="B30" s="33" t="s">
        <v>0</v>
      </c>
      <c r="C30" s="33"/>
      <c r="D30" s="33"/>
      <c r="E30" s="13"/>
      <c r="F30" s="33" t="s">
        <v>0</v>
      </c>
      <c r="G30" s="33"/>
      <c r="H30" s="13"/>
      <c r="I30" s="13"/>
      <c r="J30" s="13"/>
      <c r="K30" s="14"/>
      <c r="L30" s="14"/>
      <c r="M30" s="14"/>
      <c r="N30" s="14"/>
      <c r="O30" s="14"/>
      <c r="P30" s="14"/>
    </row>
    <row r="31" spans="1:16" s="3" customFormat="1" ht="18" customHeight="1">
      <c r="A31" s="34"/>
      <c r="B31" s="33"/>
      <c r="C31" s="33"/>
      <c r="D31" s="33"/>
      <c r="E31" s="13"/>
      <c r="F31" s="33"/>
      <c r="G31" s="3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3" customFormat="1" ht="18" customHeight="1">
      <c r="A32" s="16">
        <v>23</v>
      </c>
      <c r="B32" s="17" t="s">
        <v>14</v>
      </c>
      <c r="C32" s="15">
        <v>411427.23912531</v>
      </c>
      <c r="D32" s="15">
        <v>446418.9085025108</v>
      </c>
      <c r="E32" s="15">
        <v>465232.6073506142</v>
      </c>
      <c r="F32" s="15">
        <v>503494.9183198926</v>
      </c>
      <c r="G32" s="15">
        <v>549627.4292542485</v>
      </c>
      <c r="H32" s="15">
        <v>567301.2152833875</v>
      </c>
      <c r="I32" s="15">
        <v>630065</v>
      </c>
      <c r="J32" s="15">
        <v>685941</v>
      </c>
      <c r="K32" s="15">
        <v>687103</v>
      </c>
      <c r="L32" s="15">
        <v>660734</v>
      </c>
      <c r="M32" s="15">
        <v>680253</v>
      </c>
      <c r="N32" s="15">
        <v>746623</v>
      </c>
      <c r="O32" s="15">
        <v>829380</v>
      </c>
      <c r="P32" s="15">
        <v>889124.8712600664</v>
      </c>
    </row>
    <row r="33" spans="1:16" s="3" customFormat="1" ht="18" customHeight="1">
      <c r="A33" s="34"/>
      <c r="B33" s="33"/>
      <c r="C33" s="33"/>
      <c r="D33" s="33"/>
      <c r="E33" s="33"/>
      <c r="F33" s="33"/>
      <c r="G33" s="3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3" customFormat="1" ht="18" customHeight="1">
      <c r="A34" s="33"/>
      <c r="B34" s="33"/>
      <c r="C34" s="33"/>
      <c r="D34" s="33"/>
      <c r="E34" s="33"/>
      <c r="F34" s="33"/>
      <c r="G34" s="3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ht="18" customHeight="1">
      <c r="A35" s="33"/>
      <c r="B35" s="33"/>
      <c r="C35" s="62" t="s">
        <v>15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/>
    </row>
    <row r="36" spans="1:16" s="3" customFormat="1" ht="18" customHeight="1">
      <c r="A36" s="5">
        <v>24</v>
      </c>
      <c r="B36" s="55" t="s">
        <v>23</v>
      </c>
      <c r="C36" s="18">
        <f>C20/C32*100</f>
        <v>0.4151402332113912</v>
      </c>
      <c r="D36" s="18">
        <f aca="true" t="shared" si="8" ref="D36:P36">D20/D32*100</f>
        <v>0.41418496501467084</v>
      </c>
      <c r="E36" s="18">
        <f t="shared" si="8"/>
        <v>0.4238739866558488</v>
      </c>
      <c r="F36" s="18">
        <f t="shared" si="8"/>
        <v>0.4236388337577641</v>
      </c>
      <c r="G36" s="18">
        <f t="shared" si="8"/>
        <v>0.4224679985768835</v>
      </c>
      <c r="H36" s="18">
        <f t="shared" si="8"/>
        <v>0.46465615249620484</v>
      </c>
      <c r="I36" s="18">
        <f t="shared" si="8"/>
        <v>0.4894733083094602</v>
      </c>
      <c r="J36" s="18">
        <f t="shared" si="8"/>
        <v>0.47398311583700115</v>
      </c>
      <c r="K36" s="18">
        <f t="shared" si="8"/>
        <v>0.46848871275485626</v>
      </c>
      <c r="L36" s="18">
        <f t="shared" si="8"/>
        <v>0.4732615545741554</v>
      </c>
      <c r="M36" s="18">
        <f t="shared" si="8"/>
        <v>0.4718832552006386</v>
      </c>
      <c r="N36" s="18">
        <f t="shared" si="8"/>
        <v>0.4575267571451724</v>
      </c>
      <c r="O36" s="18">
        <f t="shared" si="8"/>
        <v>0.45648556753237357</v>
      </c>
      <c r="P36" s="18">
        <f t="shared" si="8"/>
        <v>0.4732743550449139</v>
      </c>
    </row>
    <row r="37" spans="1:16" s="3" customFormat="1" ht="18" customHeight="1">
      <c r="A37" s="37">
        <v>25</v>
      </c>
      <c r="B37" s="56" t="s">
        <v>24</v>
      </c>
      <c r="C37" s="19">
        <f>C23/C32*100</f>
        <v>0.6287867583828273</v>
      </c>
      <c r="D37" s="19">
        <f>D23/D32*100</f>
        <v>0.5754684559884746</v>
      </c>
      <c r="E37" s="19">
        <f>E23/E32*100</f>
        <v>0.5977654953802817</v>
      </c>
      <c r="F37" s="19">
        <f aca="true" t="shared" si="9" ref="F37:M37">F23/F32*100</f>
        <v>0.653432612781549</v>
      </c>
      <c r="G37" s="19">
        <f t="shared" si="9"/>
        <v>0.7838036769462594</v>
      </c>
      <c r="H37" s="19">
        <f t="shared" si="9"/>
        <v>0.6382852534858716</v>
      </c>
      <c r="I37" s="19">
        <f t="shared" si="9"/>
        <v>0.6686611698792982</v>
      </c>
      <c r="J37" s="19">
        <f t="shared" si="9"/>
        <v>0.6374129123430774</v>
      </c>
      <c r="K37" s="19">
        <f t="shared" si="9"/>
        <v>0.6817027432568334</v>
      </c>
      <c r="L37" s="19">
        <f t="shared" si="9"/>
        <v>0.6406511546250079</v>
      </c>
      <c r="M37" s="19">
        <f t="shared" si="9"/>
        <v>0.5853704430557455</v>
      </c>
      <c r="N37" s="19">
        <f>N23/N32*100</f>
        <v>0.6149020322170626</v>
      </c>
      <c r="O37" s="19">
        <f>O23/O32*100</f>
        <v>0.81217294846753</v>
      </c>
      <c r="P37" s="19">
        <f>P23/P32*100</f>
        <v>0.8231689649652387</v>
      </c>
    </row>
    <row r="38" spans="1:16" s="3" customFormat="1" ht="18" customHeight="1">
      <c r="A38" s="37">
        <v>26</v>
      </c>
      <c r="B38" s="56" t="s">
        <v>7</v>
      </c>
      <c r="C38" s="19">
        <f>C26/C32*100</f>
        <v>0.1025697765896997</v>
      </c>
      <c r="D38" s="19">
        <f>D26/D32*100</f>
        <v>0.07033752245246438</v>
      </c>
      <c r="E38" s="19">
        <f>E26/E32*100</f>
        <v>0.03826043084418919</v>
      </c>
      <c r="F38" s="19">
        <f aca="true" t="shared" si="10" ref="F38:M38">F26/F32*100</f>
        <v>0.11638647753495067</v>
      </c>
      <c r="G38" s="19">
        <f t="shared" si="10"/>
        <v>0.20504799069601537</v>
      </c>
      <c r="H38" s="19">
        <f t="shared" si="10"/>
        <v>0.12585906406763664</v>
      </c>
      <c r="I38" s="19">
        <f t="shared" si="10"/>
        <v>0.1358589986747399</v>
      </c>
      <c r="J38" s="19">
        <f t="shared" si="10"/>
        <v>0.1085538964729112</v>
      </c>
      <c r="K38" s="19">
        <f t="shared" si="10"/>
        <v>0.20098878916261465</v>
      </c>
      <c r="L38" s="19">
        <f t="shared" si="10"/>
        <v>0.10912106838758108</v>
      </c>
      <c r="M38" s="19">
        <f t="shared" si="10"/>
        <v>0.05586156915147746</v>
      </c>
      <c r="N38" s="19">
        <f>N26/N32*100</f>
        <v>0.0385736844431527</v>
      </c>
      <c r="O38" s="19">
        <f>O26/O32*100</f>
        <v>0.02327039475270684</v>
      </c>
      <c r="P38" s="19">
        <f>P26/P32*100</f>
        <v>0.3151413362252492</v>
      </c>
    </row>
    <row r="39" spans="1:16" s="3" customFormat="1" ht="18" customHeight="1">
      <c r="A39" s="38">
        <v>27</v>
      </c>
      <c r="B39" s="57" t="s">
        <v>25</v>
      </c>
      <c r="C39" s="20">
        <f>C27/C32*100</f>
        <v>0.5262169817931276</v>
      </c>
      <c r="D39" s="20">
        <f>D27/D32*100</f>
        <v>0.5051309335360102</v>
      </c>
      <c r="E39" s="20">
        <f>E27/E32*100</f>
        <v>0.5595050645360925</v>
      </c>
      <c r="F39" s="20">
        <f aca="true" t="shared" si="11" ref="F39:M39">F27/F32*100</f>
        <v>0.5370461352465983</v>
      </c>
      <c r="G39" s="20">
        <f t="shared" si="11"/>
        <v>0.578755686250244</v>
      </c>
      <c r="H39" s="20">
        <f t="shared" si="11"/>
        <v>0.5124261894182349</v>
      </c>
      <c r="I39" s="20">
        <f t="shared" si="11"/>
        <v>0.5328021712045583</v>
      </c>
      <c r="J39" s="20">
        <f t="shared" si="11"/>
        <v>0.5288590158701661</v>
      </c>
      <c r="K39" s="20">
        <f t="shared" si="11"/>
        <v>0.4807139540942188</v>
      </c>
      <c r="L39" s="20">
        <f t="shared" si="11"/>
        <v>0.5315300862374268</v>
      </c>
      <c r="M39" s="20">
        <f t="shared" si="11"/>
        <v>0.5295088739042679</v>
      </c>
      <c r="N39" s="20">
        <f>N27/N32*100</f>
        <v>0.5763283477739101</v>
      </c>
      <c r="O39" s="20">
        <f>O27/O32*100</f>
        <v>0.7889025537148231</v>
      </c>
      <c r="P39" s="20">
        <f>P27/P32*100</f>
        <v>0.5080276287399895</v>
      </c>
    </row>
    <row r="40" spans="1:16" s="3" customFormat="1" ht="18" customHeight="1">
      <c r="A40" s="34"/>
      <c r="B40" s="33"/>
      <c r="C40" s="33"/>
      <c r="D40" s="33"/>
      <c r="E40" s="33"/>
      <c r="F40" s="33"/>
      <c r="G40" s="3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3" customFormat="1" ht="18" customHeight="1">
      <c r="A41" s="34"/>
      <c r="B41" s="33"/>
      <c r="C41" s="33"/>
      <c r="D41" s="33"/>
      <c r="E41" s="33"/>
      <c r="F41" s="33"/>
      <c r="G41" s="3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3" customFormat="1" ht="18" customHeight="1">
      <c r="A42" s="34"/>
      <c r="B42" s="33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</row>
    <row r="43" spans="1:16" s="3" customFormat="1" ht="18" customHeight="1">
      <c r="A43" s="5">
        <v>28</v>
      </c>
      <c r="B43" s="58" t="s">
        <v>2</v>
      </c>
      <c r="C43" s="21">
        <f>C11/C17*100</f>
        <v>67.1518574842494</v>
      </c>
      <c r="D43" s="21">
        <f aca="true" t="shared" si="12" ref="D43:P43">D11/D17*100</f>
        <v>65.42845082313212</v>
      </c>
      <c r="E43" s="21">
        <f t="shared" si="12"/>
        <v>61.53846153846154</v>
      </c>
      <c r="F43" s="21">
        <f t="shared" si="12"/>
        <v>54.891398783666375</v>
      </c>
      <c r="G43" s="21">
        <f t="shared" si="12"/>
        <v>44.802405498281786</v>
      </c>
      <c r="H43" s="21">
        <f t="shared" si="12"/>
        <v>51.0170257646527</v>
      </c>
      <c r="I43" s="21">
        <f t="shared" si="12"/>
        <v>46.39335755059678</v>
      </c>
      <c r="J43" s="21">
        <f t="shared" si="12"/>
        <v>54.46149378562145</v>
      </c>
      <c r="K43" s="21">
        <f t="shared" si="12"/>
        <v>50.75024201355276</v>
      </c>
      <c r="L43" s="21">
        <f t="shared" si="12"/>
        <v>53.686126641529064</v>
      </c>
      <c r="M43" s="21">
        <f t="shared" si="12"/>
        <v>52.54688123420668</v>
      </c>
      <c r="N43" s="21">
        <f t="shared" si="12"/>
        <v>47.18547029107529</v>
      </c>
      <c r="O43" s="21">
        <f t="shared" si="12"/>
        <v>45.08424365858175</v>
      </c>
      <c r="P43" s="21">
        <f t="shared" si="12"/>
        <v>51.18715673848754</v>
      </c>
    </row>
    <row r="44" spans="1:16" s="3" customFormat="1" ht="18" customHeight="1">
      <c r="A44" s="37">
        <v>29</v>
      </c>
      <c r="B44" s="59" t="s">
        <v>27</v>
      </c>
      <c r="C44" s="21">
        <f>C13/C17*100</f>
        <v>23.57158374972844</v>
      </c>
      <c r="D44" s="21">
        <f aca="true" t="shared" si="13" ref="D44:P44">D13/D17*100</f>
        <v>23.554242296327565</v>
      </c>
      <c r="E44" s="21">
        <f t="shared" si="13"/>
        <v>26.091211587394792</v>
      </c>
      <c r="F44" s="21">
        <f t="shared" si="13"/>
        <v>29.365768896611645</v>
      </c>
      <c r="G44" s="21">
        <f t="shared" si="13"/>
        <v>28.278923253150058</v>
      </c>
      <c r="H44" s="21">
        <f t="shared" si="13"/>
        <v>35.30209431972276</v>
      </c>
      <c r="I44" s="21">
        <f t="shared" si="13"/>
        <v>39.93253762324857</v>
      </c>
      <c r="J44" s="21">
        <f t="shared" si="13"/>
        <v>34.659450572944095</v>
      </c>
      <c r="K44" s="21">
        <f t="shared" si="13"/>
        <v>31.909486931268148</v>
      </c>
      <c r="L44" s="21">
        <f t="shared" si="13"/>
        <v>33.20764529970095</v>
      </c>
      <c r="M44" s="21">
        <f t="shared" si="13"/>
        <v>37.332092033515096</v>
      </c>
      <c r="N44" s="21">
        <f t="shared" si="13"/>
        <v>38.585518402694255</v>
      </c>
      <c r="O44" s="21">
        <f t="shared" si="13"/>
        <v>34.530642473616</v>
      </c>
      <c r="P44" s="21">
        <f t="shared" si="13"/>
        <v>34.35572454583861</v>
      </c>
    </row>
    <row r="45" spans="1:16" s="3" customFormat="1" ht="18" customHeight="1">
      <c r="A45" s="37">
        <v>30</v>
      </c>
      <c r="B45" s="59" t="s">
        <v>29</v>
      </c>
      <c r="C45" s="21">
        <f>C15/C17*100</f>
        <v>2.867694981533782</v>
      </c>
      <c r="D45" s="21">
        <f aca="true" t="shared" si="14" ref="D45:P45">D15/D17*100</f>
        <v>1.3296749683410722</v>
      </c>
      <c r="E45" s="21">
        <f t="shared" si="14"/>
        <v>0.7437854766099041</v>
      </c>
      <c r="F45" s="21">
        <f t="shared" si="14"/>
        <v>4.917463075586446</v>
      </c>
      <c r="G45" s="21">
        <f t="shared" si="14"/>
        <v>15.120274914089347</v>
      </c>
      <c r="H45" s="21">
        <f t="shared" si="14"/>
        <v>5.5597408467681175</v>
      </c>
      <c r="I45" s="21">
        <f t="shared" si="14"/>
        <v>6.0456668396471205</v>
      </c>
      <c r="J45" s="21">
        <f t="shared" si="14"/>
        <v>5.043131028685055</v>
      </c>
      <c r="K45" s="21">
        <f t="shared" si="14"/>
        <v>11.48354307841239</v>
      </c>
      <c r="L45" s="21">
        <f t="shared" si="14"/>
        <v>5.603952671954232</v>
      </c>
      <c r="M45" s="21">
        <f t="shared" si="14"/>
        <v>0.8378773773108127</v>
      </c>
      <c r="N45" s="21">
        <f t="shared" si="14"/>
        <v>5.472696656242483</v>
      </c>
      <c r="O45" s="21">
        <f t="shared" si="14"/>
        <v>15.469357526384004</v>
      </c>
      <c r="P45" s="21">
        <f t="shared" si="14"/>
        <v>7.731305449936629</v>
      </c>
    </row>
    <row r="46" spans="1:16" s="3" customFormat="1" ht="18" customHeight="1">
      <c r="A46" s="37">
        <v>31</v>
      </c>
      <c r="B46" s="59" t="s">
        <v>30</v>
      </c>
      <c r="C46" s="21">
        <f>C16/C17*100</f>
        <v>32.8481425157506</v>
      </c>
      <c r="D46" s="21">
        <f aca="true" t="shared" si="15" ref="D46:P46">D16/D17*100</f>
        <v>34.571549176867876</v>
      </c>
      <c r="E46" s="21">
        <f t="shared" si="15"/>
        <v>38.46153846153847</v>
      </c>
      <c r="F46" s="21">
        <f t="shared" si="15"/>
        <v>45.108601216333625</v>
      </c>
      <c r="G46" s="21">
        <f t="shared" si="15"/>
        <v>55.197594501718214</v>
      </c>
      <c r="H46" s="21">
        <f t="shared" si="15"/>
        <v>48.98297423534729</v>
      </c>
      <c r="I46" s="21">
        <f t="shared" si="15"/>
        <v>53.60664244940322</v>
      </c>
      <c r="J46" s="21">
        <f t="shared" si="15"/>
        <v>45.53850621437855</v>
      </c>
      <c r="K46" s="21">
        <f t="shared" si="15"/>
        <v>49.24975798644724</v>
      </c>
      <c r="L46" s="21">
        <f t="shared" si="15"/>
        <v>46.31387335847094</v>
      </c>
      <c r="M46" s="21">
        <f t="shared" si="15"/>
        <v>47.45311876579332</v>
      </c>
      <c r="N46" s="21">
        <f t="shared" si="15"/>
        <v>52.81452970892471</v>
      </c>
      <c r="O46" s="21">
        <f t="shared" si="15"/>
        <v>54.91575634141825</v>
      </c>
      <c r="P46" s="21">
        <f t="shared" si="15"/>
        <v>48.81284326151246</v>
      </c>
    </row>
    <row r="47" spans="1:16" s="3" customFormat="1" ht="18" customHeight="1">
      <c r="A47" s="37">
        <v>32</v>
      </c>
      <c r="B47" s="45" t="s">
        <v>31</v>
      </c>
      <c r="C47" s="21">
        <f>C20/C17*100</f>
        <v>37.10623506408864</v>
      </c>
      <c r="D47" s="21">
        <f aca="true" t="shared" si="16" ref="D47:P47">D20/D17*100</f>
        <v>39.02490502321655</v>
      </c>
      <c r="E47" s="21">
        <f t="shared" si="16"/>
        <v>38.598551575650816</v>
      </c>
      <c r="F47" s="21">
        <f t="shared" si="16"/>
        <v>37.06342311033883</v>
      </c>
      <c r="G47" s="21">
        <f t="shared" si="16"/>
        <v>33.24742268041237</v>
      </c>
      <c r="H47" s="21">
        <f t="shared" si="16"/>
        <v>39.716739490733765</v>
      </c>
      <c r="I47" s="21">
        <f t="shared" si="16"/>
        <v>40.010378827192525</v>
      </c>
      <c r="J47" s="21">
        <f t="shared" si="16"/>
        <v>40.05221476560173</v>
      </c>
      <c r="K47" s="21">
        <f t="shared" si="16"/>
        <v>38.95208131655373</v>
      </c>
      <c r="L47" s="21">
        <f t="shared" si="16"/>
        <v>40.65791184501365</v>
      </c>
      <c r="M47" s="21">
        <f t="shared" si="16"/>
        <v>42.691847320122356</v>
      </c>
      <c r="N47" s="21">
        <f t="shared" si="16"/>
        <v>41.0873225884051</v>
      </c>
      <c r="O47" s="21">
        <f t="shared" si="16"/>
        <v>35.04906498796519</v>
      </c>
      <c r="P47" s="21">
        <f t="shared" si="16"/>
        <v>35.55555555555556</v>
      </c>
    </row>
    <row r="48" spans="1:16" s="3" customFormat="1" ht="18" customHeight="1">
      <c r="A48" s="37">
        <v>33</v>
      </c>
      <c r="B48" s="60" t="s">
        <v>7</v>
      </c>
      <c r="C48" s="21">
        <f>C26/C17*100</f>
        <v>9.167933956115577</v>
      </c>
      <c r="D48" s="21">
        <f aca="true" t="shared" si="17" ref="D48:P48">D26/D17*100</f>
        <v>6.627268889826931</v>
      </c>
      <c r="E48" s="21">
        <f t="shared" si="17"/>
        <v>3.4840477588569194</v>
      </c>
      <c r="F48" s="21">
        <f t="shared" si="17"/>
        <v>10.182450043440488</v>
      </c>
      <c r="G48" s="21">
        <f t="shared" si="17"/>
        <v>16.1368843069874</v>
      </c>
      <c r="H48" s="21">
        <f t="shared" si="17"/>
        <v>10.75787253277083</v>
      </c>
      <c r="I48" s="21">
        <f t="shared" si="17"/>
        <v>11.105345096004152</v>
      </c>
      <c r="J48" s="21">
        <f t="shared" si="17"/>
        <v>9.17295116619959</v>
      </c>
      <c r="K48" s="21">
        <f t="shared" si="17"/>
        <v>16.711035818005808</v>
      </c>
      <c r="L48" s="21">
        <f t="shared" si="17"/>
        <v>9.374593680925758</v>
      </c>
      <c r="M48" s="21">
        <f t="shared" si="17"/>
        <v>5.053863545684266</v>
      </c>
      <c r="N48" s="21">
        <f t="shared" si="17"/>
        <v>3.464036564830406</v>
      </c>
      <c r="O48" s="21">
        <f t="shared" si="17"/>
        <v>1.7867061655249028</v>
      </c>
      <c r="P48" s="21">
        <f t="shared" si="17"/>
        <v>23.67553865652725</v>
      </c>
    </row>
    <row r="49" spans="1:16" s="3" customFormat="1" ht="18" customHeight="1">
      <c r="A49" s="38">
        <v>34</v>
      </c>
      <c r="B49" s="61" t="s">
        <v>8</v>
      </c>
      <c r="C49" s="22">
        <f>C28/C17*100</f>
        <v>14.447099717575496</v>
      </c>
      <c r="D49" s="22">
        <f aca="true" t="shared" si="18" ref="D49:P49">D28/D17*100</f>
        <v>15.934993668214437</v>
      </c>
      <c r="E49" s="22">
        <f t="shared" si="18"/>
        <v>17.6942650225093</v>
      </c>
      <c r="F49" s="22">
        <f t="shared" si="18"/>
        <v>15.74283231972198</v>
      </c>
      <c r="G49" s="22">
        <f t="shared" si="18"/>
        <v>10.29495990836197</v>
      </c>
      <c r="H49" s="22">
        <f t="shared" si="18"/>
        <v>13.439807141780925</v>
      </c>
      <c r="I49" s="22">
        <f t="shared" si="18"/>
        <v>12.091333679294241</v>
      </c>
      <c r="J49" s="22">
        <f t="shared" si="18"/>
        <v>10.219347794423154</v>
      </c>
      <c r="K49" s="22">
        <f t="shared" si="18"/>
        <v>7.587124878993223</v>
      </c>
      <c r="L49" s="22">
        <f t="shared" si="18"/>
        <v>8.503445585749578</v>
      </c>
      <c r="M49" s="22">
        <f t="shared" si="18"/>
        <v>9.868333554994015</v>
      </c>
      <c r="N49" s="22">
        <f t="shared" si="18"/>
        <v>9.225402934808756</v>
      </c>
      <c r="O49" s="22">
        <f t="shared" si="18"/>
        <v>7.831882984632475</v>
      </c>
      <c r="P49" s="22">
        <f t="shared" si="18"/>
        <v>6.649767638360794</v>
      </c>
    </row>
    <row r="50" spans="1:16" s="3" customFormat="1" ht="15">
      <c r="A50" s="48" t="s">
        <v>17</v>
      </c>
      <c r="B50" s="24"/>
      <c r="C50" s="24"/>
      <c r="D50" s="24"/>
      <c r="E50" s="24"/>
      <c r="F50" s="24"/>
      <c r="G50" s="24"/>
      <c r="H50" s="23"/>
      <c r="I50" s="23"/>
      <c r="J50" s="23"/>
      <c r="K50" s="23"/>
      <c r="L50" s="23"/>
      <c r="M50" s="23"/>
      <c r="N50" s="23"/>
      <c r="O50" s="23"/>
      <c r="P50" s="23"/>
    </row>
    <row r="51" spans="1:16" s="40" customFormat="1" ht="15">
      <c r="A51" s="39" t="s">
        <v>0</v>
      </c>
      <c r="B51" s="24"/>
      <c r="C51" s="24"/>
      <c r="D51" s="24"/>
      <c r="E51" s="24"/>
      <c r="F51" s="24"/>
      <c r="G51" s="24"/>
      <c r="H51" s="23"/>
      <c r="I51" s="23"/>
      <c r="J51" s="23"/>
      <c r="K51" s="23"/>
      <c r="L51" s="23"/>
      <c r="M51" s="23"/>
      <c r="N51" s="23"/>
      <c r="O51" s="23"/>
      <c r="P51" s="23"/>
    </row>
    <row r="52" spans="1:16" s="40" customFormat="1" ht="15">
      <c r="A52" s="39" t="s">
        <v>0</v>
      </c>
      <c r="B52" s="24"/>
      <c r="C52" s="24"/>
      <c r="D52" s="24"/>
      <c r="E52" s="24"/>
      <c r="F52" s="24"/>
      <c r="G52" s="24"/>
      <c r="H52" s="23"/>
      <c r="I52" s="23"/>
      <c r="J52" s="23"/>
      <c r="K52" s="23"/>
      <c r="L52" s="23"/>
      <c r="M52" s="23"/>
      <c r="N52" s="23"/>
      <c r="O52" s="23"/>
      <c r="P52" s="23"/>
    </row>
    <row r="53" spans="1:16" s="40" customFormat="1" ht="15">
      <c r="A53" s="39" t="s">
        <v>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s="6" customFormat="1" ht="15">
      <c r="A54" s="39" t="s">
        <v>0</v>
      </c>
      <c r="B54" s="31"/>
      <c r="C54" s="31"/>
      <c r="D54" s="31"/>
      <c r="E54" s="31"/>
      <c r="F54" s="31"/>
      <c r="G54" s="31"/>
      <c r="H54" s="25"/>
      <c r="I54" s="25"/>
      <c r="J54" s="25"/>
      <c r="K54" s="25"/>
      <c r="L54" s="25"/>
      <c r="M54" s="25"/>
      <c r="N54" s="25"/>
      <c r="O54" s="25"/>
      <c r="P54" s="25"/>
    </row>
    <row r="55" ht="15">
      <c r="A55" s="39" t="s">
        <v>0</v>
      </c>
    </row>
    <row r="56" spans="8:16" ht="15">
      <c r="H56" s="26"/>
      <c r="I56" s="26"/>
      <c r="J56" s="26"/>
      <c r="K56" s="26"/>
      <c r="L56" s="26"/>
      <c r="M56" s="26"/>
      <c r="N56" s="26"/>
      <c r="O56" s="26"/>
      <c r="P56" s="26"/>
    </row>
    <row r="57" spans="8:9" ht="15">
      <c r="H57" s="26"/>
      <c r="I57" s="26"/>
    </row>
    <row r="58" spans="8:9" ht="15">
      <c r="H58" s="26"/>
      <c r="I58" s="26"/>
    </row>
    <row r="59" spans="8:9" ht="15">
      <c r="H59" s="26"/>
      <c r="I59" s="26"/>
    </row>
    <row r="63" ht="15">
      <c r="A63" s="42"/>
    </row>
  </sheetData>
  <sheetProtection/>
  <mergeCells count="2">
    <mergeCell ref="C35:P35"/>
    <mergeCell ref="C42:P42"/>
  </mergeCells>
  <printOptions horizontalCentered="1"/>
  <pageMargins left="0.3937007874015748" right="0.3937007874015748" top="0.73" bottom="0.7874015748031497" header="0.74" footer="0.3937007874015748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zoomScale="80" zoomScaleNormal="80" zoomScalePageLayoutView="0" workbookViewId="0" topLeftCell="A1">
      <pane xSplit="2" ySplit="7" topLeftCell="C8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A2" sqref="A2"/>
    </sheetView>
  </sheetViews>
  <sheetFormatPr defaultColWidth="9.140625" defaultRowHeight="12.75"/>
  <cols>
    <col min="1" max="1" width="4.28125" style="41" customWidth="1"/>
    <col min="2" max="2" width="55.7109375" style="31" customWidth="1"/>
    <col min="3" max="7" width="12.7109375" style="31" customWidth="1"/>
    <col min="8" max="16" width="12.7109375" style="25" customWidth="1"/>
    <col min="17" max="16384" width="9.140625" style="26" customWidth="1"/>
  </cols>
  <sheetData>
    <row r="1" spans="1:16" s="30" customFormat="1" ht="19.5" customHeight="1">
      <c r="A1" s="27" t="s">
        <v>38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ht="19.5">
      <c r="A2" s="7" t="s">
        <v>26</v>
      </c>
    </row>
    <row r="3" spans="1:9" ht="15.75" customHeight="1">
      <c r="A3" s="31" t="s">
        <v>13</v>
      </c>
      <c r="H3" s="31"/>
      <c r="I3" s="31"/>
    </row>
    <row r="4" spans="1:16" s="3" customFormat="1" ht="15">
      <c r="A4" s="8" t="s">
        <v>19</v>
      </c>
      <c r="B4" s="33"/>
      <c r="C4" s="33"/>
      <c r="D4" s="33"/>
      <c r="E4" s="33"/>
      <c r="F4" s="33"/>
      <c r="G4" s="33"/>
      <c r="H4" s="13"/>
      <c r="I4" s="13"/>
      <c r="J4" s="13"/>
      <c r="K4" s="13"/>
      <c r="L4" s="13"/>
      <c r="M4" s="13"/>
      <c r="N4" s="13"/>
      <c r="O4" s="13"/>
      <c r="P4" s="13"/>
    </row>
    <row r="5" spans="1:16" s="3" customFormat="1" ht="14.25">
      <c r="A5" s="32"/>
      <c r="B5" s="3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3" customFormat="1" ht="14.25">
      <c r="A6" s="34"/>
      <c r="B6" s="33"/>
      <c r="C6" s="33"/>
      <c r="D6" s="33"/>
      <c r="E6" s="33"/>
      <c r="F6" s="33"/>
      <c r="G6" s="33"/>
      <c r="H6" s="13"/>
      <c r="I6" s="13"/>
      <c r="J6" s="35"/>
      <c r="K6" s="36" t="s">
        <v>0</v>
      </c>
      <c r="L6" s="36" t="s">
        <v>0</v>
      </c>
      <c r="M6" s="36" t="s">
        <v>0</v>
      </c>
      <c r="N6" s="36" t="s">
        <v>0</v>
      </c>
      <c r="O6" s="36" t="s">
        <v>0</v>
      </c>
      <c r="P6" s="36" t="s">
        <v>0</v>
      </c>
    </row>
    <row r="7" spans="1:16" s="1" customFormat="1" ht="30" customHeight="1">
      <c r="A7" s="2"/>
      <c r="B7" s="43" t="s">
        <v>9</v>
      </c>
      <c r="C7" s="4">
        <v>1994</v>
      </c>
      <c r="D7" s="4">
        <v>1995</v>
      </c>
      <c r="E7" s="4">
        <v>1996</v>
      </c>
      <c r="F7" s="4">
        <v>1997</v>
      </c>
      <c r="G7" s="4">
        <v>1998</v>
      </c>
      <c r="H7" s="4">
        <v>1999</v>
      </c>
      <c r="I7" s="4">
        <v>2000</v>
      </c>
      <c r="J7" s="4">
        <v>2001</v>
      </c>
      <c r="K7" s="4">
        <v>2002</v>
      </c>
      <c r="L7" s="4">
        <v>2003</v>
      </c>
      <c r="M7" s="4">
        <v>2004</v>
      </c>
      <c r="N7" s="4">
        <v>2005</v>
      </c>
      <c r="O7" s="4">
        <v>2006</v>
      </c>
      <c r="P7" s="4">
        <v>2007</v>
      </c>
    </row>
    <row r="8" spans="1:16" s="3" customFormat="1" ht="18" customHeight="1">
      <c r="A8" s="5">
        <v>1</v>
      </c>
      <c r="B8" s="44" t="s">
        <v>22</v>
      </c>
      <c r="C8" s="9">
        <v>28985.036490420334</v>
      </c>
      <c r="D8" s="9">
        <v>32358.402591427854</v>
      </c>
      <c r="E8" s="9">
        <v>30811.346908212046</v>
      </c>
      <c r="F8" s="9">
        <v>34048.70346728017</v>
      </c>
      <c r="G8" s="9">
        <v>38102.03809887207</v>
      </c>
      <c r="H8" s="9">
        <v>36824.55885697197</v>
      </c>
      <c r="I8" s="9">
        <v>50125.280481271075</v>
      </c>
      <c r="J8" s="52">
        <v>52232.34428396535</v>
      </c>
      <c r="K8" s="50">
        <v>42042</v>
      </c>
      <c r="L8" s="50">
        <v>34539</v>
      </c>
      <c r="M8" s="50">
        <v>29470</v>
      </c>
      <c r="N8" s="50">
        <v>35807</v>
      </c>
      <c r="O8" s="50">
        <v>48775</v>
      </c>
      <c r="P8" s="50">
        <v>60599</v>
      </c>
    </row>
    <row r="9" spans="1:16" s="3" customFormat="1" ht="18" customHeight="1">
      <c r="A9" s="37">
        <v>2</v>
      </c>
      <c r="B9" s="45" t="s">
        <v>21</v>
      </c>
      <c r="C9" s="10">
        <v>236</v>
      </c>
      <c r="D9" s="10">
        <v>263</v>
      </c>
      <c r="E9" s="10">
        <v>169</v>
      </c>
      <c r="F9" s="10">
        <v>293</v>
      </c>
      <c r="G9" s="10">
        <v>266</v>
      </c>
      <c r="H9" s="10">
        <v>351</v>
      </c>
      <c r="I9" s="10">
        <v>569</v>
      </c>
      <c r="J9" s="53">
        <v>761</v>
      </c>
      <c r="K9" s="49">
        <v>639</v>
      </c>
      <c r="L9" s="49">
        <v>761</v>
      </c>
      <c r="M9" s="49">
        <v>771</v>
      </c>
      <c r="N9" s="49">
        <v>708</v>
      </c>
      <c r="O9" s="49">
        <v>1197</v>
      </c>
      <c r="P9" s="49">
        <v>1853</v>
      </c>
    </row>
    <row r="10" spans="1:16" s="3" customFormat="1" ht="18" customHeight="1">
      <c r="A10" s="37">
        <v>3</v>
      </c>
      <c r="B10" s="45" t="s">
        <v>1</v>
      </c>
      <c r="C10" s="10">
        <v>26123.795089560117</v>
      </c>
      <c r="D10" s="10">
        <v>29504.596416389035</v>
      </c>
      <c r="E10" s="10">
        <v>27803.992856838933</v>
      </c>
      <c r="F10" s="10">
        <v>31161.420614354698</v>
      </c>
      <c r="G10" s="10">
        <v>35267.34628827199</v>
      </c>
      <c r="H10" s="10">
        <v>33766.9405849553</v>
      </c>
      <c r="I10" s="10">
        <v>47081.26512047062</v>
      </c>
      <c r="J10" s="10">
        <v>48524.482705943024</v>
      </c>
      <c r="K10" s="49">
        <v>38441</v>
      </c>
      <c r="L10" s="49">
        <v>31129</v>
      </c>
      <c r="M10" s="49">
        <v>26241</v>
      </c>
      <c r="N10" s="49">
        <v>32531</v>
      </c>
      <c r="O10" s="49">
        <v>45069</v>
      </c>
      <c r="P10" s="49">
        <v>56350</v>
      </c>
    </row>
    <row r="11" spans="1:16" s="3" customFormat="1" ht="18" customHeight="1">
      <c r="A11" s="38">
        <v>4</v>
      </c>
      <c r="B11" s="46" t="s">
        <v>20</v>
      </c>
      <c r="C11" s="49">
        <f>C8+C9-C10</f>
        <v>3097.2414008602173</v>
      </c>
      <c r="D11" s="49">
        <f aca="true" t="shared" si="0" ref="D11:P11">D8+D9-D10</f>
        <v>3116.8061750388188</v>
      </c>
      <c r="E11" s="49">
        <f t="shared" si="0"/>
        <v>3176.354051373113</v>
      </c>
      <c r="F11" s="49">
        <f t="shared" si="0"/>
        <v>3180.2828529254693</v>
      </c>
      <c r="G11" s="49">
        <f t="shared" si="0"/>
        <v>3100.691810600081</v>
      </c>
      <c r="H11" s="49">
        <f t="shared" si="0"/>
        <v>3408.618272016669</v>
      </c>
      <c r="I11" s="49">
        <f t="shared" si="0"/>
        <v>3613.015360800455</v>
      </c>
      <c r="J11" s="49">
        <f t="shared" si="0"/>
        <v>4468.861578022326</v>
      </c>
      <c r="K11" s="49">
        <f t="shared" si="0"/>
        <v>4240</v>
      </c>
      <c r="L11" s="49">
        <f t="shared" si="0"/>
        <v>4171</v>
      </c>
      <c r="M11" s="49">
        <f t="shared" si="0"/>
        <v>4000</v>
      </c>
      <c r="N11" s="49">
        <f t="shared" si="0"/>
        <v>3984</v>
      </c>
      <c r="O11" s="49">
        <f t="shared" si="0"/>
        <v>4903</v>
      </c>
      <c r="P11" s="49">
        <f t="shared" si="0"/>
        <v>6102</v>
      </c>
    </row>
    <row r="12" spans="1:16" s="3" customFormat="1" ht="18" customHeight="1">
      <c r="A12" s="37">
        <v>5</v>
      </c>
      <c r="B12" s="45" t="s">
        <v>21</v>
      </c>
      <c r="C12" s="10">
        <v>118.74340934085735</v>
      </c>
      <c r="D12" s="10">
        <v>262.49639113954834</v>
      </c>
      <c r="E12" s="10">
        <v>356.0313395033912</v>
      </c>
      <c r="F12" s="10">
        <v>719.5871525344065</v>
      </c>
      <c r="G12" s="10">
        <v>529.87238263049</v>
      </c>
      <c r="H12" s="10">
        <v>243.26771350796398</v>
      </c>
      <c r="I12" s="10">
        <v>290.15413163555604</v>
      </c>
      <c r="J12" s="10">
        <v>188.8722360381659</v>
      </c>
      <c r="K12" s="10">
        <v>172</v>
      </c>
      <c r="L12" s="10">
        <v>297</v>
      </c>
      <c r="M12" s="10">
        <v>415</v>
      </c>
      <c r="N12" s="10">
        <v>376</v>
      </c>
      <c r="O12" s="49">
        <v>94</v>
      </c>
      <c r="P12" s="49">
        <v>353</v>
      </c>
    </row>
    <row r="13" spans="1:16" s="3" customFormat="1" ht="18" customHeight="1">
      <c r="A13" s="37">
        <v>6</v>
      </c>
      <c r="B13" s="45" t="s">
        <v>27</v>
      </c>
      <c r="C13" s="10">
        <v>1084.331673161848</v>
      </c>
      <c r="D13" s="10">
        <v>1133.0281238653604</v>
      </c>
      <c r="E13" s="10">
        <v>1356.0072857746393</v>
      </c>
      <c r="F13" s="10">
        <v>1717.1272324591914</v>
      </c>
      <c r="G13" s="10">
        <v>2007.799181941305</v>
      </c>
      <c r="H13" s="10">
        <v>2357.9841672570114</v>
      </c>
      <c r="I13" s="10">
        <v>3101.891922457613</v>
      </c>
      <c r="J13" s="10">
        <v>2830.2842051578214</v>
      </c>
      <c r="K13" s="10">
        <v>2655</v>
      </c>
      <c r="L13" s="10">
        <v>2575</v>
      </c>
      <c r="M13" s="10">
        <v>2831</v>
      </c>
      <c r="N13" s="10">
        <v>3285</v>
      </c>
      <c r="O13" s="49">
        <v>3761</v>
      </c>
      <c r="P13" s="49">
        <v>4115</v>
      </c>
    </row>
    <row r="14" spans="1:16" s="3" customFormat="1" ht="18" customHeight="1">
      <c r="A14" s="37">
        <v>7</v>
      </c>
      <c r="B14" s="45" t="s">
        <v>28</v>
      </c>
      <c r="C14" s="10">
        <v>175.790694399441</v>
      </c>
      <c r="D14" s="10">
        <v>200.52844901876497</v>
      </c>
      <c r="E14" s="10">
        <v>251.70047946270265</v>
      </c>
      <c r="F14" s="10">
        <v>267.9070192324957</v>
      </c>
      <c r="G14" s="10">
        <v>361.9495436542145</v>
      </c>
      <c r="H14" s="10">
        <v>296.2481370815405</v>
      </c>
      <c r="I14" s="10">
        <v>300.0374395998623</v>
      </c>
      <c r="J14" s="10">
        <v>289.90194574995525</v>
      </c>
      <c r="K14" s="10">
        <v>316</v>
      </c>
      <c r="L14" s="10">
        <v>285</v>
      </c>
      <c r="M14" s="10">
        <v>296</v>
      </c>
      <c r="N14" s="10">
        <v>335</v>
      </c>
      <c r="O14" s="49">
        <v>446</v>
      </c>
      <c r="P14" s="49">
        <v>455</v>
      </c>
    </row>
    <row r="15" spans="1:16" s="3" customFormat="1" ht="18" customHeight="1">
      <c r="A15" s="37">
        <v>8</v>
      </c>
      <c r="B15" s="45" t="s">
        <v>29</v>
      </c>
      <c r="C15" s="10">
        <v>132.5717256193344</v>
      </c>
      <c r="D15" s="10">
        <v>63.61555493066668</v>
      </c>
      <c r="E15" s="10">
        <v>38.41994235049059</v>
      </c>
      <c r="F15" s="10">
        <v>-55.02823065264351</v>
      </c>
      <c r="G15" s="10">
        <v>1023.534803673894</v>
      </c>
      <c r="H15" s="10">
        <v>368.93898839138217</v>
      </c>
      <c r="I15" s="10">
        <v>462.93238943711157</v>
      </c>
      <c r="J15" s="10">
        <v>412.558887899045</v>
      </c>
      <c r="K15" s="10">
        <v>948</v>
      </c>
      <c r="L15" s="10">
        <v>430</v>
      </c>
      <c r="M15" s="10">
        <v>64</v>
      </c>
      <c r="N15" s="10">
        <v>503</v>
      </c>
      <c r="O15" s="49">
        <v>1674</v>
      </c>
      <c r="P15" s="49">
        <v>914</v>
      </c>
    </row>
    <row r="16" spans="1:16" s="3" customFormat="1" ht="18" customHeight="1">
      <c r="A16" s="38">
        <v>9</v>
      </c>
      <c r="B16" s="46" t="s">
        <v>32</v>
      </c>
      <c r="C16" s="11">
        <f aca="true" t="shared" si="1" ref="C16:N16">C12+C13+C14+C15</f>
        <v>1511.4375025214806</v>
      </c>
      <c r="D16" s="11">
        <f t="shared" si="1"/>
        <v>1659.6685189543402</v>
      </c>
      <c r="E16" s="11">
        <f t="shared" si="1"/>
        <v>2002.1590470912236</v>
      </c>
      <c r="F16" s="11">
        <f t="shared" si="1"/>
        <v>2649.5931735734503</v>
      </c>
      <c r="G16" s="11">
        <f t="shared" si="1"/>
        <v>3923.155911899904</v>
      </c>
      <c r="H16" s="11">
        <f t="shared" si="1"/>
        <v>3266.439006237898</v>
      </c>
      <c r="I16" s="11">
        <f t="shared" si="1"/>
        <v>4155.015883130143</v>
      </c>
      <c r="J16" s="11">
        <f t="shared" si="1"/>
        <v>3721.617274844987</v>
      </c>
      <c r="K16" s="11">
        <f t="shared" si="1"/>
        <v>4091</v>
      </c>
      <c r="L16" s="11">
        <f t="shared" si="1"/>
        <v>3587</v>
      </c>
      <c r="M16" s="11">
        <f t="shared" si="1"/>
        <v>3606</v>
      </c>
      <c r="N16" s="11">
        <f t="shared" si="1"/>
        <v>4499</v>
      </c>
      <c r="O16" s="51">
        <f>O12+O13+O14+O15</f>
        <v>5975</v>
      </c>
      <c r="P16" s="51">
        <f>P12+P13+P14+P15</f>
        <v>5837</v>
      </c>
    </row>
    <row r="17" spans="1:16" s="3" customFormat="1" ht="18" customHeight="1">
      <c r="A17" s="4">
        <v>10</v>
      </c>
      <c r="B17" s="47" t="s">
        <v>33</v>
      </c>
      <c r="C17" s="12">
        <f aca="true" t="shared" si="2" ref="C17:P17">C11+C16</f>
        <v>4608.678903381698</v>
      </c>
      <c r="D17" s="12">
        <f t="shared" si="2"/>
        <v>4776.474693993159</v>
      </c>
      <c r="E17" s="12">
        <f t="shared" si="2"/>
        <v>5178.5130984643365</v>
      </c>
      <c r="F17" s="12">
        <f t="shared" si="2"/>
        <v>5829.87602649892</v>
      </c>
      <c r="G17" s="12">
        <f t="shared" si="2"/>
        <v>7023.847722499985</v>
      </c>
      <c r="H17" s="12">
        <f t="shared" si="2"/>
        <v>6675.057278254567</v>
      </c>
      <c r="I17" s="12">
        <f t="shared" si="2"/>
        <v>7768.031243930598</v>
      </c>
      <c r="J17" s="12">
        <f t="shared" si="2"/>
        <v>8190.478852867313</v>
      </c>
      <c r="K17" s="12">
        <f t="shared" si="2"/>
        <v>8331</v>
      </c>
      <c r="L17" s="12">
        <f t="shared" si="2"/>
        <v>7758</v>
      </c>
      <c r="M17" s="12">
        <f t="shared" si="2"/>
        <v>7606</v>
      </c>
      <c r="N17" s="12">
        <f t="shared" si="2"/>
        <v>8483</v>
      </c>
      <c r="O17" s="51">
        <f t="shared" si="2"/>
        <v>10878</v>
      </c>
      <c r="P17" s="51">
        <f t="shared" si="2"/>
        <v>11939</v>
      </c>
    </row>
    <row r="18" spans="1:16" s="3" customFormat="1" ht="18" customHeight="1">
      <c r="A18" s="5">
        <v>11</v>
      </c>
      <c r="B18" s="44" t="s">
        <v>3</v>
      </c>
      <c r="C18" s="9">
        <v>1041.724588225417</v>
      </c>
      <c r="D18" s="9">
        <v>1135.9515741253088</v>
      </c>
      <c r="E18" s="9">
        <v>1204.446745507415</v>
      </c>
      <c r="F18" s="9">
        <v>1272.7902166092458</v>
      </c>
      <c r="G18" s="9">
        <v>1312.0323320387756</v>
      </c>
      <c r="H18" s="9">
        <v>1473.7931999632378</v>
      </c>
      <c r="I18" s="9">
        <v>1677.3870676242627</v>
      </c>
      <c r="J18" s="9">
        <v>1806.0773975586364</v>
      </c>
      <c r="K18" s="9">
        <v>1864</v>
      </c>
      <c r="L18" s="9">
        <v>1807</v>
      </c>
      <c r="M18" s="9">
        <v>1860</v>
      </c>
      <c r="N18" s="9">
        <v>2016</v>
      </c>
      <c r="O18" s="49">
        <v>2208</v>
      </c>
      <c r="P18" s="49">
        <v>2432</v>
      </c>
    </row>
    <row r="19" spans="1:16" s="3" customFormat="1" ht="18" customHeight="1">
      <c r="A19" s="37">
        <v>12</v>
      </c>
      <c r="B19" s="45" t="s">
        <v>4</v>
      </c>
      <c r="C19" s="10">
        <v>668.429359189064</v>
      </c>
      <c r="D19" s="10">
        <v>737.9087629578902</v>
      </c>
      <c r="E19" s="10">
        <v>813.9124726556047</v>
      </c>
      <c r="F19" s="10">
        <v>911.8145373887464</v>
      </c>
      <c r="G19" s="10">
        <v>1053.1548055979201</v>
      </c>
      <c r="H19" s="10">
        <v>1187.714338197244</v>
      </c>
      <c r="I19" s="10">
        <v>1444.0074387114691</v>
      </c>
      <c r="J19" s="10">
        <v>1498.3689668878378</v>
      </c>
      <c r="K19" s="10">
        <v>1412</v>
      </c>
      <c r="L19" s="10">
        <v>1381</v>
      </c>
      <c r="M19" s="10">
        <v>1413</v>
      </c>
      <c r="N19" s="10">
        <v>1518</v>
      </c>
      <c r="O19" s="49">
        <v>1628</v>
      </c>
      <c r="P19" s="49">
        <v>1832</v>
      </c>
    </row>
    <row r="20" spans="1:17" s="3" customFormat="1" ht="18" customHeight="1">
      <c r="A20" s="37">
        <v>13</v>
      </c>
      <c r="B20" s="45" t="s">
        <v>34</v>
      </c>
      <c r="C20" s="49">
        <f aca="true" t="shared" si="3" ref="C20:N20">C18+C19</f>
        <v>1710.153947414481</v>
      </c>
      <c r="D20" s="49">
        <f t="shared" si="3"/>
        <v>1873.8603370831988</v>
      </c>
      <c r="E20" s="49">
        <f t="shared" si="3"/>
        <v>2018.3592181630197</v>
      </c>
      <c r="F20" s="49">
        <f t="shared" si="3"/>
        <v>2184.6047539979922</v>
      </c>
      <c r="G20" s="49">
        <f t="shared" si="3"/>
        <v>2365.1871376366958</v>
      </c>
      <c r="H20" s="49">
        <f t="shared" si="3"/>
        <v>2661.507538160482</v>
      </c>
      <c r="I20" s="49">
        <f t="shared" si="3"/>
        <v>3121.394506335732</v>
      </c>
      <c r="J20" s="49">
        <f t="shared" si="3"/>
        <v>3304.446364446474</v>
      </c>
      <c r="K20" s="49">
        <f t="shared" si="3"/>
        <v>3276</v>
      </c>
      <c r="L20" s="49">
        <f t="shared" si="3"/>
        <v>3188</v>
      </c>
      <c r="M20" s="49">
        <f t="shared" si="3"/>
        <v>3273</v>
      </c>
      <c r="N20" s="49">
        <f t="shared" si="3"/>
        <v>3534</v>
      </c>
      <c r="O20" s="49">
        <f>O18+O19</f>
        <v>3836</v>
      </c>
      <c r="P20" s="49">
        <f>P18+P19</f>
        <v>4264</v>
      </c>
      <c r="Q20" s="3" t="s">
        <v>0</v>
      </c>
    </row>
    <row r="21" spans="1:16" s="3" customFormat="1" ht="18" customHeight="1">
      <c r="A21" s="37">
        <v>14</v>
      </c>
      <c r="B21" s="45" t="s">
        <v>5</v>
      </c>
      <c r="C21" s="10">
        <v>130.17972487133628</v>
      </c>
      <c r="D21" s="10">
        <v>122.40849061466626</v>
      </c>
      <c r="E21" s="10">
        <v>129.58050718901916</v>
      </c>
      <c r="F21" s="10">
        <v>78.17103568654409</v>
      </c>
      <c r="G21" s="10">
        <v>84.52392862708645</v>
      </c>
      <c r="H21" s="10">
        <v>98.21556842641928</v>
      </c>
      <c r="I21" s="10">
        <v>99.15760484151315</v>
      </c>
      <c r="J21" s="10">
        <v>94.98571572666015</v>
      </c>
      <c r="K21" s="10">
        <v>50</v>
      </c>
      <c r="L21" s="10">
        <v>40</v>
      </c>
      <c r="M21" s="10">
        <v>36</v>
      </c>
      <c r="N21" s="10">
        <v>38</v>
      </c>
      <c r="O21" s="49">
        <v>46</v>
      </c>
      <c r="P21" s="49">
        <v>54</v>
      </c>
    </row>
    <row r="22" spans="1:16" s="3" customFormat="1" ht="18" customHeight="1">
      <c r="A22" s="38">
        <v>15</v>
      </c>
      <c r="B22" s="46" t="s">
        <v>6</v>
      </c>
      <c r="C22" s="11">
        <v>178.1556558203823</v>
      </c>
      <c r="D22" s="11">
        <v>199.28134530162075</v>
      </c>
      <c r="E22" s="11">
        <v>230.94958333738774</v>
      </c>
      <c r="F22" s="11">
        <v>257.95571667581675</v>
      </c>
      <c r="G22" s="11">
        <v>270.9084797603391</v>
      </c>
      <c r="H22" s="11">
        <v>283.8389477817837</v>
      </c>
      <c r="I22" s="11">
        <v>315.1840001390079</v>
      </c>
      <c r="J22" s="11">
        <v>401.5021965051387</v>
      </c>
      <c r="K22" s="11">
        <v>314</v>
      </c>
      <c r="L22" s="11">
        <v>295</v>
      </c>
      <c r="M22" s="11">
        <v>296</v>
      </c>
      <c r="N22" s="11">
        <v>286</v>
      </c>
      <c r="O22" s="51">
        <v>235</v>
      </c>
      <c r="P22" s="51">
        <v>257</v>
      </c>
    </row>
    <row r="23" spans="1:18" s="3" customFormat="1" ht="18" customHeight="1">
      <c r="A23" s="4">
        <v>16</v>
      </c>
      <c r="B23" s="47" t="s">
        <v>35</v>
      </c>
      <c r="C23" s="49">
        <f aca="true" t="shared" si="4" ref="C23:N23">C17-C20-C21-C22</f>
        <v>2590.1895752754976</v>
      </c>
      <c r="D23" s="49">
        <f t="shared" si="4"/>
        <v>2580.9245209936735</v>
      </c>
      <c r="E23" s="49">
        <f t="shared" si="4"/>
        <v>2799.62378977491</v>
      </c>
      <c r="F23" s="49">
        <f t="shared" si="4"/>
        <v>3309.1445201385663</v>
      </c>
      <c r="G23" s="49">
        <f t="shared" si="4"/>
        <v>4303.2281764758645</v>
      </c>
      <c r="H23" s="49">
        <f t="shared" si="4"/>
        <v>3631.495223885882</v>
      </c>
      <c r="I23" s="49">
        <f t="shared" si="4"/>
        <v>4232.295132614345</v>
      </c>
      <c r="J23" s="49">
        <f t="shared" si="4"/>
        <v>4389.5445761890405</v>
      </c>
      <c r="K23" s="49">
        <f t="shared" si="4"/>
        <v>4691</v>
      </c>
      <c r="L23" s="49">
        <f t="shared" si="4"/>
        <v>4235</v>
      </c>
      <c r="M23" s="49">
        <f t="shared" si="4"/>
        <v>4001</v>
      </c>
      <c r="N23" s="49">
        <f t="shared" si="4"/>
        <v>4625</v>
      </c>
      <c r="O23" s="49">
        <f>O17-O20-O21-O22</f>
        <v>6761</v>
      </c>
      <c r="P23" s="49">
        <f>P17-P20-P21-P22</f>
        <v>7364</v>
      </c>
      <c r="R23" s="3" t="s">
        <v>0</v>
      </c>
    </row>
    <row r="24" spans="1:16" s="3" customFormat="1" ht="18" customHeight="1">
      <c r="A24" s="5">
        <v>17</v>
      </c>
      <c r="B24" s="44" t="s">
        <v>11</v>
      </c>
      <c r="C24" s="9">
        <v>1586.5572441426955</v>
      </c>
      <c r="D24" s="9">
        <v>864.1607113578785</v>
      </c>
      <c r="E24" s="9">
        <v>709.0171829687071</v>
      </c>
      <c r="F24" s="9">
        <v>1274.8042480319339</v>
      </c>
      <c r="G24" s="9">
        <v>1827.1541104424982</v>
      </c>
      <c r="H24" s="9">
        <v>1216.6075573846867</v>
      </c>
      <c r="I24" s="9">
        <v>1583.68490967259</v>
      </c>
      <c r="J24" s="9">
        <v>1381.4224802116664</v>
      </c>
      <c r="K24" s="9">
        <v>1912</v>
      </c>
      <c r="L24" s="9">
        <v>1318</v>
      </c>
      <c r="M24" s="9">
        <v>1004</v>
      </c>
      <c r="N24" s="9">
        <v>1007</v>
      </c>
      <c r="O24" s="50">
        <v>712</v>
      </c>
      <c r="P24" s="50">
        <v>3587</v>
      </c>
    </row>
    <row r="25" spans="1:16" s="3" customFormat="1" ht="18" customHeight="1">
      <c r="A25" s="37">
        <v>18</v>
      </c>
      <c r="B25" s="45" t="s">
        <v>12</v>
      </c>
      <c r="C25" s="10">
        <v>1164.7830230501568</v>
      </c>
      <c r="D25" s="10">
        <v>543.9984719319116</v>
      </c>
      <c r="E25" s="10">
        <v>528.1680274036972</v>
      </c>
      <c r="F25" s="10">
        <v>683.5667558166396</v>
      </c>
      <c r="G25" s="10">
        <v>706.2277613066128</v>
      </c>
      <c r="H25" s="10">
        <v>503.63540742874875</v>
      </c>
      <c r="I25" s="10">
        <v>719.4147572730888</v>
      </c>
      <c r="J25" s="10">
        <v>627.1645880859109</v>
      </c>
      <c r="K25" s="10">
        <v>526</v>
      </c>
      <c r="L25" s="10">
        <v>593</v>
      </c>
      <c r="M25" s="10">
        <v>622</v>
      </c>
      <c r="N25" s="10">
        <v>630</v>
      </c>
      <c r="O25" s="49">
        <v>519</v>
      </c>
      <c r="P25" s="49">
        <v>688</v>
      </c>
    </row>
    <row r="26" spans="1:16" s="3" customFormat="1" ht="18" customHeight="1">
      <c r="A26" s="38">
        <v>19</v>
      </c>
      <c r="B26" s="46" t="s">
        <v>7</v>
      </c>
      <c r="C26" s="49">
        <f aca="true" t="shared" si="5" ref="C26:N26">C24-C25</f>
        <v>421.7742210925387</v>
      </c>
      <c r="D26" s="49">
        <f t="shared" si="5"/>
        <v>320.16223942596696</v>
      </c>
      <c r="E26" s="49">
        <f t="shared" si="5"/>
        <v>180.84915556500982</v>
      </c>
      <c r="F26" s="49">
        <f t="shared" si="5"/>
        <v>591.2374922152943</v>
      </c>
      <c r="G26" s="49">
        <f t="shared" si="5"/>
        <v>1120.9263491358854</v>
      </c>
      <c r="H26" s="49">
        <f t="shared" si="5"/>
        <v>712.972149955938</v>
      </c>
      <c r="I26" s="49">
        <f t="shared" si="5"/>
        <v>864.2701523995013</v>
      </c>
      <c r="J26" s="49">
        <f t="shared" si="5"/>
        <v>754.2578921257556</v>
      </c>
      <c r="K26" s="49">
        <f t="shared" si="5"/>
        <v>1386</v>
      </c>
      <c r="L26" s="49">
        <f t="shared" si="5"/>
        <v>725</v>
      </c>
      <c r="M26" s="49">
        <f t="shared" si="5"/>
        <v>382</v>
      </c>
      <c r="N26" s="49">
        <f t="shared" si="5"/>
        <v>377</v>
      </c>
      <c r="O26" s="49">
        <f>O24-O25</f>
        <v>193</v>
      </c>
      <c r="P26" s="49">
        <f>P24-P25</f>
        <v>2899</v>
      </c>
    </row>
    <row r="27" spans="1:16" s="3" customFormat="1" ht="18" customHeight="1">
      <c r="A27" s="5">
        <v>20</v>
      </c>
      <c r="B27" s="44" t="s">
        <v>36</v>
      </c>
      <c r="C27" s="50">
        <f aca="true" t="shared" si="6" ref="C27:N27">C23-C26</f>
        <v>2168.415354182959</v>
      </c>
      <c r="D27" s="50">
        <f t="shared" si="6"/>
        <v>2260.7622815677064</v>
      </c>
      <c r="E27" s="50">
        <f t="shared" si="6"/>
        <v>2618.7746342099003</v>
      </c>
      <c r="F27" s="50">
        <f t="shared" si="6"/>
        <v>2717.907027923272</v>
      </c>
      <c r="G27" s="50">
        <f t="shared" si="6"/>
        <v>3182.3018273399794</v>
      </c>
      <c r="H27" s="50">
        <f t="shared" si="6"/>
        <v>2918.523073929944</v>
      </c>
      <c r="I27" s="50">
        <f t="shared" si="6"/>
        <v>3368.0249802148437</v>
      </c>
      <c r="J27" s="50">
        <f t="shared" si="6"/>
        <v>3635.286684063285</v>
      </c>
      <c r="K27" s="50">
        <f t="shared" si="6"/>
        <v>3305</v>
      </c>
      <c r="L27" s="50">
        <f t="shared" si="6"/>
        <v>3510</v>
      </c>
      <c r="M27" s="50">
        <f t="shared" si="6"/>
        <v>3619</v>
      </c>
      <c r="N27" s="50">
        <f t="shared" si="6"/>
        <v>4248</v>
      </c>
      <c r="O27" s="50">
        <f>O23-O26</f>
        <v>6568</v>
      </c>
      <c r="P27" s="50">
        <f>P23-P26</f>
        <v>4465</v>
      </c>
    </row>
    <row r="28" spans="1:16" s="3" customFormat="1" ht="18" customHeight="1">
      <c r="A28" s="37">
        <v>21</v>
      </c>
      <c r="B28" s="45" t="s">
        <v>8</v>
      </c>
      <c r="C28" s="10">
        <v>666.4505670510886</v>
      </c>
      <c r="D28" s="10">
        <v>756.9842662216352</v>
      </c>
      <c r="E28" s="10">
        <v>906.4333362833688</v>
      </c>
      <c r="F28" s="10">
        <v>909.478498351266</v>
      </c>
      <c r="G28" s="10">
        <v>715.5528186767143</v>
      </c>
      <c r="H28" s="10">
        <v>895.78478021075</v>
      </c>
      <c r="I28" s="10">
        <v>935.6884573943549</v>
      </c>
      <c r="J28" s="10">
        <v>833.7495909893497</v>
      </c>
      <c r="K28" s="10">
        <v>630</v>
      </c>
      <c r="L28" s="10">
        <v>657</v>
      </c>
      <c r="M28" s="10">
        <v>747</v>
      </c>
      <c r="N28" s="10">
        <v>775</v>
      </c>
      <c r="O28" s="49">
        <v>852</v>
      </c>
      <c r="P28" s="49">
        <v>795</v>
      </c>
    </row>
    <row r="29" spans="1:16" s="3" customFormat="1" ht="18" customHeight="1">
      <c r="A29" s="38">
        <v>22</v>
      </c>
      <c r="B29" s="46" t="s">
        <v>37</v>
      </c>
      <c r="C29" s="51">
        <f aca="true" t="shared" si="7" ref="C29:N29">C27-C28</f>
        <v>1501.9647871318707</v>
      </c>
      <c r="D29" s="51">
        <f t="shared" si="7"/>
        <v>1503.7780153460712</v>
      </c>
      <c r="E29" s="51">
        <f t="shared" si="7"/>
        <v>1712.3412979265315</v>
      </c>
      <c r="F29" s="51">
        <f t="shared" si="7"/>
        <v>1808.428529572006</v>
      </c>
      <c r="G29" s="51">
        <f t="shared" si="7"/>
        <v>2466.749008663265</v>
      </c>
      <c r="H29" s="51">
        <f t="shared" si="7"/>
        <v>2022.7382937191942</v>
      </c>
      <c r="I29" s="51">
        <f t="shared" si="7"/>
        <v>2432.336522820489</v>
      </c>
      <c r="J29" s="51">
        <f t="shared" si="7"/>
        <v>2801.5370930739355</v>
      </c>
      <c r="K29" s="51">
        <f t="shared" si="7"/>
        <v>2675</v>
      </c>
      <c r="L29" s="51">
        <f t="shared" si="7"/>
        <v>2853</v>
      </c>
      <c r="M29" s="51">
        <f t="shared" si="7"/>
        <v>2872</v>
      </c>
      <c r="N29" s="51">
        <f t="shared" si="7"/>
        <v>3473</v>
      </c>
      <c r="O29" s="51">
        <f>O27-O28</f>
        <v>5716</v>
      </c>
      <c r="P29" s="51">
        <f>P27-P28</f>
        <v>3670</v>
      </c>
    </row>
    <row r="30" spans="1:16" s="3" customFormat="1" ht="18" customHeight="1">
      <c r="A30" s="33" t="s">
        <v>0</v>
      </c>
      <c r="B30" s="33" t="s">
        <v>0</v>
      </c>
      <c r="C30" s="33"/>
      <c r="D30" s="33"/>
      <c r="E30" s="33"/>
      <c r="F30" s="33"/>
      <c r="G30" s="33"/>
      <c r="H30" s="13"/>
      <c r="I30" s="13"/>
      <c r="J30" s="13"/>
      <c r="K30" s="14"/>
      <c r="L30" s="14"/>
      <c r="M30" s="14"/>
      <c r="N30" s="14"/>
      <c r="O30" s="14"/>
      <c r="P30" s="14"/>
    </row>
    <row r="31" spans="1:16" s="3" customFormat="1" ht="18" customHeight="1">
      <c r="A31" s="34"/>
      <c r="B31" s="33"/>
      <c r="C31" s="33"/>
      <c r="D31" s="33"/>
      <c r="E31" s="33"/>
      <c r="F31" s="33"/>
      <c r="G31" s="3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3" customFormat="1" ht="18" customHeight="1">
      <c r="A32" s="16">
        <v>23</v>
      </c>
      <c r="B32" s="17" t="s">
        <v>14</v>
      </c>
      <c r="C32" s="15">
        <v>413016.8599813211</v>
      </c>
      <c r="D32" s="15">
        <v>448249.3315279273</v>
      </c>
      <c r="E32" s="15">
        <v>469840.798599665</v>
      </c>
      <c r="F32" s="15">
        <v>510563.2138617644</v>
      </c>
      <c r="G32" s="15">
        <v>557815.5571783775</v>
      </c>
      <c r="H32" s="15">
        <v>567301.2152833875</v>
      </c>
      <c r="I32" s="15">
        <v>639043.4900780673</v>
      </c>
      <c r="J32" s="15">
        <v>696961.4349593254</v>
      </c>
      <c r="K32" s="15">
        <v>700098.7629820927</v>
      </c>
      <c r="L32" s="15">
        <v>668088</v>
      </c>
      <c r="M32" s="15">
        <v>687486</v>
      </c>
      <c r="N32" s="15">
        <v>754825</v>
      </c>
      <c r="O32" s="15">
        <v>837147.784463264</v>
      </c>
      <c r="P32" s="15">
        <v>896068.7751092592</v>
      </c>
    </row>
    <row r="33" spans="1:9" s="3" customFormat="1" ht="18" customHeight="1">
      <c r="A33" s="34"/>
      <c r="B33" s="33"/>
      <c r="C33" s="33"/>
      <c r="D33" s="33"/>
      <c r="E33" s="33"/>
      <c r="F33" s="33"/>
      <c r="G33" s="33"/>
      <c r="H33" s="13"/>
      <c r="I33" s="13"/>
    </row>
    <row r="34" spans="1:7" s="3" customFormat="1" ht="18" customHeight="1">
      <c r="A34" s="33"/>
      <c r="B34" s="33"/>
      <c r="C34" s="33"/>
      <c r="D34" s="33"/>
      <c r="E34" s="33"/>
      <c r="F34" s="33"/>
      <c r="G34" s="33"/>
    </row>
    <row r="35" spans="1:16" s="3" customFormat="1" ht="18" customHeight="1">
      <c r="A35" s="33"/>
      <c r="B35" s="33"/>
      <c r="C35" s="62" t="s">
        <v>15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/>
    </row>
    <row r="36" spans="1:19" s="3" customFormat="1" ht="18" customHeight="1">
      <c r="A36" s="5">
        <v>24</v>
      </c>
      <c r="B36" s="55" t="s">
        <v>23</v>
      </c>
      <c r="C36" s="18">
        <f>C20/C32*100</f>
        <v>0.4140639555227415</v>
      </c>
      <c r="D36" s="18">
        <f aca="true" t="shared" si="8" ref="D36:P36">D20/D32*100</f>
        <v>0.4180397393334321</v>
      </c>
      <c r="E36" s="18">
        <f t="shared" si="8"/>
        <v>0.4295836428378782</v>
      </c>
      <c r="F36" s="18">
        <f t="shared" si="8"/>
        <v>0.4278813464593782</v>
      </c>
      <c r="G36" s="18">
        <f t="shared" si="8"/>
        <v>0.4240088156738804</v>
      </c>
      <c r="H36" s="18">
        <f t="shared" si="8"/>
        <v>0.4691524478457115</v>
      </c>
      <c r="I36" s="18">
        <f t="shared" si="8"/>
        <v>0.4884478998376799</v>
      </c>
      <c r="J36" s="18">
        <f t="shared" si="8"/>
        <v>0.4741218378373147</v>
      </c>
      <c r="K36" s="18">
        <f t="shared" si="8"/>
        <v>0.4679339792068443</v>
      </c>
      <c r="L36" s="18">
        <f t="shared" si="8"/>
        <v>0.47718264659745424</v>
      </c>
      <c r="M36" s="18">
        <f t="shared" si="8"/>
        <v>0.47608242204204887</v>
      </c>
      <c r="N36" s="18">
        <f t="shared" si="8"/>
        <v>0.4681879905938462</v>
      </c>
      <c r="O36" s="18">
        <f t="shared" si="8"/>
        <v>0.45822255893079206</v>
      </c>
      <c r="P36" s="18">
        <f t="shared" si="8"/>
        <v>0.4758563313937687</v>
      </c>
      <c r="S36" s="3" t="s">
        <v>0</v>
      </c>
    </row>
    <row r="37" spans="1:16" s="3" customFormat="1" ht="18" customHeight="1">
      <c r="A37" s="37">
        <v>25</v>
      </c>
      <c r="B37" s="56" t="s">
        <v>24</v>
      </c>
      <c r="C37" s="19">
        <f>C23/C32*100</f>
        <v>0.6271389442534235</v>
      </c>
      <c r="D37" s="19">
        <f>D23/D32*100</f>
        <v>0.5757787774487454</v>
      </c>
      <c r="E37" s="19">
        <f>E23/E32*100</f>
        <v>0.5958664718174831</v>
      </c>
      <c r="F37" s="19">
        <f aca="true" t="shared" si="9" ref="F37:M37">F23/F32*100</f>
        <v>0.6481361034824811</v>
      </c>
      <c r="G37" s="19">
        <f t="shared" si="9"/>
        <v>0.7714428400389314</v>
      </c>
      <c r="H37" s="19">
        <f t="shared" si="9"/>
        <v>0.6401352801741873</v>
      </c>
      <c r="I37" s="19">
        <f t="shared" si="9"/>
        <v>0.6622859317598738</v>
      </c>
      <c r="J37" s="19">
        <f t="shared" si="9"/>
        <v>0.629811687707687</v>
      </c>
      <c r="K37" s="19">
        <f t="shared" si="9"/>
        <v>0.6700483200425235</v>
      </c>
      <c r="L37" s="19">
        <f t="shared" si="9"/>
        <v>0.6338985283375843</v>
      </c>
      <c r="M37" s="19">
        <f t="shared" si="9"/>
        <v>0.5819754875008364</v>
      </c>
      <c r="N37" s="19">
        <f>N23/N32*100</f>
        <v>0.6127248037624615</v>
      </c>
      <c r="O37" s="19">
        <f>O23/O32*100</f>
        <v>0.8076232327766124</v>
      </c>
      <c r="P37" s="19">
        <f>P23/P32*100</f>
        <v>0.8218119194145668</v>
      </c>
    </row>
    <row r="38" spans="1:16" s="3" customFormat="1" ht="18" customHeight="1">
      <c r="A38" s="37">
        <v>26</v>
      </c>
      <c r="B38" s="56" t="s">
        <v>7</v>
      </c>
      <c r="C38" s="19">
        <f>C26/C32*100</f>
        <v>0.10212033986012428</v>
      </c>
      <c r="D38" s="19">
        <f>D26/D32*100</f>
        <v>0.07142503444113221</v>
      </c>
      <c r="E38" s="19">
        <f>E26/E32*100</f>
        <v>0.03849158185155928</v>
      </c>
      <c r="F38" s="19">
        <f aca="true" t="shared" si="10" ref="F38:M38">F26/F32*100</f>
        <v>0.11580103622102562</v>
      </c>
      <c r="G38" s="19">
        <f t="shared" si="10"/>
        <v>0.20094928058405462</v>
      </c>
      <c r="H38" s="19">
        <f t="shared" si="10"/>
        <v>0.125677881652304</v>
      </c>
      <c r="I38" s="19">
        <f t="shared" si="10"/>
        <v>0.13524434030208488</v>
      </c>
      <c r="J38" s="19">
        <f t="shared" si="10"/>
        <v>0.10822089348025031</v>
      </c>
      <c r="K38" s="19">
        <f t="shared" si="10"/>
        <v>0.1979720681259726</v>
      </c>
      <c r="L38" s="19">
        <f t="shared" si="10"/>
        <v>0.1085186382632228</v>
      </c>
      <c r="M38" s="19">
        <f t="shared" si="10"/>
        <v>0.05556476786436378</v>
      </c>
      <c r="N38" s="19">
        <f>N26/N32*100</f>
        <v>0.04994535157155632</v>
      </c>
      <c r="O38" s="19">
        <f>O26/O32*100</f>
        <v>0.023054471812732756</v>
      </c>
      <c r="P38" s="19">
        <f>P26/P32*100</f>
        <v>0.3235242740878366</v>
      </c>
    </row>
    <row r="39" spans="1:16" s="3" customFormat="1" ht="18" customHeight="1">
      <c r="A39" s="38">
        <v>27</v>
      </c>
      <c r="B39" s="57" t="s">
        <v>25</v>
      </c>
      <c r="C39" s="20">
        <f>C27/C32*100</f>
        <v>0.5250186043932993</v>
      </c>
      <c r="D39" s="20">
        <f>D27/D32*100</f>
        <v>0.5043537430076132</v>
      </c>
      <c r="E39" s="20">
        <f>E27/E32*100</f>
        <v>0.5573748899659238</v>
      </c>
      <c r="F39" s="20">
        <f aca="true" t="shared" si="11" ref="F39:M39">F27/F32*100</f>
        <v>0.5323350672614554</v>
      </c>
      <c r="G39" s="20">
        <f t="shared" si="11"/>
        <v>0.5704935594548768</v>
      </c>
      <c r="H39" s="20">
        <f t="shared" si="11"/>
        <v>0.5144573985218834</v>
      </c>
      <c r="I39" s="20">
        <f t="shared" si="11"/>
        <v>0.527041591457789</v>
      </c>
      <c r="J39" s="20">
        <f t="shared" si="11"/>
        <v>0.5215907942274367</v>
      </c>
      <c r="K39" s="20">
        <f t="shared" si="11"/>
        <v>0.47207625191655084</v>
      </c>
      <c r="L39" s="20">
        <f t="shared" si="11"/>
        <v>0.5253798900743615</v>
      </c>
      <c r="M39" s="20">
        <f t="shared" si="11"/>
        <v>0.5264107196364726</v>
      </c>
      <c r="N39" s="20">
        <f>N27/N32*100</f>
        <v>0.5627794521909052</v>
      </c>
      <c r="O39" s="20">
        <f>O27/O32*100</f>
        <v>0.7845687609638796</v>
      </c>
      <c r="P39" s="20">
        <f>P27/P32*100</f>
        <v>0.4982876453267301</v>
      </c>
    </row>
    <row r="40" spans="1:7" s="3" customFormat="1" ht="18" customHeight="1">
      <c r="A40" s="34"/>
      <c r="B40" s="33"/>
      <c r="C40" s="33"/>
      <c r="D40" s="33"/>
      <c r="E40" s="33"/>
      <c r="F40" s="33"/>
      <c r="G40" s="33"/>
    </row>
    <row r="41" spans="1:7" s="3" customFormat="1" ht="18" customHeight="1">
      <c r="A41" s="34"/>
      <c r="B41" s="33"/>
      <c r="C41" s="33"/>
      <c r="D41" s="33"/>
      <c r="E41" s="33"/>
      <c r="F41" s="33"/>
      <c r="G41" s="33"/>
    </row>
    <row r="42" spans="1:16" s="3" customFormat="1" ht="18" customHeight="1">
      <c r="A42" s="34"/>
      <c r="B42" s="33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</row>
    <row r="43" spans="1:16" s="3" customFormat="1" ht="18" customHeight="1">
      <c r="A43" s="5">
        <v>28</v>
      </c>
      <c r="B43" s="58" t="s">
        <v>2</v>
      </c>
      <c r="C43" s="21">
        <f>C11/C17*100</f>
        <v>67.20453877981308</v>
      </c>
      <c r="D43" s="21">
        <f aca="true" t="shared" si="12" ref="D43:P43">D11/D17*100</f>
        <v>65.25327516041233</v>
      </c>
      <c r="E43" s="21">
        <f t="shared" si="12"/>
        <v>61.337182912891464</v>
      </c>
      <c r="F43" s="21">
        <f t="shared" si="12"/>
        <v>54.551466248508895</v>
      </c>
      <c r="G43" s="21">
        <f t="shared" si="12"/>
        <v>44.145202645373665</v>
      </c>
      <c r="H43" s="21">
        <f t="shared" si="12"/>
        <v>51.0650040879945</v>
      </c>
      <c r="I43" s="21">
        <f t="shared" si="12"/>
        <v>46.51133919708955</v>
      </c>
      <c r="J43" s="21">
        <f t="shared" si="12"/>
        <v>54.561664321468484</v>
      </c>
      <c r="K43" s="21">
        <f t="shared" si="12"/>
        <v>50.89425039010923</v>
      </c>
      <c r="L43" s="21">
        <f t="shared" si="12"/>
        <v>53.763856664088685</v>
      </c>
      <c r="M43" s="21">
        <f t="shared" si="12"/>
        <v>52.590060478569555</v>
      </c>
      <c r="N43" s="21">
        <f t="shared" si="12"/>
        <v>46.964517269833784</v>
      </c>
      <c r="O43" s="21">
        <f t="shared" si="12"/>
        <v>45.072623644052214</v>
      </c>
      <c r="P43" s="21">
        <f t="shared" si="12"/>
        <v>51.10980819164084</v>
      </c>
    </row>
    <row r="44" spans="1:16" s="3" customFormat="1" ht="18" customHeight="1">
      <c r="A44" s="37">
        <v>29</v>
      </c>
      <c r="B44" s="59" t="s">
        <v>27</v>
      </c>
      <c r="C44" s="21">
        <f>C13/C17*100</f>
        <v>23.52803690372529</v>
      </c>
      <c r="D44" s="21">
        <f aca="true" t="shared" si="13" ref="D44:P44">D13/D17*100</f>
        <v>23.721011759786855</v>
      </c>
      <c r="E44" s="21">
        <f t="shared" si="13"/>
        <v>26.18526322115043</v>
      </c>
      <c r="F44" s="21">
        <f t="shared" si="13"/>
        <v>29.4539236281221</v>
      </c>
      <c r="G44" s="21">
        <f t="shared" si="13"/>
        <v>28.585460010893755</v>
      </c>
      <c r="H44" s="21">
        <f t="shared" si="13"/>
        <v>35.325302375136935</v>
      </c>
      <c r="I44" s="21">
        <f t="shared" si="13"/>
        <v>39.93150677504312</v>
      </c>
      <c r="J44" s="21">
        <f t="shared" si="13"/>
        <v>34.55578429540782</v>
      </c>
      <c r="K44" s="21">
        <f t="shared" si="13"/>
        <v>31.868923298523587</v>
      </c>
      <c r="L44" s="21">
        <f t="shared" si="13"/>
        <v>33.19154421242588</v>
      </c>
      <c r="M44" s="21">
        <f t="shared" si="13"/>
        <v>37.220615303707596</v>
      </c>
      <c r="N44" s="21">
        <f t="shared" si="13"/>
        <v>38.72450783920783</v>
      </c>
      <c r="O44" s="21">
        <f t="shared" si="13"/>
        <v>34.574370288656006</v>
      </c>
      <c r="P44" s="21">
        <f t="shared" si="13"/>
        <v>34.466873272468376</v>
      </c>
    </row>
    <row r="45" spans="1:16" s="3" customFormat="1" ht="18" customHeight="1">
      <c r="A45" s="37">
        <v>30</v>
      </c>
      <c r="B45" s="59" t="s">
        <v>29</v>
      </c>
      <c r="C45" s="21">
        <f>C16/C17*100</f>
        <v>32.79546122018692</v>
      </c>
      <c r="D45" s="21">
        <f aca="true" t="shared" si="14" ref="D45:P45">D16/D17*100</f>
        <v>34.74672483958767</v>
      </c>
      <c r="E45" s="21">
        <f t="shared" si="14"/>
        <v>38.66281708710854</v>
      </c>
      <c r="F45" s="21">
        <f t="shared" si="14"/>
        <v>45.44853375149111</v>
      </c>
      <c r="G45" s="21">
        <f t="shared" si="14"/>
        <v>55.85479735462634</v>
      </c>
      <c r="H45" s="21">
        <f t="shared" si="14"/>
        <v>48.934995912005505</v>
      </c>
      <c r="I45" s="21">
        <f t="shared" si="14"/>
        <v>53.48866080291046</v>
      </c>
      <c r="J45" s="21">
        <f t="shared" si="14"/>
        <v>45.438335678531516</v>
      </c>
      <c r="K45" s="21">
        <f t="shared" si="14"/>
        <v>49.10574960989077</v>
      </c>
      <c r="L45" s="21">
        <f t="shared" si="14"/>
        <v>46.236143335911315</v>
      </c>
      <c r="M45" s="21">
        <f t="shared" si="14"/>
        <v>47.40993952143045</v>
      </c>
      <c r="N45" s="21">
        <f t="shared" si="14"/>
        <v>53.035482730166216</v>
      </c>
      <c r="O45" s="21">
        <f t="shared" si="14"/>
        <v>54.927376355947786</v>
      </c>
      <c r="P45" s="21">
        <f t="shared" si="14"/>
        <v>48.890191808359155</v>
      </c>
    </row>
    <row r="46" spans="1:16" s="3" customFormat="1" ht="18" customHeight="1">
      <c r="A46" s="37">
        <v>31</v>
      </c>
      <c r="B46" s="59" t="s">
        <v>30</v>
      </c>
      <c r="C46" s="21">
        <f>'Branches excluded'!C16/'Branches excluded'!C17*100</f>
        <v>32.8481425157506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3" customFormat="1" ht="18" customHeight="1">
      <c r="A47" s="37">
        <v>32</v>
      </c>
      <c r="B47" s="45" t="s">
        <v>31</v>
      </c>
      <c r="C47" s="21">
        <f>C20/C17*100</f>
        <v>37.10724880745382</v>
      </c>
      <c r="D47" s="21">
        <f aca="true" t="shared" si="15" ref="D47:P47">D20/D17*100</f>
        <v>39.23103244825612</v>
      </c>
      <c r="E47" s="21">
        <f t="shared" si="15"/>
        <v>38.975651500457815</v>
      </c>
      <c r="F47" s="21">
        <f t="shared" si="15"/>
        <v>37.47257650193871</v>
      </c>
      <c r="G47" s="21">
        <f t="shared" si="15"/>
        <v>33.67366764031808</v>
      </c>
      <c r="H47" s="21">
        <f t="shared" si="15"/>
        <v>39.87242996147635</v>
      </c>
      <c r="I47" s="21">
        <f t="shared" si="15"/>
        <v>40.18256889446182</v>
      </c>
      <c r="J47" s="21">
        <f t="shared" si="15"/>
        <v>40.34497156768382</v>
      </c>
      <c r="K47" s="21">
        <f t="shared" si="15"/>
        <v>39.323010442924016</v>
      </c>
      <c r="L47" s="21">
        <f t="shared" si="15"/>
        <v>41.09306522299562</v>
      </c>
      <c r="M47" s="21">
        <f t="shared" si="15"/>
        <v>43.03181698658953</v>
      </c>
      <c r="N47" s="21">
        <f t="shared" si="15"/>
        <v>41.65979016857244</v>
      </c>
      <c r="O47" s="21">
        <f t="shared" si="15"/>
        <v>35.26383526383526</v>
      </c>
      <c r="P47" s="21">
        <f t="shared" si="15"/>
        <v>35.7148839936343</v>
      </c>
    </row>
    <row r="48" spans="1:16" s="3" customFormat="1" ht="18" customHeight="1">
      <c r="A48" s="37">
        <v>33</v>
      </c>
      <c r="B48" s="60" t="s">
        <v>7</v>
      </c>
      <c r="C48" s="21">
        <f>C26/C17*100</f>
        <v>9.151738056280175</v>
      </c>
      <c r="D48" s="21">
        <f aca="true" t="shared" si="16" ref="D48:P48">D26/D17*100</f>
        <v>6.702898265714658</v>
      </c>
      <c r="E48" s="21">
        <f t="shared" si="16"/>
        <v>3.492298892101669</v>
      </c>
      <c r="F48" s="21">
        <f t="shared" si="16"/>
        <v>10.141510548901959</v>
      </c>
      <c r="G48" s="21">
        <f t="shared" si="16"/>
        <v>15.958864619817186</v>
      </c>
      <c r="H48" s="21">
        <f t="shared" si="16"/>
        <v>10.681139055968822</v>
      </c>
      <c r="I48" s="21">
        <f t="shared" si="16"/>
        <v>11.125987077804073</v>
      </c>
      <c r="J48" s="21">
        <f t="shared" si="16"/>
        <v>9.208959642960385</v>
      </c>
      <c r="K48" s="21">
        <f t="shared" si="16"/>
        <v>16.636658264314008</v>
      </c>
      <c r="L48" s="21">
        <f t="shared" si="16"/>
        <v>9.345192059809229</v>
      </c>
      <c r="M48" s="21">
        <f t="shared" si="16"/>
        <v>5.0223507757033925</v>
      </c>
      <c r="N48" s="21">
        <f t="shared" si="16"/>
        <v>4.444182482612283</v>
      </c>
      <c r="O48" s="21">
        <f t="shared" si="16"/>
        <v>1.7742232027946312</v>
      </c>
      <c r="P48" s="21">
        <f t="shared" si="16"/>
        <v>24.28176564201357</v>
      </c>
    </row>
    <row r="49" spans="1:16" s="3" customFormat="1" ht="18" customHeight="1">
      <c r="A49" s="38">
        <v>34</v>
      </c>
      <c r="B49" s="61" t="s">
        <v>8</v>
      </c>
      <c r="C49" s="22">
        <f>C28/C17*100</f>
        <v>14.460772404041188</v>
      </c>
      <c r="D49" s="22">
        <f aca="true" t="shared" si="17" ref="D49:P49">D28/D17*100</f>
        <v>15.84817914294846</v>
      </c>
      <c r="E49" s="22">
        <f t="shared" si="17"/>
        <v>17.503737444483193</v>
      </c>
      <c r="F49" s="22">
        <f t="shared" si="17"/>
        <v>15.60030597936137</v>
      </c>
      <c r="G49" s="22">
        <f t="shared" si="17"/>
        <v>10.18747625157837</v>
      </c>
      <c r="H49" s="22">
        <f t="shared" si="17"/>
        <v>13.419881551113596</v>
      </c>
      <c r="I49" s="22">
        <f t="shared" si="17"/>
        <v>12.045374535863731</v>
      </c>
      <c r="J49" s="22">
        <f t="shared" si="17"/>
        <v>10.179497511277642</v>
      </c>
      <c r="K49" s="22">
        <f t="shared" si="17"/>
        <v>7.562117392870003</v>
      </c>
      <c r="L49" s="22">
        <f t="shared" si="17"/>
        <v>8.468677494199536</v>
      </c>
      <c r="M49" s="22">
        <f t="shared" si="17"/>
        <v>9.821193794372864</v>
      </c>
      <c r="N49" s="22">
        <f t="shared" si="17"/>
        <v>9.135918896616763</v>
      </c>
      <c r="O49" s="22">
        <f t="shared" si="17"/>
        <v>7.832322118036404</v>
      </c>
      <c r="P49" s="22">
        <f t="shared" si="17"/>
        <v>6.658849149845046</v>
      </c>
    </row>
    <row r="50" spans="1:16" s="3" customFormat="1" ht="15">
      <c r="A50" s="39" t="s">
        <v>10</v>
      </c>
      <c r="B50" s="33"/>
      <c r="C50" s="33"/>
      <c r="D50" s="33"/>
      <c r="E50" s="33"/>
      <c r="F50" s="33"/>
      <c r="G50" s="33"/>
      <c r="H50" s="40"/>
      <c r="I50" s="40"/>
      <c r="J50" s="40"/>
      <c r="K50" s="40"/>
      <c r="L50" s="40"/>
      <c r="M50" s="40"/>
      <c r="N50" s="40"/>
      <c r="O50" s="40"/>
      <c r="P50" s="40"/>
    </row>
    <row r="51" spans="1:7" s="40" customFormat="1" ht="15">
      <c r="A51" s="48" t="s">
        <v>17</v>
      </c>
      <c r="B51" s="24"/>
      <c r="C51" s="24"/>
      <c r="D51" s="24"/>
      <c r="E51" s="24"/>
      <c r="F51" s="24"/>
      <c r="G51" s="24"/>
    </row>
    <row r="52" spans="1:7" s="40" customFormat="1" ht="15">
      <c r="A52" s="39" t="s">
        <v>0</v>
      </c>
      <c r="B52" s="24"/>
      <c r="C52" s="24"/>
      <c r="D52" s="24"/>
      <c r="E52" s="24"/>
      <c r="F52" s="24"/>
      <c r="G52" s="24"/>
    </row>
    <row r="53" spans="1:16" s="40" customFormat="1" ht="15">
      <c r="A53" s="39" t="s">
        <v>0</v>
      </c>
      <c r="B53" s="24"/>
      <c r="C53" s="24"/>
      <c r="D53" s="24"/>
      <c r="E53" s="24"/>
      <c r="F53" s="24"/>
      <c r="G53" s="24"/>
      <c r="H53" s="6"/>
      <c r="I53" s="6"/>
      <c r="J53" s="6"/>
      <c r="K53" s="6"/>
      <c r="L53" s="6"/>
      <c r="M53" s="6"/>
      <c r="N53" s="6"/>
      <c r="O53" s="6"/>
      <c r="P53" s="6"/>
    </row>
    <row r="54" spans="1:16" s="6" customFormat="1" ht="15">
      <c r="A54" s="39" t="s">
        <v>0</v>
      </c>
      <c r="B54" s="24"/>
      <c r="C54" s="24"/>
      <c r="D54" s="24"/>
      <c r="E54" s="24"/>
      <c r="F54" s="24"/>
      <c r="G54" s="24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5">
      <c r="A55" s="39" t="s">
        <v>0</v>
      </c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5">
      <c r="A56" s="39" t="s">
        <v>0</v>
      </c>
      <c r="H56" s="26"/>
      <c r="I56" s="26"/>
      <c r="J56" s="26"/>
      <c r="K56" s="26"/>
      <c r="L56" s="26"/>
      <c r="M56" s="26"/>
      <c r="N56" s="26"/>
      <c r="O56" s="26"/>
      <c r="P56" s="26"/>
    </row>
    <row r="57" spans="8:16" ht="15">
      <c r="H57" s="26"/>
      <c r="I57" s="26"/>
      <c r="J57" s="26"/>
      <c r="K57" s="26"/>
      <c r="L57" s="26"/>
      <c r="M57" s="26"/>
      <c r="N57" s="26"/>
      <c r="O57" s="26"/>
      <c r="P57" s="26"/>
    </row>
    <row r="58" spans="8:16" ht="15">
      <c r="H58" s="26"/>
      <c r="I58" s="26"/>
      <c r="J58" s="26"/>
      <c r="K58" s="26"/>
      <c r="L58" s="26"/>
      <c r="M58" s="26"/>
      <c r="N58" s="26"/>
      <c r="O58" s="26"/>
      <c r="P58" s="26"/>
    </row>
    <row r="59" spans="8:16" ht="15">
      <c r="H59" s="26"/>
      <c r="I59" s="26"/>
      <c r="J59" s="26"/>
      <c r="K59" s="26"/>
      <c r="L59" s="26"/>
      <c r="M59" s="26"/>
      <c r="N59" s="26"/>
      <c r="O59" s="26"/>
      <c r="P59" s="26"/>
    </row>
    <row r="60" spans="8:16" ht="15">
      <c r="H60" s="26"/>
      <c r="I60" s="26"/>
      <c r="J60" s="26"/>
      <c r="K60" s="26"/>
      <c r="L60" s="26"/>
      <c r="M60" s="26"/>
      <c r="N60" s="26"/>
      <c r="O60" s="26"/>
      <c r="P60" s="26"/>
    </row>
    <row r="61" spans="8:16" ht="15">
      <c r="H61" s="26"/>
      <c r="I61" s="26"/>
      <c r="J61" s="26"/>
      <c r="K61" s="26"/>
      <c r="L61" s="26"/>
      <c r="M61" s="26"/>
      <c r="N61" s="26"/>
      <c r="O61" s="26"/>
      <c r="P61" s="26"/>
    </row>
    <row r="62" spans="8:16" ht="15">
      <c r="H62" s="26"/>
      <c r="I62" s="26"/>
      <c r="J62" s="26"/>
      <c r="K62" s="26"/>
      <c r="L62" s="26"/>
      <c r="M62" s="26"/>
      <c r="N62" s="26"/>
      <c r="O62" s="26"/>
      <c r="P62" s="26"/>
    </row>
    <row r="63" spans="8:16" ht="15"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5">
      <c r="A64" s="42"/>
      <c r="H64" s="26"/>
      <c r="I64" s="26"/>
      <c r="J64" s="26"/>
      <c r="K64" s="26"/>
      <c r="L64" s="26"/>
      <c r="M64" s="26"/>
      <c r="N64" s="26"/>
      <c r="O64" s="26"/>
      <c r="P64" s="26"/>
    </row>
    <row r="65" spans="8:16" ht="15">
      <c r="H65" s="26"/>
      <c r="I65" s="26"/>
      <c r="J65" s="26"/>
      <c r="K65" s="26"/>
      <c r="L65" s="26"/>
      <c r="M65" s="26"/>
      <c r="N65" s="26"/>
      <c r="O65" s="26"/>
      <c r="P65" s="26"/>
    </row>
    <row r="66" spans="8:16" ht="15">
      <c r="H66" s="26"/>
      <c r="I66" s="26"/>
      <c r="J66" s="26"/>
      <c r="K66" s="26"/>
      <c r="L66" s="26"/>
      <c r="M66" s="26"/>
      <c r="N66" s="26"/>
      <c r="O66" s="26"/>
      <c r="P66" s="26"/>
    </row>
    <row r="67" spans="8:16" ht="15">
      <c r="H67" s="26"/>
      <c r="I67" s="26"/>
      <c r="J67" s="26"/>
      <c r="K67" s="26"/>
      <c r="L67" s="26"/>
      <c r="M67" s="26"/>
      <c r="N67" s="26"/>
      <c r="O67" s="26"/>
      <c r="P67" s="26"/>
    </row>
    <row r="68" spans="8:16" ht="15">
      <c r="H68" s="26"/>
      <c r="I68" s="26"/>
      <c r="J68" s="26"/>
      <c r="K68" s="26"/>
      <c r="L68" s="26"/>
      <c r="M68" s="26"/>
      <c r="N68" s="26"/>
      <c r="O68" s="26"/>
      <c r="P68" s="26"/>
    </row>
    <row r="69" spans="8:16" ht="15">
      <c r="H69" s="26"/>
      <c r="I69" s="26"/>
      <c r="J69" s="26"/>
      <c r="K69" s="26"/>
      <c r="L69" s="26"/>
      <c r="M69" s="26"/>
      <c r="N69" s="26"/>
      <c r="O69" s="26"/>
      <c r="P69" s="26"/>
    </row>
  </sheetData>
  <sheetProtection/>
  <mergeCells count="2">
    <mergeCell ref="C42:P42"/>
    <mergeCell ref="C35:P35"/>
  </mergeCells>
  <printOptions horizontalCentered="1"/>
  <pageMargins left="0.3937007874015748" right="0.3937007874015748" top="0.73" bottom="0.7874015748031497" header="0.74" footer="0.3937007874015748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Aggregated profit and loss account of the Luxembourg banks as at year-end</dc:subject>
  <dc:creator>Germeaux</dc:creator>
  <cp:keywords/>
  <dc:description/>
  <cp:lastModifiedBy>Nockels</cp:lastModifiedBy>
  <cp:lastPrinted>2004-02-18T06:53:16Z</cp:lastPrinted>
  <dcterms:created xsi:type="dcterms:W3CDTF">1996-07-29T13:20:35Z</dcterms:created>
  <dcterms:modified xsi:type="dcterms:W3CDTF">2011-03-31T08:32:53Z</dcterms:modified>
  <cp:category/>
  <cp:version/>
  <cp:contentType/>
  <cp:contentStatus/>
</cp:coreProperties>
</file>