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0578\AppData\Roaming\OpenText\OTEdit\EC_ines\c10327568\"/>
    </mc:Choice>
  </mc:AlternateContent>
  <bookViews>
    <workbookView xWindow="0" yWindow="0" windowWidth="28800" windowHeight="14100" tabRatio="753"/>
  </bookViews>
  <sheets>
    <sheet name="Identification" sheetId="13" r:id="rId1"/>
    <sheet name="data CT" sheetId="1" r:id="rId2"/>
    <sheet name="data DD" sheetId="2" r:id="rId3"/>
    <sheet name="data cards (issuer)" sheetId="3" r:id="rId4"/>
    <sheet name="data cards (acquirer)" sheetId="4" r:id="rId5"/>
    <sheet name="data cash withdrawals" sheetId="5" r:id="rId6"/>
    <sheet name="data e-money" sheetId="6" r:id="rId7"/>
    <sheet name="data m. remittance" sheetId="7" r:id="rId8"/>
    <sheet name="data PIS transactions" sheetId="8" r:id="rId9"/>
    <sheet name="Checks" sheetId="11" r:id="rId10"/>
    <sheet name="rules" sheetId="9" state="hidden" r:id="rId11"/>
    <sheet name="Field codes" sheetId="10" r:id="rId12"/>
    <sheet name="Validation" sheetId="12" r:id="rId13"/>
  </sheets>
  <definedNames>
    <definedName name="_xlnm._FilterDatabase" localSheetId="9" hidden="1">Checks!$A$1:$A$3</definedName>
    <definedName name="_xlnm._FilterDatabase" localSheetId="4" hidden="1">'data cards (acquirer)'!$A$1:$G$452</definedName>
    <definedName name="_xlnm._FilterDatabase" localSheetId="3" hidden="1">'data cards (issuer)'!$A$1:$G$488</definedName>
    <definedName name="_xlnm._FilterDatabase" localSheetId="6" hidden="1">'data e-money'!$A$1:$G$320</definedName>
    <definedName name="availability_fraud">rules!$B$2:$B$4</definedName>
    <definedName name="availability_payments">rules!$C$2:$C$3</definedName>
    <definedName name="CheckResult">Checks!$B$3</definedName>
    <definedName name="data_cards_acq">'data cards (acquirer)'!$A$6:$E$452</definedName>
    <definedName name="data_cards_iss">'data cards (issuer)'!$A$6:$E$488</definedName>
    <definedName name="data_ct">'data CT'!$A$6:$E$332</definedName>
    <definedName name="data_dd">'data DD'!$A$6:$E$68</definedName>
    <definedName name="data_emoney">'data e-money'!$A$6:$E$320</definedName>
    <definedName name="data_mrem">'data m. remittance'!$A$6:$E$17</definedName>
    <definedName name="data_pis">'data PIS transactions'!$A$6:$E$113</definedName>
    <definedName name="data_withd">'data cash withdrawals'!$A$6:$E$80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osig_list">rules!$A$2:$A$257</definedName>
    <definedName name="Tolerance">Checks!$B$2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8" i="2" l="1"/>
  <c r="F59" i="2"/>
  <c r="F57" i="2"/>
  <c r="I113" i="8" l="1"/>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G6" i="8"/>
  <c r="G7" i="8"/>
  <c r="G8" i="8"/>
  <c r="G5"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F5" i="7"/>
  <c r="I17" i="7"/>
  <c r="I16" i="7"/>
  <c r="I15" i="7"/>
  <c r="I14" i="7"/>
  <c r="I13" i="7"/>
  <c r="I12" i="7"/>
  <c r="I11" i="7"/>
  <c r="I10" i="7"/>
  <c r="I9" i="7"/>
  <c r="I8" i="7"/>
  <c r="I7" i="7"/>
  <c r="I6" i="7"/>
  <c r="I5" i="7"/>
  <c r="H17" i="7"/>
  <c r="H16" i="7"/>
  <c r="H15" i="7"/>
  <c r="H14" i="7"/>
  <c r="H13" i="7"/>
  <c r="H12" i="7"/>
  <c r="H11" i="7"/>
  <c r="H10" i="7"/>
  <c r="H9" i="7"/>
  <c r="H8" i="7"/>
  <c r="H7" i="7"/>
  <c r="H6" i="7"/>
  <c r="H5" i="7"/>
  <c r="G6" i="7"/>
  <c r="G7" i="7"/>
  <c r="G8" i="7"/>
  <c r="G5" i="7"/>
  <c r="G9" i="7"/>
  <c r="G10" i="7"/>
  <c r="G11" i="7"/>
  <c r="G12" i="7"/>
  <c r="G13" i="7"/>
  <c r="G14" i="7"/>
  <c r="G15" i="7"/>
  <c r="G16" i="7"/>
  <c r="G17" i="7"/>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G6" i="6"/>
  <c r="G5"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5" i="5"/>
  <c r="I7" i="5"/>
  <c r="I6"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5" i="5"/>
  <c r="H6" i="5"/>
  <c r="G6" i="5"/>
  <c r="G7" i="5"/>
  <c r="G5"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2"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G6" i="3"/>
  <c r="G5"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5" i="4"/>
  <c r="I7" i="4"/>
  <c r="I6"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5" i="4"/>
  <c r="H6" i="4"/>
  <c r="G6" i="4"/>
  <c r="G7" i="4"/>
  <c r="G5"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G6" i="2"/>
  <c r="G5"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5" i="1"/>
  <c r="I7" i="1"/>
  <c r="I6"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5" i="1"/>
  <c r="H6" i="1"/>
  <c r="G6" i="1"/>
  <c r="G7" i="1"/>
  <c r="G5"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F20" i="8"/>
  <c r="F19" i="8"/>
  <c r="F18" i="8"/>
  <c r="F14" i="8"/>
  <c r="F13" i="8"/>
  <c r="F12" i="8"/>
  <c r="F11" i="8"/>
  <c r="F10" i="8"/>
  <c r="F9" i="8"/>
  <c r="F8" i="8"/>
  <c r="F7" i="8"/>
  <c r="F6" i="8"/>
  <c r="F5" i="8"/>
  <c r="F50" i="6"/>
  <c r="F49" i="6"/>
  <c r="F48" i="6"/>
  <c r="F44" i="6"/>
  <c r="F43" i="6"/>
  <c r="F42" i="6"/>
  <c r="F17" i="6"/>
  <c r="F16" i="6"/>
  <c r="F15" i="6"/>
  <c r="F11" i="6"/>
  <c r="F10" i="6"/>
  <c r="F9" i="6"/>
  <c r="F5" i="6"/>
  <c r="F8" i="6"/>
  <c r="F7" i="6"/>
  <c r="F6" i="6"/>
  <c r="F8" i="5"/>
  <c r="F7" i="5"/>
  <c r="F6" i="5"/>
  <c r="F5" i="5"/>
  <c r="F59" i="4"/>
  <c r="F58" i="4"/>
  <c r="F57" i="4"/>
  <c r="F50" i="4"/>
  <c r="F49" i="4"/>
  <c r="F48" i="4"/>
  <c r="F47" i="4"/>
  <c r="F46" i="4"/>
  <c r="F45" i="4"/>
  <c r="F29" i="4"/>
  <c r="F28" i="4"/>
  <c r="F27" i="4"/>
  <c r="F20" i="4"/>
  <c r="F19" i="4"/>
  <c r="F18" i="4"/>
  <c r="F17" i="4"/>
  <c r="F16" i="4"/>
  <c r="F15" i="4"/>
  <c r="F14" i="4"/>
  <c r="F13" i="4"/>
  <c r="F12" i="4"/>
  <c r="F8" i="4"/>
  <c r="F7" i="4"/>
  <c r="F6" i="4"/>
  <c r="F5" i="4"/>
  <c r="F65" i="3"/>
  <c r="F64" i="3"/>
  <c r="F63" i="3"/>
  <c r="F56" i="3"/>
  <c r="F55" i="3"/>
  <c r="F54" i="3"/>
  <c r="F53" i="3"/>
  <c r="F52" i="3"/>
  <c r="F51" i="3"/>
  <c r="F29" i="3"/>
  <c r="F28" i="3"/>
  <c r="F27" i="3"/>
  <c r="F20" i="3"/>
  <c r="F19" i="3"/>
  <c r="F18" i="3"/>
  <c r="F17" i="3"/>
  <c r="F16" i="3"/>
  <c r="F15" i="3"/>
  <c r="F14" i="3"/>
  <c r="F13" i="3"/>
  <c r="F12" i="3"/>
  <c r="F8" i="3"/>
  <c r="F5" i="3"/>
  <c r="F7" i="3"/>
  <c r="F6" i="3"/>
  <c r="F8" i="2"/>
  <c r="F7" i="2"/>
  <c r="F5" i="2"/>
  <c r="B8" i="11" s="1"/>
  <c r="B3" i="11" s="1"/>
  <c r="F6" i="2"/>
  <c r="F53" i="1"/>
  <c r="F52" i="1"/>
  <c r="F51" i="1"/>
  <c r="F47" i="1"/>
  <c r="F46" i="1"/>
  <c r="F45" i="1"/>
  <c r="F26" i="1"/>
  <c r="F25" i="1"/>
  <c r="F24" i="1"/>
  <c r="F20" i="1"/>
  <c r="F19" i="1"/>
  <c r="F18" i="1"/>
  <c r="F17" i="1"/>
  <c r="F16" i="1"/>
  <c r="F15" i="1"/>
  <c r="F11" i="1"/>
  <c r="F10" i="1"/>
  <c r="F9" i="1"/>
  <c r="F8" i="1"/>
  <c r="F7" i="1"/>
  <c r="F6" i="1"/>
  <c r="F5" i="1"/>
  <c r="F47" i="8"/>
  <c r="F46" i="8"/>
  <c r="F45" i="8"/>
  <c r="F41" i="8"/>
  <c r="F40" i="8"/>
  <c r="F39" i="8"/>
  <c r="F38" i="8"/>
  <c r="F37" i="8"/>
  <c r="F36" i="8"/>
  <c r="F35" i="8"/>
  <c r="F34" i="8"/>
  <c r="F33" i="8"/>
  <c r="F110" i="6"/>
  <c r="F109" i="6"/>
  <c r="F108" i="6"/>
  <c r="F104" i="6"/>
  <c r="F103" i="6"/>
  <c r="F102" i="6"/>
  <c r="F77" i="6"/>
  <c r="F76" i="6"/>
  <c r="F75" i="6"/>
  <c r="F71" i="6"/>
  <c r="F70" i="6"/>
  <c r="F69" i="6"/>
  <c r="F68" i="6"/>
  <c r="F67" i="6"/>
  <c r="F66" i="6"/>
  <c r="F17" i="5"/>
  <c r="F16" i="5"/>
  <c r="F15" i="5"/>
  <c r="F125" i="4"/>
  <c r="F124" i="4"/>
  <c r="F123" i="4"/>
  <c r="F116" i="4"/>
  <c r="F115" i="4"/>
  <c r="F114" i="4"/>
  <c r="F113" i="4"/>
  <c r="F112" i="4"/>
  <c r="F111" i="4"/>
  <c r="F95" i="4"/>
  <c r="F94" i="4"/>
  <c r="F93" i="4"/>
  <c r="F86" i="4"/>
  <c r="F85" i="4"/>
  <c r="F84" i="4"/>
  <c r="F83" i="4"/>
  <c r="F82" i="4"/>
  <c r="F81" i="4"/>
  <c r="F80" i="4"/>
  <c r="F79" i="4"/>
  <c r="F78" i="4"/>
  <c r="F74" i="4"/>
  <c r="F73" i="4"/>
  <c r="F72" i="4"/>
  <c r="F140" i="3"/>
  <c r="F139" i="3"/>
  <c r="F138" i="3"/>
  <c r="F131" i="3"/>
  <c r="F130" i="3"/>
  <c r="F129" i="3"/>
  <c r="F128" i="3"/>
  <c r="F127" i="3"/>
  <c r="F126" i="3"/>
  <c r="F104" i="3"/>
  <c r="F103" i="3"/>
  <c r="F102" i="3"/>
  <c r="F95" i="3"/>
  <c r="F94" i="3"/>
  <c r="F93" i="3"/>
  <c r="F92" i="3"/>
  <c r="F91" i="3"/>
  <c r="F90" i="3"/>
  <c r="F89" i="3"/>
  <c r="F88" i="3"/>
  <c r="F87" i="3"/>
  <c r="F83" i="3"/>
  <c r="F82" i="3"/>
  <c r="F81" i="3"/>
  <c r="F17" i="2"/>
  <c r="F16" i="2"/>
  <c r="F15" i="2"/>
  <c r="F116" i="1"/>
  <c r="F115" i="1"/>
  <c r="F114" i="1"/>
  <c r="F110" i="1"/>
  <c r="F109" i="1"/>
  <c r="F108" i="1"/>
  <c r="F89" i="1"/>
  <c r="F88" i="1"/>
  <c r="F87" i="1"/>
  <c r="F83" i="1"/>
  <c r="F82" i="1"/>
  <c r="F81" i="1"/>
  <c r="F80" i="1"/>
  <c r="F79" i="1"/>
  <c r="F78" i="1"/>
  <c r="F74" i="1"/>
  <c r="F73" i="1"/>
  <c r="F72" i="1"/>
  <c r="F71" i="1"/>
  <c r="F70" i="1"/>
  <c r="F69" i="1"/>
  <c r="F74" i="8"/>
  <c r="F73" i="8"/>
  <c r="F72" i="8"/>
  <c r="F68" i="8"/>
  <c r="F67" i="8"/>
  <c r="F66" i="8"/>
  <c r="F65" i="8"/>
  <c r="F64" i="8"/>
  <c r="F63" i="8"/>
  <c r="F62" i="8"/>
  <c r="F61" i="8"/>
  <c r="F60" i="8"/>
  <c r="F200" i="6"/>
  <c r="F199" i="6"/>
  <c r="F198" i="6"/>
  <c r="F197" i="6"/>
  <c r="F196" i="6"/>
  <c r="F195" i="6"/>
  <c r="F185" i="6"/>
  <c r="F184" i="6"/>
  <c r="F183" i="6"/>
  <c r="F182" i="6"/>
  <c r="F181" i="6"/>
  <c r="F180" i="6"/>
  <c r="F149" i="6"/>
  <c r="F148" i="6"/>
  <c r="F147" i="6"/>
  <c r="F146" i="6"/>
  <c r="F145" i="6"/>
  <c r="F144" i="6"/>
  <c r="F134" i="6"/>
  <c r="F133" i="6"/>
  <c r="F132" i="6"/>
  <c r="F131" i="6"/>
  <c r="F130" i="6"/>
  <c r="F129" i="6"/>
  <c r="F128" i="6"/>
  <c r="F127" i="6"/>
  <c r="F126" i="6"/>
  <c r="F35" i="5"/>
  <c r="F34" i="5"/>
  <c r="F33" i="5"/>
  <c r="F29" i="5"/>
  <c r="F28" i="5"/>
  <c r="F27" i="5"/>
  <c r="F26" i="5"/>
  <c r="F25" i="5"/>
  <c r="F24" i="5"/>
  <c r="F266" i="4"/>
  <c r="F265" i="4"/>
  <c r="F264" i="4"/>
  <c r="F263" i="4"/>
  <c r="F262" i="4"/>
  <c r="F261" i="4"/>
  <c r="F260" i="4"/>
  <c r="F259" i="4"/>
  <c r="F258" i="4"/>
  <c r="F239" i="4"/>
  <c r="F238" i="4"/>
  <c r="F237" i="4"/>
  <c r="F236" i="4"/>
  <c r="F235" i="4"/>
  <c r="F234" i="4"/>
  <c r="F230" i="4"/>
  <c r="F229" i="4"/>
  <c r="F228" i="4"/>
  <c r="F227" i="4"/>
  <c r="F226" i="4"/>
  <c r="F225" i="4"/>
  <c r="F191" i="4"/>
  <c r="F190" i="4"/>
  <c r="F189" i="4"/>
  <c r="F188" i="4"/>
  <c r="F187" i="4"/>
  <c r="F186" i="4"/>
  <c r="F185" i="4"/>
  <c r="F184" i="4"/>
  <c r="F183" i="4"/>
  <c r="F161" i="4"/>
  <c r="F160" i="4"/>
  <c r="F159" i="4"/>
  <c r="F158" i="4"/>
  <c r="F157" i="4"/>
  <c r="F156" i="4"/>
  <c r="F152" i="4"/>
  <c r="F151" i="4"/>
  <c r="F150" i="4"/>
  <c r="F149" i="4"/>
  <c r="F148" i="4"/>
  <c r="F147" i="4"/>
  <c r="F146" i="4"/>
  <c r="F145" i="4"/>
  <c r="F144" i="4"/>
  <c r="F140" i="4"/>
  <c r="F139" i="4"/>
  <c r="F138" i="4"/>
  <c r="F290" i="3"/>
  <c r="F289" i="3"/>
  <c r="F288" i="3"/>
  <c r="F287" i="3"/>
  <c r="F286" i="3"/>
  <c r="F285" i="3"/>
  <c r="F284" i="3"/>
  <c r="F283" i="3"/>
  <c r="F282" i="3"/>
  <c r="F263" i="3"/>
  <c r="F262" i="3"/>
  <c r="F261" i="3"/>
  <c r="F260" i="3"/>
  <c r="F259" i="3"/>
  <c r="F258" i="3"/>
  <c r="F254" i="3"/>
  <c r="F253" i="3"/>
  <c r="F252" i="3"/>
  <c r="F251" i="3"/>
  <c r="F250" i="3"/>
  <c r="F249" i="3"/>
  <c r="F209" i="3"/>
  <c r="F208" i="3"/>
  <c r="F207" i="3"/>
  <c r="F206" i="3"/>
  <c r="F205" i="3"/>
  <c r="F204" i="3"/>
  <c r="F203" i="3"/>
  <c r="F202" i="3"/>
  <c r="F201" i="3"/>
  <c r="F179" i="3"/>
  <c r="F178" i="3"/>
  <c r="F177" i="3"/>
  <c r="F176" i="3"/>
  <c r="F175" i="3"/>
  <c r="F174" i="3"/>
  <c r="F170" i="3"/>
  <c r="F169" i="3"/>
  <c r="F168" i="3"/>
  <c r="F167" i="3"/>
  <c r="F166" i="3"/>
  <c r="F165" i="3"/>
  <c r="F164" i="3"/>
  <c r="F163" i="3"/>
  <c r="F162" i="3"/>
  <c r="F158" i="3"/>
  <c r="F157" i="3"/>
  <c r="F156" i="3"/>
  <c r="F38" i="2"/>
  <c r="F37" i="2"/>
  <c r="F36" i="2"/>
  <c r="F29" i="2"/>
  <c r="F28" i="2"/>
  <c r="F27" i="2"/>
  <c r="F26" i="2"/>
  <c r="F25" i="2"/>
  <c r="F24" i="2"/>
  <c r="F209" i="1"/>
  <c r="F208" i="1"/>
  <c r="F207" i="1"/>
  <c r="F206" i="1"/>
  <c r="F205" i="1"/>
  <c r="F204" i="1"/>
  <c r="F194" i="1"/>
  <c r="F193" i="1"/>
  <c r="F192" i="1"/>
  <c r="F191" i="1"/>
  <c r="F190" i="1"/>
  <c r="F189" i="1"/>
  <c r="F164" i="1"/>
  <c r="F163" i="1"/>
  <c r="F162" i="1"/>
  <c r="F161" i="1"/>
  <c r="F160" i="1"/>
  <c r="F159" i="1"/>
  <c r="F149" i="1"/>
  <c r="F148" i="1"/>
  <c r="F147" i="1"/>
  <c r="F146" i="1"/>
  <c r="F145" i="1"/>
  <c r="F144" i="1"/>
  <c r="F143" i="1"/>
  <c r="F142" i="1"/>
  <c r="F141" i="1"/>
  <c r="F137" i="1"/>
  <c r="F136" i="1"/>
  <c r="F135" i="1"/>
  <c r="F134" i="1"/>
  <c r="F133" i="1"/>
  <c r="F132" i="1"/>
  <c r="F101" i="8"/>
  <c r="F100" i="8"/>
  <c r="F99" i="8"/>
  <c r="F95" i="8"/>
  <c r="F94" i="8"/>
  <c r="F93" i="8"/>
  <c r="F92" i="8"/>
  <c r="F91" i="8"/>
  <c r="F90" i="8"/>
  <c r="F89" i="8"/>
  <c r="F88" i="8"/>
  <c r="F87" i="8"/>
  <c r="F296" i="6"/>
  <c r="F295" i="6"/>
  <c r="F294" i="6"/>
  <c r="F293" i="6"/>
  <c r="F292" i="6"/>
  <c r="F291" i="6"/>
  <c r="F281" i="6"/>
  <c r="F280" i="6"/>
  <c r="F279" i="6"/>
  <c r="F278" i="6"/>
  <c r="F277" i="6"/>
  <c r="F276" i="6"/>
  <c r="F245" i="6"/>
  <c r="F244" i="6"/>
  <c r="F243" i="6"/>
  <c r="F242" i="6"/>
  <c r="F241" i="6"/>
  <c r="F240" i="6"/>
  <c r="F230" i="6"/>
  <c r="F229" i="6"/>
  <c r="F228" i="6"/>
  <c r="F227" i="6"/>
  <c r="F226" i="6"/>
  <c r="F225" i="6"/>
  <c r="F224" i="6"/>
  <c r="F223" i="6"/>
  <c r="F222" i="6"/>
  <c r="F62" i="5"/>
  <c r="F61" i="5"/>
  <c r="F60" i="5"/>
  <c r="F56" i="5"/>
  <c r="F55" i="5"/>
  <c r="F54" i="5"/>
  <c r="F53" i="5"/>
  <c r="F52" i="5"/>
  <c r="F51" i="5"/>
  <c r="F422" i="4"/>
  <c r="F421" i="4"/>
  <c r="F420" i="4"/>
  <c r="F419" i="4"/>
  <c r="F418" i="4"/>
  <c r="F417" i="4"/>
  <c r="F416" i="4"/>
  <c r="F415" i="4"/>
  <c r="F414" i="4"/>
  <c r="F395" i="4"/>
  <c r="F394" i="4"/>
  <c r="F393" i="4"/>
  <c r="F392" i="4"/>
  <c r="F391" i="4"/>
  <c r="F390" i="4"/>
  <c r="F386" i="4"/>
  <c r="F385" i="4"/>
  <c r="F384" i="4"/>
  <c r="F383" i="4"/>
  <c r="F382" i="4"/>
  <c r="F381" i="4"/>
  <c r="F347" i="4"/>
  <c r="F346" i="4"/>
  <c r="F345" i="4"/>
  <c r="F344" i="4"/>
  <c r="F343" i="4"/>
  <c r="F342" i="4"/>
  <c r="F341" i="4"/>
  <c r="F340" i="4"/>
  <c r="F339" i="4"/>
  <c r="F317" i="4"/>
  <c r="F316" i="4"/>
  <c r="F315" i="4"/>
  <c r="F314" i="4"/>
  <c r="F313" i="4"/>
  <c r="F312" i="4"/>
  <c r="F308" i="4"/>
  <c r="F307" i="4"/>
  <c r="F306" i="4"/>
  <c r="F305" i="4"/>
  <c r="F304" i="4"/>
  <c r="F303" i="4"/>
  <c r="F302" i="4"/>
  <c r="F301" i="4"/>
  <c r="F300" i="4"/>
  <c r="F296" i="4"/>
  <c r="F295" i="4"/>
  <c r="F294" i="4"/>
  <c r="F455" i="3"/>
  <c r="F454" i="3"/>
  <c r="F453" i="3"/>
  <c r="F452" i="3"/>
  <c r="F451" i="3"/>
  <c r="F450" i="3"/>
  <c r="F449" i="3"/>
  <c r="F448" i="3"/>
  <c r="F447" i="3"/>
  <c r="F428" i="3"/>
  <c r="F427" i="3"/>
  <c r="F426" i="3"/>
  <c r="F425" i="3"/>
  <c r="F424" i="3"/>
  <c r="F423" i="3"/>
  <c r="F419" i="3"/>
  <c r="F418" i="3"/>
  <c r="F417" i="3"/>
  <c r="F416" i="3"/>
  <c r="F415" i="3"/>
  <c r="F414" i="3"/>
  <c r="F374" i="3"/>
  <c r="F373" i="3"/>
  <c r="F372" i="3"/>
  <c r="F371" i="3"/>
  <c r="F370" i="3"/>
  <c r="F369" i="3"/>
  <c r="F368" i="3"/>
  <c r="F367" i="3"/>
  <c r="F366" i="3"/>
  <c r="F344" i="3"/>
  <c r="F343" i="3"/>
  <c r="F342" i="3"/>
  <c r="F341" i="3"/>
  <c r="F340" i="3"/>
  <c r="F339" i="3"/>
  <c r="F335" i="3"/>
  <c r="F334" i="3"/>
  <c r="F333" i="3"/>
  <c r="F332" i="3"/>
  <c r="F331" i="3"/>
  <c r="F330" i="3"/>
  <c r="F329" i="3"/>
  <c r="F328" i="3"/>
  <c r="F327" i="3"/>
  <c r="F323" i="3"/>
  <c r="F322" i="3"/>
  <c r="F321" i="3"/>
  <c r="F50" i="2"/>
  <c r="F49" i="2"/>
  <c r="F48" i="2"/>
  <c r="F47" i="2"/>
  <c r="F46" i="2"/>
  <c r="F45" i="2"/>
  <c r="F308" i="1"/>
  <c r="F307" i="1"/>
  <c r="F306" i="1"/>
  <c r="F305" i="1"/>
  <c r="F304" i="1"/>
  <c r="F303" i="1"/>
  <c r="F293" i="1"/>
  <c r="F292" i="1"/>
  <c r="F291" i="1"/>
  <c r="F290" i="1"/>
  <c r="F289" i="1"/>
  <c r="F288" i="1"/>
  <c r="F263" i="1"/>
  <c r="F262" i="1"/>
  <c r="F261" i="1"/>
  <c r="F260" i="1"/>
  <c r="F259" i="1"/>
  <c r="F258" i="1"/>
  <c r="F248" i="1"/>
  <c r="F247" i="1"/>
  <c r="F246" i="1"/>
  <c r="F245" i="1"/>
  <c r="F244" i="1"/>
  <c r="F243" i="1"/>
  <c r="F242" i="1"/>
  <c r="F241" i="1"/>
  <c r="F240" i="1"/>
  <c r="F236" i="1"/>
  <c r="F235" i="1"/>
  <c r="F234" i="1"/>
  <c r="F233" i="1"/>
  <c r="F232" i="1"/>
  <c r="F231" i="1"/>
  <c r="C101" i="8"/>
  <c r="C100" i="8"/>
  <c r="C99" i="8"/>
  <c r="C92" i="8"/>
  <c r="C91" i="8"/>
  <c r="C90" i="8"/>
  <c r="C89" i="8"/>
  <c r="C88" i="8"/>
  <c r="C87" i="8"/>
  <c r="C74" i="8"/>
  <c r="C73" i="8"/>
  <c r="C72" i="8"/>
  <c r="C65" i="8"/>
  <c r="C64" i="8"/>
  <c r="C63" i="8"/>
  <c r="C62" i="8"/>
  <c r="C61" i="8"/>
  <c r="C60" i="8"/>
  <c r="C47" i="8"/>
  <c r="C46" i="8"/>
  <c r="C45" i="8"/>
  <c r="C38" i="8"/>
  <c r="C37" i="8"/>
  <c r="C36" i="8"/>
  <c r="C35" i="8"/>
  <c r="C34" i="8"/>
  <c r="C33" i="8"/>
  <c r="C20" i="8"/>
  <c r="C19" i="8"/>
  <c r="C18" i="8"/>
  <c r="C11" i="8"/>
  <c r="C10" i="8"/>
  <c r="C9" i="8"/>
  <c r="C8" i="8"/>
  <c r="C7" i="8"/>
  <c r="C6" i="8"/>
  <c r="C293" i="6"/>
  <c r="C292" i="6"/>
  <c r="C291" i="6"/>
  <c r="C281" i="6"/>
  <c r="C280" i="6"/>
  <c r="C279" i="6"/>
  <c r="C242" i="6"/>
  <c r="C241" i="6"/>
  <c r="C240" i="6"/>
  <c r="C230" i="6"/>
  <c r="C229" i="6"/>
  <c r="C228" i="6"/>
  <c r="C197" i="6"/>
  <c r="C196" i="6"/>
  <c r="C195" i="6"/>
  <c r="C185" i="6"/>
  <c r="C184" i="6"/>
  <c r="C183" i="6"/>
  <c r="C180" i="6"/>
  <c r="C146" i="6"/>
  <c r="C145" i="6"/>
  <c r="C144" i="6"/>
  <c r="C129" i="6"/>
  <c r="C134" i="6"/>
  <c r="C133" i="6"/>
  <c r="C132" i="6"/>
  <c r="C130" i="6"/>
  <c r="C110" i="6"/>
  <c r="C109" i="6"/>
  <c r="C103" i="6"/>
  <c r="C108" i="6"/>
  <c r="C104" i="6"/>
  <c r="C77" i="6"/>
  <c r="C76" i="6"/>
  <c r="C70" i="6"/>
  <c r="C75" i="6"/>
  <c r="C69" i="6"/>
  <c r="C50" i="6"/>
  <c r="C49" i="6"/>
  <c r="C48" i="6"/>
  <c r="C43" i="6"/>
  <c r="C17" i="6"/>
  <c r="C16" i="6"/>
  <c r="C15" i="6"/>
  <c r="C9" i="6"/>
  <c r="C10" i="6"/>
  <c r="C62" i="5"/>
  <c r="C53" i="5"/>
  <c r="C61" i="5"/>
  <c r="C52" i="5"/>
  <c r="C60" i="5"/>
  <c r="C51" i="5"/>
  <c r="C35" i="5"/>
  <c r="C26" i="5"/>
  <c r="C34" i="5"/>
  <c r="C25" i="5"/>
  <c r="C33" i="5"/>
  <c r="C24" i="5"/>
  <c r="C17" i="5"/>
  <c r="C16" i="5"/>
  <c r="C15" i="5"/>
  <c r="C8" i="5"/>
  <c r="C7" i="5"/>
  <c r="C6" i="5"/>
  <c r="C419" i="4"/>
  <c r="C418" i="4"/>
  <c r="C417" i="4"/>
  <c r="C416" i="4"/>
  <c r="C415" i="4"/>
  <c r="C414" i="4"/>
  <c r="C395" i="4"/>
  <c r="C394" i="4"/>
  <c r="C391" i="4"/>
  <c r="C393" i="4"/>
  <c r="C392" i="4"/>
  <c r="C383" i="4"/>
  <c r="C390" i="4"/>
  <c r="C344" i="4"/>
  <c r="C343" i="4"/>
  <c r="C342" i="4"/>
  <c r="C341" i="4"/>
  <c r="C340" i="4"/>
  <c r="C339" i="4"/>
  <c r="C317" i="4"/>
  <c r="C314" i="4"/>
  <c r="C316" i="4"/>
  <c r="C313" i="4"/>
  <c r="C315" i="4"/>
  <c r="C263" i="4"/>
  <c r="C262" i="4"/>
  <c r="C261" i="4"/>
  <c r="C260" i="4"/>
  <c r="C259" i="4"/>
  <c r="C258" i="4"/>
  <c r="C239" i="4"/>
  <c r="C236" i="4"/>
  <c r="C238" i="4"/>
  <c r="C237" i="4"/>
  <c r="C234" i="4"/>
  <c r="C235" i="4"/>
  <c r="C188" i="4"/>
  <c r="C187" i="4"/>
  <c r="C186" i="4"/>
  <c r="C185" i="4"/>
  <c r="C184" i="4"/>
  <c r="C183" i="4"/>
  <c r="C161" i="4"/>
  <c r="C158" i="4"/>
  <c r="C160" i="4"/>
  <c r="C157" i="4"/>
  <c r="C159" i="4"/>
  <c r="C156" i="4"/>
  <c r="C125" i="4"/>
  <c r="C124" i="4"/>
  <c r="C112" i="4"/>
  <c r="C123" i="4"/>
  <c r="C111" i="4"/>
  <c r="C95" i="4"/>
  <c r="C83" i="4"/>
  <c r="C94" i="4"/>
  <c r="C82" i="4"/>
  <c r="C93" i="4"/>
  <c r="C59" i="4"/>
  <c r="C58" i="4"/>
  <c r="C46" i="4"/>
  <c r="C57" i="4"/>
  <c r="C45" i="4"/>
  <c r="C29" i="4"/>
  <c r="C17" i="4"/>
  <c r="C28" i="4"/>
  <c r="C16" i="4"/>
  <c r="C27" i="4"/>
  <c r="C452" i="3"/>
  <c r="C451" i="3"/>
  <c r="C450" i="3"/>
  <c r="C449" i="3"/>
  <c r="C448" i="3"/>
  <c r="C447" i="3"/>
  <c r="C428" i="3"/>
  <c r="C427" i="3"/>
  <c r="C426" i="3"/>
  <c r="C425" i="3"/>
  <c r="C416" i="3"/>
  <c r="C424" i="3"/>
  <c r="C371" i="3"/>
  <c r="C370" i="3"/>
  <c r="C369" i="3"/>
  <c r="C368" i="3"/>
  <c r="C367" i="3"/>
  <c r="C366" i="3"/>
  <c r="C344" i="3"/>
  <c r="C343" i="3"/>
  <c r="C342" i="3"/>
  <c r="C341" i="3"/>
  <c r="C340" i="3"/>
  <c r="C287" i="3"/>
  <c r="C286" i="3"/>
  <c r="C285" i="3"/>
  <c r="C284" i="3"/>
  <c r="C283" i="3"/>
  <c r="C282" i="3"/>
  <c r="C263" i="3"/>
  <c r="C262" i="3"/>
  <c r="C261" i="3"/>
  <c r="C258" i="3"/>
  <c r="C260" i="3"/>
  <c r="C251" i="3"/>
  <c r="C259" i="3"/>
  <c r="C206" i="3"/>
  <c r="C205" i="3"/>
  <c r="C204" i="3"/>
  <c r="C203" i="3"/>
  <c r="C202" i="3"/>
  <c r="C201" i="3"/>
  <c r="C179" i="3"/>
  <c r="C178" i="3"/>
  <c r="C175" i="3"/>
  <c r="C177" i="3"/>
  <c r="C174" i="3"/>
  <c r="C176" i="3"/>
  <c r="C167" i="3"/>
  <c r="C140" i="3"/>
  <c r="C139" i="3"/>
  <c r="C138" i="3"/>
  <c r="C104" i="3"/>
  <c r="C103" i="3"/>
  <c r="C102" i="3"/>
  <c r="C65" i="3"/>
  <c r="C64" i="3"/>
  <c r="C63" i="3"/>
  <c r="C29" i="3"/>
  <c r="C28" i="3"/>
  <c r="C27" i="3"/>
  <c r="C50" i="2"/>
  <c r="C49" i="2"/>
  <c r="C48" i="2"/>
  <c r="C45" i="2"/>
  <c r="C46" i="2"/>
  <c r="C38" i="2"/>
  <c r="C37" i="2"/>
  <c r="C25" i="2"/>
  <c r="C36" i="2"/>
  <c r="C29" i="2"/>
  <c r="C28" i="2"/>
  <c r="C27" i="2"/>
  <c r="C26" i="2"/>
  <c r="C17" i="2"/>
  <c r="C16" i="2"/>
  <c r="C15" i="2"/>
  <c r="C8" i="2"/>
  <c r="C7" i="2"/>
  <c r="C6" i="2"/>
  <c r="C305" i="1"/>
  <c r="C304" i="1"/>
  <c r="C303" i="1"/>
  <c r="C293" i="1"/>
  <c r="C290" i="1"/>
  <c r="C292" i="1"/>
  <c r="C291" i="1"/>
  <c r="C260" i="1"/>
  <c r="C259" i="1"/>
  <c r="C258" i="1"/>
  <c r="C248" i="1"/>
  <c r="C245" i="1"/>
  <c r="C247" i="1"/>
  <c r="C246" i="1"/>
  <c r="C206" i="1"/>
  <c r="C205" i="1"/>
  <c r="C204" i="1"/>
  <c r="C194" i="1"/>
  <c r="C193" i="1"/>
  <c r="C190" i="1"/>
  <c r="C192" i="1"/>
  <c r="C161" i="1"/>
  <c r="C160" i="1"/>
  <c r="C159" i="1"/>
  <c r="C149" i="1"/>
  <c r="C148" i="1"/>
  <c r="C145" i="1"/>
  <c r="C147" i="1"/>
  <c r="C144" i="1"/>
  <c r="C116" i="1"/>
  <c r="C115" i="1"/>
  <c r="C109" i="1"/>
  <c r="C114" i="1"/>
  <c r="C110" i="1"/>
  <c r="C108" i="1"/>
  <c r="C89" i="1"/>
  <c r="C88" i="1"/>
  <c r="C82" i="1"/>
  <c r="C87" i="1"/>
  <c r="C83" i="1"/>
  <c r="C81" i="1"/>
  <c r="C53" i="1"/>
  <c r="C47" i="1"/>
  <c r="C52" i="1"/>
  <c r="C51" i="1"/>
  <c r="C46" i="1"/>
  <c r="C26" i="1"/>
  <c r="C25" i="1"/>
  <c r="C19" i="1"/>
  <c r="C24" i="1"/>
  <c r="C18" i="1"/>
  <c r="C44" i="6"/>
  <c r="C182" i="6"/>
  <c r="C278" i="6"/>
  <c r="C276" i="6"/>
  <c r="C227" i="6"/>
  <c r="C226" i="6"/>
  <c r="C277" i="6"/>
  <c r="C148" i="4"/>
  <c r="C339" i="3"/>
  <c r="C423" i="3"/>
  <c r="C415" i="3"/>
  <c r="C330" i="3"/>
  <c r="C24" i="2"/>
  <c r="C20" i="1"/>
  <c r="C45" i="1"/>
  <c r="C146" i="1"/>
  <c r="C80" i="1"/>
  <c r="C289" i="1"/>
  <c r="C191" i="1"/>
  <c r="C11" i="6"/>
  <c r="C42" i="6"/>
  <c r="C71" i="6"/>
  <c r="C68" i="6"/>
  <c r="C102" i="6"/>
  <c r="C131" i="6"/>
  <c r="C181" i="6"/>
  <c r="C225" i="6"/>
  <c r="C222" i="6"/>
  <c r="C149" i="4"/>
  <c r="C146" i="4"/>
  <c r="C225" i="4"/>
  <c r="C227" i="4"/>
  <c r="C382" i="4"/>
  <c r="C15" i="4"/>
  <c r="C47" i="4"/>
  <c r="C81" i="4"/>
  <c r="C113" i="4"/>
  <c r="C312" i="4"/>
  <c r="C226" i="4"/>
  <c r="C304" i="4"/>
  <c r="C381" i="4"/>
  <c r="C165" i="3"/>
  <c r="C249" i="3"/>
  <c r="C166" i="3"/>
  <c r="C163" i="3"/>
  <c r="C331" i="3"/>
  <c r="C414" i="3"/>
  <c r="C250" i="3"/>
  <c r="C47" i="2"/>
  <c r="C142" i="1"/>
  <c r="C78" i="1"/>
  <c r="C244" i="1"/>
  <c r="C288" i="1"/>
  <c r="C79" i="1"/>
  <c r="C243" i="1"/>
  <c r="C224" i="6"/>
  <c r="C128" i="6"/>
  <c r="C126" i="6"/>
  <c r="C67" i="6"/>
  <c r="C66" i="6"/>
  <c r="C8" i="6"/>
  <c r="C7" i="6"/>
  <c r="C305" i="4"/>
  <c r="C302" i="4"/>
  <c r="C147" i="4"/>
  <c r="C145" i="4"/>
  <c r="C80" i="4"/>
  <c r="C74" i="4"/>
  <c r="C79" i="4"/>
  <c r="C78" i="4"/>
  <c r="C13" i="4"/>
  <c r="C7" i="4"/>
  <c r="C12" i="4"/>
  <c r="C328" i="3"/>
  <c r="C327" i="3"/>
  <c r="C321" i="3"/>
  <c r="C332" i="3"/>
  <c r="C329" i="3"/>
  <c r="C322" i="3"/>
  <c r="C164" i="3"/>
  <c r="C128" i="3"/>
  <c r="C127" i="3"/>
  <c r="C126" i="3"/>
  <c r="C92" i="3"/>
  <c r="C91" i="3"/>
  <c r="C90" i="3"/>
  <c r="C87" i="3"/>
  <c r="C53" i="3"/>
  <c r="C52" i="3"/>
  <c r="C51" i="3"/>
  <c r="C17" i="3"/>
  <c r="C16" i="3"/>
  <c r="C15" i="3"/>
  <c r="C241" i="1"/>
  <c r="C240" i="1"/>
  <c r="C242" i="1"/>
  <c r="C189" i="1"/>
  <c r="C143" i="1"/>
  <c r="C133" i="1"/>
  <c r="C71" i="1"/>
  <c r="C70" i="1"/>
  <c r="C69" i="1"/>
  <c r="C17" i="1"/>
  <c r="C8" i="1"/>
  <c r="C15" i="1"/>
  <c r="C6" i="1"/>
  <c r="C16" i="1"/>
  <c r="C14" i="11"/>
  <c r="C223" i="6"/>
  <c r="C6" i="4"/>
  <c r="C14" i="4"/>
  <c r="C301" i="4"/>
  <c r="C72" i="4"/>
  <c r="C127" i="6"/>
  <c r="C6" i="6"/>
  <c r="C11" i="11"/>
  <c r="C303" i="4"/>
  <c r="C73" i="4"/>
  <c r="C8" i="4"/>
  <c r="C12" i="3"/>
  <c r="C162" i="3"/>
  <c r="C156" i="3"/>
  <c r="C158" i="3"/>
  <c r="C141" i="1"/>
  <c r="C296" i="4"/>
  <c r="C140" i="4"/>
  <c r="C144" i="4"/>
  <c r="C139" i="4"/>
  <c r="C323" i="3"/>
  <c r="C157" i="3"/>
  <c r="C88" i="3"/>
  <c r="C89" i="3"/>
  <c r="C81" i="3"/>
  <c r="C14" i="3"/>
  <c r="C13" i="3"/>
  <c r="C6" i="3"/>
  <c r="C231" i="1"/>
  <c r="C232" i="1"/>
  <c r="C233" i="1"/>
  <c r="C132" i="1"/>
  <c r="C134" i="1"/>
  <c r="C7" i="1"/>
  <c r="C13" i="11"/>
  <c r="C8" i="11"/>
  <c r="C295" i="4"/>
  <c r="C82" i="3"/>
  <c r="C300" i="4"/>
  <c r="C138" i="4"/>
  <c r="C83" i="3"/>
  <c r="C7" i="3"/>
  <c r="C8" i="3"/>
  <c r="B7" i="11"/>
  <c r="C294" i="4"/>
  <c r="D9" i="11"/>
  <c r="D7" i="11"/>
  <c r="C7" i="11"/>
  <c r="D12" i="11"/>
  <c r="C12" i="11"/>
  <c r="B14" i="11"/>
  <c r="D14" i="11"/>
  <c r="D11" i="11"/>
  <c r="B11" i="11"/>
  <c r="D8" i="11"/>
  <c r="E7" i="11"/>
  <c r="E11" i="11"/>
  <c r="E14" i="11"/>
  <c r="E8" i="11"/>
  <c r="E10" i="11"/>
  <c r="D10" i="11"/>
  <c r="C10" i="11"/>
  <c r="B10" i="11"/>
  <c r="B16" i="11"/>
  <c r="E9" i="11"/>
  <c r="B12" i="11"/>
  <c r="E12" i="11"/>
  <c r="B9" i="11"/>
  <c r="C9" i="11"/>
  <c r="B13" i="11"/>
  <c r="D13" i="11"/>
  <c r="E13" i="11"/>
  <c r="A18" i="11" l="1"/>
  <c r="A19" i="11"/>
</calcChain>
</file>

<file path=xl/comments1.xml><?xml version="1.0" encoding="utf-8"?>
<comments xmlns="http://schemas.openxmlformats.org/spreadsheetml/2006/main">
  <authors>
    <author>Pavel Dvořák</author>
    <author>BCL</author>
    <author>LU</author>
  </authors>
  <commentList>
    <comment ref="A3" authorId="0" shapeId="0">
      <text>
        <r>
          <rPr>
            <sz val="9"/>
            <color indexed="81"/>
            <rFont val="Tahoma"/>
            <family val="2"/>
          </rPr>
          <t>Enter your Nosig in the format:
BXXX
ZXXX
WXXX</t>
        </r>
      </text>
    </comment>
    <comment ref="A4" authorId="0" shapeId="0">
      <text>
        <r>
          <rPr>
            <b/>
            <sz val="9"/>
            <color indexed="81"/>
            <rFont val="Tahoma"/>
            <family val="2"/>
          </rPr>
          <t>The year for which data is reported</t>
        </r>
      </text>
    </comment>
    <comment ref="A5" authorId="0" shapeId="0">
      <text>
        <r>
          <rPr>
            <b/>
            <sz val="9"/>
            <color indexed="81"/>
            <rFont val="Tahoma"/>
            <family val="2"/>
          </rPr>
          <t>Term</t>
        </r>
        <r>
          <rPr>
            <sz val="9"/>
            <color indexed="81"/>
            <rFont val="Tahoma"/>
            <family val="2"/>
          </rPr>
          <t xml:space="preserve"> to which the data refer:
h1 = January to June
h2 = July to December</t>
        </r>
      </text>
    </comment>
    <comment ref="A6" authorId="1" shapeId="0">
      <text>
        <r>
          <rPr>
            <sz val="9"/>
            <color indexed="81"/>
            <rFont val="Tahoma"/>
            <family val="2"/>
          </rPr>
          <t>full name of the payment service provider subject to the data reporting procedure as it appears in the applicable national register for credit institutions, payment institutions or electronic money institutions</t>
        </r>
      </text>
    </comment>
    <comment ref="A7" authorId="2" shapeId="0">
      <text>
        <r>
          <rPr>
            <sz val="9"/>
            <color indexed="81"/>
            <rFont val="Tahoma"/>
            <family val="2"/>
          </rPr>
          <t>home Member State authorisation number</t>
        </r>
      </text>
    </comment>
    <comment ref="A8" authorId="2" shapeId="0">
      <text>
        <r>
          <rPr>
            <sz val="9"/>
            <color indexed="81"/>
            <rFont val="Tahoma"/>
            <family val="2"/>
          </rPr>
          <t>home Member State where the licence has been issued</t>
        </r>
      </text>
    </comment>
    <comment ref="A9" authorId="1" shapeId="0">
      <text>
        <r>
          <rPr>
            <sz val="9"/>
            <color indexed="81"/>
            <rFont val="Tahoma"/>
            <family val="2"/>
          </rPr>
          <t>name and surname of the person responsible for reporting the data or, if a third party provider reports on behalf of the payment service provider, name and surname of the person in charge of the data management department or similar area, at the level of the payment service provider</t>
        </r>
      </text>
    </comment>
    <comment ref="A10" authorId="1" shapeId="0">
      <text>
        <r>
          <rPr>
            <sz val="9"/>
            <color indexed="81"/>
            <rFont val="Tahoma"/>
            <family val="2"/>
          </rPr>
          <t>email address to which any requests for further clarification should be addressed, if needed. It can be either a personal or a corporate e-mail address</t>
        </r>
      </text>
    </comment>
    <comment ref="A11" authorId="1" shapeId="0">
      <text>
        <r>
          <rPr>
            <sz val="9"/>
            <color indexed="81"/>
            <rFont val="Tahoma"/>
            <family val="2"/>
          </rPr>
          <t>telephone number through which any requests for further clarification should be addressed, if needed. It can be either a personal or a corporate phone number</t>
        </r>
      </text>
    </comment>
  </commentList>
</comments>
</file>

<file path=xl/comments2.xml><?xml version="1.0" encoding="utf-8"?>
<comments xmlns="http://schemas.openxmlformats.org/spreadsheetml/2006/main">
  <authors>
    <author>Pavel Dvorak</author>
    <author>Pavel Dvořák</author>
    <author>Hofmeister, Robert</author>
    <author>Robert Hofmeister</author>
  </authors>
  <commentList>
    <comment ref="F4" authorId="0" shapeId="0">
      <text>
        <r>
          <rPr>
            <sz val="9"/>
            <color indexed="81"/>
            <rFont val="Tahoma"/>
            <family val="2"/>
          </rPr>
          <t>This check verifies that each total is equal to the sum of its elements.
 In all cases, 0 or TRUE is the expected result.
 The check formula is included in the comment for each cell.</t>
        </r>
      </text>
    </comment>
    <comment ref="G4" authorId="0" shapeId="0">
      <text>
        <r>
          <rPr>
            <sz val="9"/>
            <color indexed="81"/>
            <rFont val="Tahoma"/>
            <family val="2"/>
          </rPr>
          <t>No empty cells are expected.
Both value and data availability must be filled.</t>
        </r>
      </text>
    </comment>
    <comment ref="H4" authorId="0" shapeId="0">
      <text>
        <r>
          <rPr>
            <sz val="9"/>
            <color indexed="81"/>
            <rFont val="Tahoma"/>
            <family val="2"/>
          </rPr>
          <t>For positive values, data availability flag should be "OK". 
 Also, the E flag is only allowed for fraud data.</t>
        </r>
      </text>
    </comment>
    <comment ref="I4" authorId="0" shapeId="0">
      <text>
        <r>
          <rPr>
            <sz val="9"/>
            <color indexed="81"/>
            <rFont val="Tahoma"/>
            <family val="2"/>
          </rPr>
          <t>Part 1:
Fva &gt; 0 if and only if Fvo &gt; 0 
Pva &gt; 0 if and only if Pvo &gt; 0
Part 2:
Pvo &gt;= Fvo, and Pva &gt;= Fva</t>
        </r>
      </text>
    </comment>
    <comment ref="A5" authorId="1" shapeId="0">
      <text>
        <r>
          <rPr>
            <sz val="9"/>
            <color indexed="81"/>
            <rFont val="Tahoma"/>
            <family val="2"/>
          </rPr>
          <t>For the cross-border transactions, the relevant geo codes should be used:
"IX" stands for cross-border within EEA
"OX" stands for cross-border outside EEA 
"XX" is a generic geo code to be used for reporting of "losses due to fraud per liability bearer".</t>
        </r>
      </text>
    </comment>
    <comment ref="B5" authorId="1" shapeId="0">
      <text>
        <r>
          <rPr>
            <sz val="9"/>
            <color indexed="81"/>
            <rFont val="Tahoma"/>
            <family val="2"/>
          </rPr>
          <t>See table "Field codes" for more details.</t>
        </r>
      </text>
    </comment>
    <comment ref="C5" authorId="2" shapeId="0">
      <text>
        <r>
          <rPr>
            <sz val="8"/>
            <color indexed="81"/>
            <rFont val="Tahoma"/>
            <family val="2"/>
          </rPr>
          <t xml:space="preserve">please </t>
        </r>
        <r>
          <rPr>
            <b/>
            <sz val="8"/>
            <color indexed="81"/>
            <rFont val="Tahoma"/>
            <family val="2"/>
          </rPr>
          <t xml:space="preserve">do not modify the </t>
        </r>
        <r>
          <rPr>
            <sz val="8"/>
            <color indexed="81"/>
            <rFont val="Tahoma"/>
            <family val="2"/>
          </rPr>
          <t>number</t>
        </r>
        <r>
          <rPr>
            <b/>
            <sz val="8"/>
            <color indexed="81"/>
            <rFont val="Tahoma"/>
            <family val="2"/>
          </rPr>
          <t xml:space="preserve"> format.
to be reported in actual units, with two decimals for values
</t>
        </r>
      </text>
    </comment>
    <comment ref="D5" authorId="3" shapeId="0">
      <text>
        <r>
          <rPr>
            <sz val="8"/>
            <color indexed="81"/>
            <rFont val="Tahoma"/>
            <family val="2"/>
          </rPr>
          <t xml:space="preserve">Indicate if </t>
        </r>
        <r>
          <rPr>
            <b/>
            <sz val="8"/>
            <color indexed="81"/>
            <rFont val="Tahoma"/>
            <family val="2"/>
          </rPr>
          <t>data entry</t>
        </r>
        <r>
          <rPr>
            <sz val="8"/>
            <color indexed="81"/>
            <rFont val="Tahoma"/>
            <family val="2"/>
          </rPr>
          <t xml:space="preserve"> is 
available (</t>
        </r>
        <r>
          <rPr>
            <b/>
            <sz val="8"/>
            <color indexed="81"/>
            <rFont val="Tahoma"/>
            <family val="2"/>
          </rPr>
          <t>OK</t>
        </r>
        <r>
          <rPr>
            <sz val="8"/>
            <color indexed="81"/>
            <rFont val="Tahoma"/>
            <family val="2"/>
          </rPr>
          <t>)
not applicable</t>
        </r>
        <r>
          <rPr>
            <b/>
            <sz val="8"/>
            <color indexed="81"/>
            <rFont val="Tahoma"/>
            <family val="2"/>
          </rPr>
          <t xml:space="preserve"> </t>
        </r>
        <r>
          <rPr>
            <sz val="8"/>
            <color indexed="81"/>
            <rFont val="Tahoma"/>
            <family val="2"/>
          </rPr>
          <t>(</t>
        </r>
        <r>
          <rPr>
            <b/>
            <sz val="8"/>
            <color indexed="81"/>
            <rFont val="Tahoma"/>
            <family val="2"/>
          </rPr>
          <t>NA</t>
        </r>
        <r>
          <rPr>
            <sz val="8"/>
            <color indexed="81"/>
            <rFont val="Tahoma"/>
            <family val="2"/>
          </rPr>
          <t>)
an estimate (</t>
        </r>
        <r>
          <rPr>
            <b/>
            <sz val="8"/>
            <color indexed="81"/>
            <rFont val="Tahoma"/>
            <family val="2"/>
          </rPr>
          <t>E</t>
        </r>
        <r>
          <rPr>
            <sz val="8"/>
            <color indexed="81"/>
            <rFont val="Tahoma"/>
            <family val="2"/>
          </rPr>
          <t>) ← only for fraud data</t>
        </r>
      </text>
    </comment>
    <comment ref="E5" authorId="3" shapeId="0">
      <text>
        <r>
          <rPr>
            <sz val="8"/>
            <color indexed="81"/>
            <rFont val="Tahoma"/>
            <family val="2"/>
          </rPr>
          <t xml:space="preserve">Can be used for providing further information in the form of free text comments.
Please do </t>
        </r>
        <r>
          <rPr>
            <b/>
            <sz val="8"/>
            <color indexed="81"/>
            <rFont val="Tahoma"/>
            <family val="2"/>
          </rPr>
          <t>not</t>
        </r>
        <r>
          <rPr>
            <sz val="8"/>
            <color indexed="81"/>
            <rFont val="Tahoma"/>
            <family val="2"/>
          </rPr>
          <t xml:space="preserve"> include the character ";" (semicolon)</t>
        </r>
      </text>
    </comment>
    <comment ref="B6" authorId="1" shapeId="0">
      <text>
        <r>
          <rPr>
            <sz val="9"/>
            <color indexed="81"/>
            <rFont val="Tahoma"/>
            <family val="2"/>
          </rPr>
          <t xml:space="preserve">1 Credit transfers
</t>
        </r>
      </text>
    </comment>
    <comment ref="F6" authorId="0" shapeId="0">
      <text>
        <r>
          <rPr>
            <sz val="9"/>
            <color indexed="81"/>
            <rFont val="Tahoma"/>
            <family val="2"/>
          </rPr>
          <t>Geo: LU
Formula: Pvo1 = Pvo1.2 + Pvo1.3</t>
        </r>
      </text>
    </comment>
    <comment ref="B7" authorId="1" shapeId="0">
      <text>
        <r>
          <rPr>
            <sz val="9"/>
            <color indexed="81"/>
            <rFont val="Tahoma"/>
            <family val="2"/>
          </rPr>
          <t xml:space="preserve">1 Credit transfers
</t>
        </r>
      </text>
    </comment>
    <comment ref="F7" authorId="0" shapeId="0">
      <text>
        <r>
          <rPr>
            <sz val="9"/>
            <color indexed="81"/>
            <rFont val="Tahoma"/>
            <family val="2"/>
          </rPr>
          <t>Geo: IX
Formula: Pvo1 = Pvo1.2 + Pvo1.3</t>
        </r>
      </text>
    </comment>
    <comment ref="B8" authorId="1" shapeId="0">
      <text>
        <r>
          <rPr>
            <sz val="9"/>
            <color indexed="81"/>
            <rFont val="Tahoma"/>
            <family val="2"/>
          </rPr>
          <t xml:space="preserve">1 Credit transfers
</t>
        </r>
      </text>
    </comment>
    <comment ref="F8" authorId="0" shapeId="0">
      <text>
        <r>
          <rPr>
            <sz val="9"/>
            <color indexed="81"/>
            <rFont val="Tahoma"/>
            <family val="2"/>
          </rPr>
          <t>Geo: OX
Formula: Pvo1 = Pvo1.2 + Pvo1.3</t>
        </r>
      </text>
    </comment>
    <comment ref="B9" authorId="1" shapeId="0">
      <text>
        <r>
          <rPr>
            <sz val="9"/>
            <color indexed="81"/>
            <rFont val="Tahoma"/>
            <family val="2"/>
          </rPr>
          <t xml:space="preserve">1 Credit transfers
1.1 Of which initiated by payment initiation service providers
</t>
        </r>
      </text>
    </comment>
    <comment ref="F9" authorId="0" shapeId="0">
      <text>
        <r>
          <rPr>
            <sz val="9"/>
            <color indexed="81"/>
            <rFont val="Tahoma"/>
            <family val="2"/>
          </rPr>
          <t>Geo: LU
Formula: Pvo1 &gt;= Pvo1.1</t>
        </r>
      </text>
    </comment>
    <comment ref="B10" authorId="1" shapeId="0">
      <text>
        <r>
          <rPr>
            <sz val="9"/>
            <color indexed="81"/>
            <rFont val="Tahoma"/>
            <family val="2"/>
          </rPr>
          <t xml:space="preserve">1 Credit transfers
1.1 Of which initiated by payment initiation service providers
</t>
        </r>
      </text>
    </comment>
    <comment ref="F10" authorId="0" shapeId="0">
      <text>
        <r>
          <rPr>
            <sz val="9"/>
            <color indexed="81"/>
            <rFont val="Tahoma"/>
            <family val="2"/>
          </rPr>
          <t>Geo: IX
Formula: Pvo1 &gt;= Pvo1.1</t>
        </r>
      </text>
    </comment>
    <comment ref="B11" authorId="1" shapeId="0">
      <text>
        <r>
          <rPr>
            <sz val="9"/>
            <color indexed="81"/>
            <rFont val="Tahoma"/>
            <family val="2"/>
          </rPr>
          <t xml:space="preserve">1 Credit transfers
1.1 Of which initiated by payment initiation service providers
</t>
        </r>
      </text>
    </comment>
    <comment ref="F11" authorId="0" shapeId="0">
      <text>
        <r>
          <rPr>
            <sz val="9"/>
            <color indexed="81"/>
            <rFont val="Tahoma"/>
            <family val="2"/>
          </rPr>
          <t>Geo: OX
Formula: Pvo1 &gt;= Pvo1.1</t>
        </r>
      </text>
    </comment>
    <comment ref="B12" authorId="1" shapeId="0">
      <text>
        <r>
          <rPr>
            <sz val="9"/>
            <color indexed="81"/>
            <rFont val="Tahoma"/>
            <family val="2"/>
          </rPr>
          <t xml:space="preserve">1 Credit transfers
1.2 Of which initiated non-electronically
</t>
        </r>
      </text>
    </comment>
    <comment ref="B13" authorId="1" shapeId="0">
      <text>
        <r>
          <rPr>
            <sz val="9"/>
            <color indexed="81"/>
            <rFont val="Tahoma"/>
            <family val="2"/>
          </rPr>
          <t xml:space="preserve">1 Credit transfers
1.2 Of which initiated non-electronically
</t>
        </r>
      </text>
    </comment>
    <comment ref="B14" authorId="1" shapeId="0">
      <text>
        <r>
          <rPr>
            <sz val="9"/>
            <color indexed="81"/>
            <rFont val="Tahoma"/>
            <family val="2"/>
          </rPr>
          <t xml:space="preserve">1 Credit transfers
1.2 Of which initiated non-electronically
</t>
        </r>
      </text>
    </comment>
    <comment ref="B15" authorId="1" shapeId="0">
      <text>
        <r>
          <rPr>
            <sz val="9"/>
            <color indexed="81"/>
            <rFont val="Tahoma"/>
            <family val="2"/>
          </rPr>
          <t xml:space="preserve">1 Credit transfers
1.3 Of which Initiated electronically
</t>
        </r>
      </text>
    </comment>
    <comment ref="F15" authorId="0" shapeId="0">
      <text>
        <r>
          <rPr>
            <sz val="9"/>
            <color indexed="81"/>
            <rFont val="Tahoma"/>
            <family val="2"/>
          </rPr>
          <t>Geo: LU
Formula: Pvo1.3 = Pvo1.3.1 + Pvo1.3.2</t>
        </r>
      </text>
    </comment>
    <comment ref="B16" authorId="1" shapeId="0">
      <text>
        <r>
          <rPr>
            <sz val="9"/>
            <color indexed="81"/>
            <rFont val="Tahoma"/>
            <family val="2"/>
          </rPr>
          <t xml:space="preserve">1 Credit transfers
1.3 Of which Initiated electronically
</t>
        </r>
      </text>
    </comment>
    <comment ref="F16" authorId="0" shapeId="0">
      <text>
        <r>
          <rPr>
            <sz val="9"/>
            <color indexed="81"/>
            <rFont val="Tahoma"/>
            <family val="2"/>
          </rPr>
          <t>Geo: IX
Formula: Pvo1.3 = Pvo1.3.1 + Pvo1.3.2</t>
        </r>
      </text>
    </comment>
    <comment ref="B17" authorId="1" shapeId="0">
      <text>
        <r>
          <rPr>
            <sz val="9"/>
            <color indexed="81"/>
            <rFont val="Tahoma"/>
            <family val="2"/>
          </rPr>
          <t xml:space="preserve">1 Credit transfers
1.3 Of which Initiated electronically
</t>
        </r>
      </text>
    </comment>
    <comment ref="F17" authorId="0" shapeId="0">
      <text>
        <r>
          <rPr>
            <sz val="9"/>
            <color indexed="81"/>
            <rFont val="Tahoma"/>
            <family val="2"/>
          </rPr>
          <t>Geo: OX
Formula: Pvo1.3 = Pvo1.3.1 + Pvo1.3.2</t>
        </r>
      </text>
    </comment>
    <comment ref="B18" authorId="1" shapeId="0">
      <text>
        <r>
          <rPr>
            <sz val="9"/>
            <color indexed="81"/>
            <rFont val="Tahoma"/>
            <family val="2"/>
          </rPr>
          <t xml:space="preserve">1 Credit transfers
1.3 Of which Initiated electronically
1.3.1 Of which initiated via remote payment channel
</t>
        </r>
      </text>
    </comment>
    <comment ref="F18" authorId="0" shapeId="0">
      <text>
        <r>
          <rPr>
            <sz val="9"/>
            <color indexed="81"/>
            <rFont val="Tahoma"/>
            <family val="2"/>
          </rPr>
          <t>Geo: LU
Formula: Pvo1.3.1 = Pvo1.3.1.1 + Pvo1.3.1.2</t>
        </r>
      </text>
    </comment>
    <comment ref="B19" authorId="1" shapeId="0">
      <text>
        <r>
          <rPr>
            <sz val="9"/>
            <color indexed="81"/>
            <rFont val="Tahoma"/>
            <family val="2"/>
          </rPr>
          <t xml:space="preserve">1 Credit transfers
1.3 Of which Initiated electronically
1.3.1 Of which initiated via remote payment channel
</t>
        </r>
      </text>
    </comment>
    <comment ref="F19" authorId="0" shapeId="0">
      <text>
        <r>
          <rPr>
            <sz val="9"/>
            <color indexed="81"/>
            <rFont val="Tahoma"/>
            <family val="2"/>
          </rPr>
          <t>Geo: IX
Formula: Pvo1.3.1 = Pvo1.3.1.1 + Pvo1.3.1.2</t>
        </r>
      </text>
    </comment>
    <comment ref="B20" authorId="1" shapeId="0">
      <text>
        <r>
          <rPr>
            <sz val="9"/>
            <color indexed="81"/>
            <rFont val="Tahoma"/>
            <family val="2"/>
          </rPr>
          <t xml:space="preserve">1 Credit transfers
1.3 Of which Initiated electronically
1.3.1 Of which initiated via remote payment channel
</t>
        </r>
      </text>
    </comment>
    <comment ref="F20" authorId="0" shapeId="0">
      <text>
        <r>
          <rPr>
            <sz val="9"/>
            <color indexed="81"/>
            <rFont val="Tahoma"/>
            <family val="2"/>
          </rPr>
          <t>Geo: OX
Formula: Pvo1.3.1 = Pvo1.3.1.1 + Pvo1.3.1.2</t>
        </r>
      </text>
    </comment>
    <comment ref="B21" authorId="1" shapeId="0">
      <text>
        <r>
          <rPr>
            <sz val="9"/>
            <color indexed="81"/>
            <rFont val="Tahoma"/>
            <family val="2"/>
          </rPr>
          <t xml:space="preserve">1 Credit transfers
1.3 Of which Initiated electronically
1.3.1 Of which initiated via remote payment channel
1.3.1.1 Of which authenticated via strong customer authentication
</t>
        </r>
      </text>
    </comment>
    <comment ref="B22" authorId="1" shapeId="0">
      <text>
        <r>
          <rPr>
            <sz val="9"/>
            <color indexed="81"/>
            <rFont val="Tahoma"/>
            <family val="2"/>
          </rPr>
          <t xml:space="preserve">1 Credit transfers
1.3 Of which Initiated electronically
1.3.1 Of which initiated via remote payment channel
1.3.1.1 Of which authenticated via strong customer authentication
</t>
        </r>
      </text>
    </comment>
    <comment ref="B23" authorId="1" shapeId="0">
      <text>
        <r>
          <rPr>
            <sz val="9"/>
            <color indexed="81"/>
            <rFont val="Tahoma"/>
            <family val="2"/>
          </rPr>
          <t xml:space="preserve">1 Credit transfers
1.3 Of which Initiated electronically
1.3.1 Of which initiated via remote payment channel
1.3.1.1 Of which authenticated via strong customer authentication
</t>
        </r>
      </text>
    </comment>
    <comment ref="B24" authorId="1" shapeId="0">
      <text>
        <r>
          <rPr>
            <sz val="9"/>
            <color indexed="81"/>
            <rFont val="Tahoma"/>
            <family val="2"/>
          </rPr>
          <t xml:space="preserve">1 Credit transfers
1.3 Of which Initiated electronically
1.3.1 Of which initiated via remote payment channel
1.3.1.2 Of which authenticated via non-strong customer authentication
</t>
        </r>
      </text>
    </comment>
    <comment ref="F24" authorId="0" shapeId="0">
      <text>
        <r>
          <rPr>
            <sz val="9"/>
            <color indexed="81"/>
            <rFont val="Tahoma"/>
            <family val="2"/>
          </rPr>
          <t>Geo: LU
Formula: Pvo1.3.1.2 = Pvo1.3.1.2.4 + Pvo1.3.1.2.5 + Pvo1.3.1.2.6 + Pvo1.3.1.2.7 + Pvo1.3.1.2.8 + Pvo1.3.1.2.9</t>
        </r>
      </text>
    </comment>
    <comment ref="B25" authorId="1" shapeId="0">
      <text>
        <r>
          <rPr>
            <sz val="9"/>
            <color indexed="81"/>
            <rFont val="Tahoma"/>
            <family val="2"/>
          </rPr>
          <t xml:space="preserve">1 Credit transfers
1.3 Of which Initiated electronically
1.3.1 Of which initiated via remote payment channel
1.3.1.2 Of which authenticated via non-strong customer authentication
</t>
        </r>
      </text>
    </comment>
    <comment ref="F25" authorId="0" shapeId="0">
      <text>
        <r>
          <rPr>
            <sz val="9"/>
            <color indexed="81"/>
            <rFont val="Tahoma"/>
            <family val="2"/>
          </rPr>
          <t>Geo: IX
Formula: Pvo1.3.1.2 = Pvo1.3.1.2.4 + Pvo1.3.1.2.5 + Pvo1.3.1.2.6 + Pvo1.3.1.2.7 + Pvo1.3.1.2.8 + Pvo1.3.1.2.9</t>
        </r>
      </text>
    </comment>
    <comment ref="B26" authorId="1" shapeId="0">
      <text>
        <r>
          <rPr>
            <sz val="9"/>
            <color indexed="81"/>
            <rFont val="Tahoma"/>
            <family val="2"/>
          </rPr>
          <t xml:space="preserve">1 Credit transfers
1.3 Of which Initiated electronically
1.3.1 Of which initiated via remote payment channel
1.3.1.2 Of which authenticated via non-strong customer authentication
</t>
        </r>
      </text>
    </comment>
    <comment ref="F26" authorId="0" shapeId="0">
      <text>
        <r>
          <rPr>
            <sz val="9"/>
            <color indexed="81"/>
            <rFont val="Tahoma"/>
            <family val="2"/>
          </rPr>
          <t>Geo: OX
Formula: Pvo1.3.1.2 = Pvo1.3.1.2.4 + Pvo1.3.1.2.5 + Pvo1.3.1.2.6 + Pvo1.3.1.2.7 + Pvo1.3.1.2.8 + Pvo1.3.1.2.9</t>
        </r>
      </text>
    </comment>
    <comment ref="B27"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1.3.1.2.4 Low value (Art.16 RTS)
</t>
        </r>
      </text>
    </comment>
    <comment ref="B28"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1.3.1.2.4 Low value (Art.16 RTS)
</t>
        </r>
      </text>
    </comment>
    <comment ref="B29"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1.3.1.2.4 Low value (Art.16 RTS)
</t>
        </r>
      </text>
    </comment>
    <comment ref="B30"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1.3.1.2.5 Payment to self (Art.15 RTS)
</t>
        </r>
      </text>
    </comment>
    <comment ref="B31"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1.3.1.2.5 Payment to self (Art.15 RTS)
</t>
        </r>
      </text>
    </comment>
    <comment ref="B32"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1.3.1.2.5 Payment to self (Art.15 RTS)
</t>
        </r>
      </text>
    </comment>
    <comment ref="B33"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1.3.1.2.6 Trusted beneficiary (Art.13 RTS)
</t>
        </r>
      </text>
    </comment>
    <comment ref="B34"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1.3.1.2.6 Trusted beneficiary (Art.13 RTS)
</t>
        </r>
      </text>
    </comment>
    <comment ref="B35"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1.3.1.2.6 Trusted beneficiary (Art.13 RTS)
</t>
        </r>
      </text>
    </comment>
    <comment ref="B36"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1.3.1.2.7 Recurring transaction (Art.14 RTS)
</t>
        </r>
      </text>
    </comment>
    <comment ref="B37"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1.3.1.2.7 Recurring transaction (Art.14 RTS)
</t>
        </r>
      </text>
    </comment>
    <comment ref="B38"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1.3.1.2.7 Recurring transaction (Art.14 RTS)
</t>
        </r>
      </text>
    </comment>
    <comment ref="B39"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1.3.1.2.8 Use of secure corporate payment processes or protocols (Art. 17 RTS)
</t>
        </r>
      </text>
    </comment>
    <comment ref="B40"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1.3.1.2.8 Use of secure corporate payment processes or protocols (Art. 17 RTS)
</t>
        </r>
      </text>
    </comment>
    <comment ref="B41"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1.3.1.2.8 Use of secure corporate payment processes or protocols (Art. 17 RTS)
</t>
        </r>
      </text>
    </comment>
    <comment ref="B42"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1.3.1.2.9 Transaction risk analysis (Art.18 RTS)
</t>
        </r>
      </text>
    </comment>
    <comment ref="B43"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1.3.1.2.9 Transaction risk analysis (Art.18 RTS)
</t>
        </r>
      </text>
    </comment>
    <comment ref="B44"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1.3.1.2.9 Transaction risk analysis (Art.18 RTS)
</t>
        </r>
      </text>
    </comment>
    <comment ref="B45" authorId="1" shapeId="0">
      <text>
        <r>
          <rPr>
            <sz val="9"/>
            <color indexed="81"/>
            <rFont val="Tahoma"/>
            <family val="2"/>
          </rPr>
          <t xml:space="preserve">1 Credit transfers
1.3 Of which Initiated electronically
1.3.2 Of which initiated via non-remote payment channel
</t>
        </r>
      </text>
    </comment>
    <comment ref="F45" authorId="0" shapeId="0">
      <text>
        <r>
          <rPr>
            <sz val="9"/>
            <color indexed="81"/>
            <rFont val="Tahoma"/>
            <family val="2"/>
          </rPr>
          <t>Geo: LU
Formula: Pvo1.3.2 = Pvo1.3.2.1 + Pvo1.3.2.2</t>
        </r>
      </text>
    </comment>
    <comment ref="B46" authorId="1" shapeId="0">
      <text>
        <r>
          <rPr>
            <sz val="9"/>
            <color indexed="81"/>
            <rFont val="Tahoma"/>
            <family val="2"/>
          </rPr>
          <t xml:space="preserve">1 Credit transfers
1.3 Of which Initiated electronically
1.3.2 Of which initiated via non-remote payment channel
</t>
        </r>
      </text>
    </comment>
    <comment ref="F46" authorId="0" shapeId="0">
      <text>
        <r>
          <rPr>
            <sz val="9"/>
            <color indexed="81"/>
            <rFont val="Tahoma"/>
            <family val="2"/>
          </rPr>
          <t>Geo: IX
Formula: Pvo1.3.2 = Pvo1.3.2.1 + Pvo1.3.2.2</t>
        </r>
      </text>
    </comment>
    <comment ref="B47" authorId="1" shapeId="0">
      <text>
        <r>
          <rPr>
            <sz val="9"/>
            <color indexed="81"/>
            <rFont val="Tahoma"/>
            <family val="2"/>
          </rPr>
          <t xml:space="preserve">1 Credit transfers
1.3 Of which Initiated electronically
1.3.2 Of which initiated via non-remote payment channel
</t>
        </r>
      </text>
    </comment>
    <comment ref="F47" authorId="0" shapeId="0">
      <text>
        <r>
          <rPr>
            <sz val="9"/>
            <color indexed="81"/>
            <rFont val="Tahoma"/>
            <family val="2"/>
          </rPr>
          <t>Geo: OX
Formula: Pvo1.3.2 = Pvo1.3.2.1 + Pvo1.3.2.2</t>
        </r>
      </text>
    </comment>
    <comment ref="B48" authorId="1" shapeId="0">
      <text>
        <r>
          <rPr>
            <sz val="9"/>
            <color indexed="81"/>
            <rFont val="Tahoma"/>
            <family val="2"/>
          </rPr>
          <t xml:space="preserve">1 Credit transfers
1.3 Of which Initiated electronically
1.3.2 Of which initiated via non-remote payment channel
1.3.2.1 Of which authenticated via strong customer authentication
</t>
        </r>
      </text>
    </comment>
    <comment ref="B49" authorId="1" shapeId="0">
      <text>
        <r>
          <rPr>
            <sz val="9"/>
            <color indexed="81"/>
            <rFont val="Tahoma"/>
            <family val="2"/>
          </rPr>
          <t xml:space="preserve">1 Credit transfers
1.3 Of which Initiated electronically
1.3.2 Of which initiated via non-remote payment channel
1.3.2.1 Of which authenticated via strong customer authentication
</t>
        </r>
      </text>
    </comment>
    <comment ref="B50" authorId="1" shapeId="0">
      <text>
        <r>
          <rPr>
            <sz val="9"/>
            <color indexed="81"/>
            <rFont val="Tahoma"/>
            <family val="2"/>
          </rPr>
          <t xml:space="preserve">1 Credit transfers
1.3 Of which Initiated electronically
1.3.2 Of which initiated via non-remote payment channel
1.3.2.1 Of which authenticated via strong customer authentication
</t>
        </r>
      </text>
    </comment>
    <comment ref="B51"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t>
        </r>
      </text>
    </comment>
    <comment ref="F51" authorId="0" shapeId="0">
      <text>
        <r>
          <rPr>
            <sz val="9"/>
            <color indexed="81"/>
            <rFont val="Tahoma"/>
            <family val="2"/>
          </rPr>
          <t>Geo: LU
Formula: Pvo1.3.2.2 = Pvo1.3.2.2.4 + Pvo1.3.2.2.5 + Pvo1.3.2.2.6 + Pvo1.3.2.2.7 + Pvo1.3.2.2.8</t>
        </r>
      </text>
    </comment>
    <comment ref="B52"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t>
        </r>
      </text>
    </comment>
    <comment ref="F52" authorId="0" shapeId="0">
      <text>
        <r>
          <rPr>
            <sz val="9"/>
            <color indexed="81"/>
            <rFont val="Tahoma"/>
            <family val="2"/>
          </rPr>
          <t>Geo: IX
Formula: Pvo1.3.2.2 = Pvo1.3.2.2.4 + Pvo1.3.2.2.5 + Pvo1.3.2.2.6 + Pvo1.3.2.2.7 + Pvo1.3.2.2.8</t>
        </r>
      </text>
    </comment>
    <comment ref="B53"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t>
        </r>
      </text>
    </comment>
    <comment ref="F53" authorId="0" shapeId="0">
      <text>
        <r>
          <rPr>
            <sz val="9"/>
            <color indexed="81"/>
            <rFont val="Tahoma"/>
            <family val="2"/>
          </rPr>
          <t>Geo: OX
Formula: Pvo1.3.2.2 = Pvo1.3.2.2.4 + Pvo1.3.2.2.5 + Pvo1.3.2.2.6 + Pvo1.3.2.2.7 + Pvo1.3.2.2.8</t>
        </r>
      </text>
    </comment>
    <comment ref="B54"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1.3.2.2.4 Payment to self (Art.15 RTS)
</t>
        </r>
      </text>
    </comment>
    <comment ref="B55"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1.3.2.2.4 Payment to self (Art.15 RTS)
</t>
        </r>
      </text>
    </comment>
    <comment ref="B56"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1.3.2.2.4 Payment to self (Art.15 RTS)
</t>
        </r>
      </text>
    </comment>
    <comment ref="B57"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1.3.2.2.5 Trusted beneficiary (Art.13 RTS)
</t>
        </r>
      </text>
    </comment>
    <comment ref="B58"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1.3.2.2.5 Trusted beneficiary (Art.13 RTS)
</t>
        </r>
      </text>
    </comment>
    <comment ref="B59"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1.3.2.2.5 Trusted beneficiary (Art.13 RTS)
</t>
        </r>
      </text>
    </comment>
    <comment ref="B60"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1.3.2.2.6 Recurring transaction (Art.14 RTS)
</t>
        </r>
      </text>
    </comment>
    <comment ref="B61"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1.3.2.2.6 Recurring transaction (Art.14 RTS)
</t>
        </r>
      </text>
    </comment>
    <comment ref="B62"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1.3.2.2.6 Recurring transaction (Art.14 RTS)
</t>
        </r>
      </text>
    </comment>
    <comment ref="B63"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1.3.2.2.7 Contactless low value (Art. 11 RTS)
</t>
        </r>
      </text>
    </comment>
    <comment ref="B64"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1.3.2.2.7 Contactless low value (Art. 11 RTS)
</t>
        </r>
      </text>
    </comment>
    <comment ref="B65"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1.3.2.2.7 Contactless low value (Art. 11 RTS)
</t>
        </r>
      </text>
    </comment>
    <comment ref="B66"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1.3.2.2.8 Unattended terminal for transport or parking fares (Art. 12 RTS)
</t>
        </r>
      </text>
    </comment>
    <comment ref="B67"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1.3.2.2.8 Unattended terminal for transport or parking fares (Art. 12 RTS)
</t>
        </r>
      </text>
    </comment>
    <comment ref="B68"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1.3.2.2.8 Unattended terminal for transport or parking fares (Art. 12 RTS)
</t>
        </r>
      </text>
    </comment>
    <comment ref="B69" authorId="1" shapeId="0">
      <text>
        <r>
          <rPr>
            <sz val="9"/>
            <color indexed="81"/>
            <rFont val="Tahoma"/>
            <family val="2"/>
          </rPr>
          <t xml:space="preserve">1 Credit transfers
</t>
        </r>
      </text>
    </comment>
    <comment ref="F69" authorId="0" shapeId="0">
      <text>
        <r>
          <rPr>
            <sz val="9"/>
            <color indexed="81"/>
            <rFont val="Tahoma"/>
            <family val="2"/>
          </rPr>
          <t>Geo: LU
Formula: Pva1 = Pva1.2 + Pva1.3</t>
        </r>
      </text>
    </comment>
    <comment ref="B70" authorId="1" shapeId="0">
      <text>
        <r>
          <rPr>
            <sz val="9"/>
            <color indexed="81"/>
            <rFont val="Tahoma"/>
            <family val="2"/>
          </rPr>
          <t xml:space="preserve">1 Credit transfers
</t>
        </r>
      </text>
    </comment>
    <comment ref="F70" authorId="0" shapeId="0">
      <text>
        <r>
          <rPr>
            <sz val="9"/>
            <color indexed="81"/>
            <rFont val="Tahoma"/>
            <family val="2"/>
          </rPr>
          <t>Geo: IX
Formula: Pva1 = Pva1.2 + Pva1.3</t>
        </r>
      </text>
    </comment>
    <comment ref="B71" authorId="1" shapeId="0">
      <text>
        <r>
          <rPr>
            <sz val="9"/>
            <color indexed="81"/>
            <rFont val="Tahoma"/>
            <family val="2"/>
          </rPr>
          <t xml:space="preserve">1 Credit transfers
</t>
        </r>
      </text>
    </comment>
    <comment ref="F71" authorId="0" shapeId="0">
      <text>
        <r>
          <rPr>
            <sz val="9"/>
            <color indexed="81"/>
            <rFont val="Tahoma"/>
            <family val="2"/>
          </rPr>
          <t>Geo: OX
Formula: Pva1 = Pva1.2 + Pva1.3</t>
        </r>
      </text>
    </comment>
    <comment ref="B72" authorId="1" shapeId="0">
      <text>
        <r>
          <rPr>
            <sz val="9"/>
            <color indexed="81"/>
            <rFont val="Tahoma"/>
            <family val="2"/>
          </rPr>
          <t xml:space="preserve">1 Credit transfers
1.1 Of which initiated by payment initiation service providers
</t>
        </r>
      </text>
    </comment>
    <comment ref="F72" authorId="0" shapeId="0">
      <text>
        <r>
          <rPr>
            <sz val="9"/>
            <color indexed="81"/>
            <rFont val="Tahoma"/>
            <family val="2"/>
          </rPr>
          <t>Geo: LU
Formula: Pva1 &gt;= Pva1.1</t>
        </r>
      </text>
    </comment>
    <comment ref="B73" authorId="1" shapeId="0">
      <text>
        <r>
          <rPr>
            <sz val="9"/>
            <color indexed="81"/>
            <rFont val="Tahoma"/>
            <family val="2"/>
          </rPr>
          <t xml:space="preserve">1 Credit transfers
1.1 Of which initiated by payment initiation service providers
</t>
        </r>
      </text>
    </comment>
    <comment ref="F73" authorId="0" shapeId="0">
      <text>
        <r>
          <rPr>
            <sz val="9"/>
            <color indexed="81"/>
            <rFont val="Tahoma"/>
            <family val="2"/>
          </rPr>
          <t>Geo: IX
Formula: Pva1 &gt;= Pva1.1</t>
        </r>
      </text>
    </comment>
    <comment ref="B74" authorId="1" shapeId="0">
      <text>
        <r>
          <rPr>
            <sz val="9"/>
            <color indexed="81"/>
            <rFont val="Tahoma"/>
            <family val="2"/>
          </rPr>
          <t xml:space="preserve">1 Credit transfers
1.1 Of which initiated by payment initiation service providers
</t>
        </r>
      </text>
    </comment>
    <comment ref="F74" authorId="0" shapeId="0">
      <text>
        <r>
          <rPr>
            <sz val="9"/>
            <color indexed="81"/>
            <rFont val="Tahoma"/>
            <family val="2"/>
          </rPr>
          <t>Geo: OX
Formula: Pva1 &gt;= Pva1.1</t>
        </r>
      </text>
    </comment>
    <comment ref="B75" authorId="1" shapeId="0">
      <text>
        <r>
          <rPr>
            <sz val="9"/>
            <color indexed="81"/>
            <rFont val="Tahoma"/>
            <family val="2"/>
          </rPr>
          <t xml:space="preserve">1 Credit transfers
1.2 Of which initiated non-electronically
</t>
        </r>
      </text>
    </comment>
    <comment ref="B76" authorId="1" shapeId="0">
      <text>
        <r>
          <rPr>
            <sz val="9"/>
            <color indexed="81"/>
            <rFont val="Tahoma"/>
            <family val="2"/>
          </rPr>
          <t xml:space="preserve">1 Credit transfers
1.2 Of which initiated non-electronically
</t>
        </r>
      </text>
    </comment>
    <comment ref="B77" authorId="1" shapeId="0">
      <text>
        <r>
          <rPr>
            <sz val="9"/>
            <color indexed="81"/>
            <rFont val="Tahoma"/>
            <family val="2"/>
          </rPr>
          <t xml:space="preserve">1 Credit transfers
1.2 Of which initiated non-electronically
</t>
        </r>
      </text>
    </comment>
    <comment ref="B78" authorId="1" shapeId="0">
      <text>
        <r>
          <rPr>
            <sz val="9"/>
            <color indexed="81"/>
            <rFont val="Tahoma"/>
            <family val="2"/>
          </rPr>
          <t xml:space="preserve">1 Credit transfers
1.3 Of which Initiated electronically
</t>
        </r>
      </text>
    </comment>
    <comment ref="F78" authorId="0" shapeId="0">
      <text>
        <r>
          <rPr>
            <sz val="9"/>
            <color indexed="81"/>
            <rFont val="Tahoma"/>
            <family val="2"/>
          </rPr>
          <t>Geo: LU
Formula: Pva1.3 = Pva1.3.1 + Pva1.3.2</t>
        </r>
      </text>
    </comment>
    <comment ref="B79" authorId="1" shapeId="0">
      <text>
        <r>
          <rPr>
            <sz val="9"/>
            <color indexed="81"/>
            <rFont val="Tahoma"/>
            <family val="2"/>
          </rPr>
          <t xml:space="preserve">1 Credit transfers
1.3 Of which Initiated electronically
</t>
        </r>
      </text>
    </comment>
    <comment ref="F79" authorId="0" shapeId="0">
      <text>
        <r>
          <rPr>
            <sz val="9"/>
            <color indexed="81"/>
            <rFont val="Tahoma"/>
            <family val="2"/>
          </rPr>
          <t>Geo: IX
Formula: Pva1.3 = Pva1.3.1 + Pva1.3.2</t>
        </r>
      </text>
    </comment>
    <comment ref="B80" authorId="1" shapeId="0">
      <text>
        <r>
          <rPr>
            <sz val="9"/>
            <color indexed="81"/>
            <rFont val="Tahoma"/>
            <family val="2"/>
          </rPr>
          <t xml:space="preserve">1 Credit transfers
1.3 Of which Initiated electronically
</t>
        </r>
      </text>
    </comment>
    <comment ref="F80" authorId="0" shapeId="0">
      <text>
        <r>
          <rPr>
            <sz val="9"/>
            <color indexed="81"/>
            <rFont val="Tahoma"/>
            <family val="2"/>
          </rPr>
          <t>Geo: OX
Formula: Pva1.3 = Pva1.3.1 + Pva1.3.2</t>
        </r>
      </text>
    </comment>
    <comment ref="B81" authorId="1" shapeId="0">
      <text>
        <r>
          <rPr>
            <sz val="9"/>
            <color indexed="81"/>
            <rFont val="Tahoma"/>
            <family val="2"/>
          </rPr>
          <t xml:space="preserve">1 Credit transfers
1.3 Of which Initiated electronically
1.3.1 Of which initiated via remote payment channel
</t>
        </r>
      </text>
    </comment>
    <comment ref="F81" authorId="0" shapeId="0">
      <text>
        <r>
          <rPr>
            <sz val="9"/>
            <color indexed="81"/>
            <rFont val="Tahoma"/>
            <family val="2"/>
          </rPr>
          <t>Geo: LU
Formula: Pva1.3.1 = Pva1.3.1.1 + Pva1.3.1.2</t>
        </r>
      </text>
    </comment>
    <comment ref="B82" authorId="1" shapeId="0">
      <text>
        <r>
          <rPr>
            <sz val="9"/>
            <color indexed="81"/>
            <rFont val="Tahoma"/>
            <family val="2"/>
          </rPr>
          <t xml:space="preserve">1 Credit transfers
1.3 Of which Initiated electronically
1.3.1 Of which initiated via remote payment channel
</t>
        </r>
      </text>
    </comment>
    <comment ref="F82" authorId="0" shapeId="0">
      <text>
        <r>
          <rPr>
            <sz val="9"/>
            <color indexed="81"/>
            <rFont val="Tahoma"/>
            <family val="2"/>
          </rPr>
          <t>Geo: IX
Formula: Pva1.3.1 = Pva1.3.1.1 + Pva1.3.1.2</t>
        </r>
      </text>
    </comment>
    <comment ref="B83" authorId="1" shapeId="0">
      <text>
        <r>
          <rPr>
            <sz val="9"/>
            <color indexed="81"/>
            <rFont val="Tahoma"/>
            <family val="2"/>
          </rPr>
          <t xml:space="preserve">1 Credit transfers
1.3 Of which Initiated electronically
1.3.1 Of which initiated via remote payment channel
</t>
        </r>
      </text>
    </comment>
    <comment ref="F83" authorId="0" shapeId="0">
      <text>
        <r>
          <rPr>
            <sz val="9"/>
            <color indexed="81"/>
            <rFont val="Tahoma"/>
            <family val="2"/>
          </rPr>
          <t>Geo: OX
Formula: Pva1.3.1 = Pva1.3.1.1 + Pva1.3.1.2</t>
        </r>
      </text>
    </comment>
    <comment ref="B84" authorId="1" shapeId="0">
      <text>
        <r>
          <rPr>
            <sz val="9"/>
            <color indexed="81"/>
            <rFont val="Tahoma"/>
            <family val="2"/>
          </rPr>
          <t xml:space="preserve">1 Credit transfers
1.3 Of which Initiated electronically
1.3.1 Of which initiated via remote payment channel
1.3.1.1 Of which authenticated via strong customer authentication
</t>
        </r>
      </text>
    </comment>
    <comment ref="B85" authorId="1" shapeId="0">
      <text>
        <r>
          <rPr>
            <sz val="9"/>
            <color indexed="81"/>
            <rFont val="Tahoma"/>
            <family val="2"/>
          </rPr>
          <t xml:space="preserve">1 Credit transfers
1.3 Of which Initiated electronically
1.3.1 Of which initiated via remote payment channel
1.3.1.1 Of which authenticated via strong customer authentication
</t>
        </r>
      </text>
    </comment>
    <comment ref="B86" authorId="1" shapeId="0">
      <text>
        <r>
          <rPr>
            <sz val="9"/>
            <color indexed="81"/>
            <rFont val="Tahoma"/>
            <family val="2"/>
          </rPr>
          <t xml:space="preserve">1 Credit transfers
1.3 Of which Initiated electronically
1.3.1 Of which initiated via remote payment channel
1.3.1.1 Of which authenticated via strong customer authentication
</t>
        </r>
      </text>
    </comment>
    <comment ref="B87" authorId="1" shapeId="0">
      <text>
        <r>
          <rPr>
            <sz val="9"/>
            <color indexed="81"/>
            <rFont val="Tahoma"/>
            <family val="2"/>
          </rPr>
          <t xml:space="preserve">1 Credit transfers
1.3 Of which Initiated electronically
1.3.1 Of which initiated via remote payment channel
1.3.1.2 Of which authenticated via non-strong customer authentication
</t>
        </r>
      </text>
    </comment>
    <comment ref="F87" authorId="0" shapeId="0">
      <text>
        <r>
          <rPr>
            <sz val="9"/>
            <color indexed="81"/>
            <rFont val="Tahoma"/>
            <family val="2"/>
          </rPr>
          <t>Geo: LU
Formula: Pva1.3.1.2 = Pva1.3.1.2.4 + Pva1.3.1.2.5 + Pva1.3.1.2.6 + Pva1.3.1.2.7 + Pva1.3.1.2.8 + Pva1.3.1.2.9</t>
        </r>
      </text>
    </comment>
    <comment ref="B88" authorId="1" shapeId="0">
      <text>
        <r>
          <rPr>
            <sz val="9"/>
            <color indexed="81"/>
            <rFont val="Tahoma"/>
            <family val="2"/>
          </rPr>
          <t xml:space="preserve">1 Credit transfers
1.3 Of which Initiated electronically
1.3.1 Of which initiated via remote payment channel
1.3.1.2 Of which authenticated via non-strong customer authentication
</t>
        </r>
      </text>
    </comment>
    <comment ref="F88" authorId="0" shapeId="0">
      <text>
        <r>
          <rPr>
            <sz val="9"/>
            <color indexed="81"/>
            <rFont val="Tahoma"/>
            <family val="2"/>
          </rPr>
          <t>Geo: IX
Formula: Pva1.3.1.2 = Pva1.3.1.2.4 + Pva1.3.1.2.5 + Pva1.3.1.2.6 + Pva1.3.1.2.7 + Pva1.3.1.2.8 + Pva1.3.1.2.9</t>
        </r>
      </text>
    </comment>
    <comment ref="B89" authorId="1" shapeId="0">
      <text>
        <r>
          <rPr>
            <sz val="9"/>
            <color indexed="81"/>
            <rFont val="Tahoma"/>
            <family val="2"/>
          </rPr>
          <t xml:space="preserve">1 Credit transfers
1.3 Of which Initiated electronically
1.3.1 Of which initiated via remote payment channel
1.3.1.2 Of which authenticated via non-strong customer authentication
</t>
        </r>
      </text>
    </comment>
    <comment ref="F89" authorId="0" shapeId="0">
      <text>
        <r>
          <rPr>
            <sz val="9"/>
            <color indexed="81"/>
            <rFont val="Tahoma"/>
            <family val="2"/>
          </rPr>
          <t>Geo: OX
Formula: Pva1.3.1.2 = Pva1.3.1.2.4 + Pva1.3.1.2.5 + Pva1.3.1.2.6 + Pva1.3.1.2.7 + Pva1.3.1.2.8 + Pva1.3.1.2.9</t>
        </r>
      </text>
    </comment>
    <comment ref="B90"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1.3.1.2.4 Low value (Art.16 RTS)
</t>
        </r>
      </text>
    </comment>
    <comment ref="B91"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1.3.1.2.4 Low value (Art.16 RTS)
</t>
        </r>
      </text>
    </comment>
    <comment ref="B92"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1.3.1.2.4 Low value (Art.16 RTS)
</t>
        </r>
      </text>
    </comment>
    <comment ref="B93"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1.3.1.2.5 Payment to self (Art.15 RTS)
</t>
        </r>
      </text>
    </comment>
    <comment ref="B94"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1.3.1.2.5 Payment to self (Art.15 RTS)
</t>
        </r>
      </text>
    </comment>
    <comment ref="B95"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1.3.1.2.5 Payment to self (Art.15 RTS)
</t>
        </r>
      </text>
    </comment>
    <comment ref="B96"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1.3.1.2.6 Trusted beneficiary (Art.13 RTS)
</t>
        </r>
      </text>
    </comment>
    <comment ref="B97"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1.3.1.2.6 Trusted beneficiary (Art.13 RTS)
</t>
        </r>
      </text>
    </comment>
    <comment ref="B98"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1.3.1.2.6 Trusted beneficiary (Art.13 RTS)
</t>
        </r>
      </text>
    </comment>
    <comment ref="B99"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1.3.1.2.7 Recurring transaction (Art.14 RTS)
</t>
        </r>
      </text>
    </comment>
    <comment ref="B100"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1.3.1.2.7 Recurring transaction (Art.14 RTS)
</t>
        </r>
      </text>
    </comment>
    <comment ref="B101"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1.3.1.2.7 Recurring transaction (Art.14 RTS)
</t>
        </r>
      </text>
    </comment>
    <comment ref="B102"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1.3.1.2.8 Use of secure corporate payment processes or protocols (Art. 17 RTS)
</t>
        </r>
      </text>
    </comment>
    <comment ref="B103"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1.3.1.2.8 Use of secure corporate payment processes or protocols (Art. 17 RTS)
</t>
        </r>
      </text>
    </comment>
    <comment ref="B104"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1.3.1.2.8 Use of secure corporate payment processes or protocols (Art. 17 RTS)
</t>
        </r>
      </text>
    </comment>
    <comment ref="B105"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1.3.1.2.9 Transaction risk analysis (Art.18 RTS)
</t>
        </r>
      </text>
    </comment>
    <comment ref="B106"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1.3.1.2.9 Transaction risk analysis (Art.18 RTS)
</t>
        </r>
      </text>
    </comment>
    <comment ref="B107"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1.3.1.2.9 Transaction risk analysis (Art.18 RTS)
</t>
        </r>
      </text>
    </comment>
    <comment ref="B108" authorId="1" shapeId="0">
      <text>
        <r>
          <rPr>
            <sz val="9"/>
            <color indexed="81"/>
            <rFont val="Tahoma"/>
            <family val="2"/>
          </rPr>
          <t xml:space="preserve">1 Credit transfers
1.3 Of which Initiated electronically
1.3.2 Of which initiated via non-remote payment channel
</t>
        </r>
      </text>
    </comment>
    <comment ref="F108" authorId="0" shapeId="0">
      <text>
        <r>
          <rPr>
            <sz val="9"/>
            <color indexed="81"/>
            <rFont val="Tahoma"/>
            <family val="2"/>
          </rPr>
          <t>Geo: LU
Formula: Pva1.3.2 = Pva1.3.2.1 + Pva1.3.2.2</t>
        </r>
      </text>
    </comment>
    <comment ref="B109" authorId="1" shapeId="0">
      <text>
        <r>
          <rPr>
            <sz val="9"/>
            <color indexed="81"/>
            <rFont val="Tahoma"/>
            <family val="2"/>
          </rPr>
          <t xml:space="preserve">1 Credit transfers
1.3 Of which Initiated electronically
1.3.2 Of which initiated via non-remote payment channel
</t>
        </r>
      </text>
    </comment>
    <comment ref="F109" authorId="0" shapeId="0">
      <text>
        <r>
          <rPr>
            <sz val="9"/>
            <color indexed="81"/>
            <rFont val="Tahoma"/>
            <family val="2"/>
          </rPr>
          <t>Geo: IX
Formula: Pva1.3.2 = Pva1.3.2.1 + Pva1.3.2.2</t>
        </r>
      </text>
    </comment>
    <comment ref="B110" authorId="1" shapeId="0">
      <text>
        <r>
          <rPr>
            <sz val="9"/>
            <color indexed="81"/>
            <rFont val="Tahoma"/>
            <family val="2"/>
          </rPr>
          <t xml:space="preserve">1 Credit transfers
1.3 Of which Initiated electronically
1.3.2 Of which initiated via non-remote payment channel
</t>
        </r>
      </text>
    </comment>
    <comment ref="F110" authorId="0" shapeId="0">
      <text>
        <r>
          <rPr>
            <sz val="9"/>
            <color indexed="81"/>
            <rFont val="Tahoma"/>
            <family val="2"/>
          </rPr>
          <t>Geo: OX
Formula: Pva1.3.2 = Pva1.3.2.1 + Pva1.3.2.2</t>
        </r>
      </text>
    </comment>
    <comment ref="B111" authorId="1" shapeId="0">
      <text>
        <r>
          <rPr>
            <sz val="9"/>
            <color indexed="81"/>
            <rFont val="Tahoma"/>
            <family val="2"/>
          </rPr>
          <t xml:space="preserve">1 Credit transfers
1.3 Of which Initiated electronically
1.3.2 Of which initiated via non-remote payment channel
1.3.2.1 Of which authenticated via strong customer authentication
</t>
        </r>
      </text>
    </comment>
    <comment ref="B112" authorId="1" shapeId="0">
      <text>
        <r>
          <rPr>
            <sz val="9"/>
            <color indexed="81"/>
            <rFont val="Tahoma"/>
            <family val="2"/>
          </rPr>
          <t xml:space="preserve">1 Credit transfers
1.3 Of which Initiated electronically
1.3.2 Of which initiated via non-remote payment channel
1.3.2.1 Of which authenticated via strong customer authentication
</t>
        </r>
      </text>
    </comment>
    <comment ref="B113" authorId="1" shapeId="0">
      <text>
        <r>
          <rPr>
            <sz val="9"/>
            <color indexed="81"/>
            <rFont val="Tahoma"/>
            <family val="2"/>
          </rPr>
          <t xml:space="preserve">1 Credit transfers
1.3 Of which Initiated electronically
1.3.2 Of which initiated via non-remote payment channel
1.3.2.1 Of which authenticated via strong customer authentication
</t>
        </r>
      </text>
    </comment>
    <comment ref="B114"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t>
        </r>
      </text>
    </comment>
    <comment ref="F114" authorId="0" shapeId="0">
      <text>
        <r>
          <rPr>
            <sz val="9"/>
            <color indexed="81"/>
            <rFont val="Tahoma"/>
            <family val="2"/>
          </rPr>
          <t>Geo: LU
Formula: Pva1.3.2.2 = Pva1.3.2.2.4 + Pva1.3.2.2.5 + Pva1.3.2.2.6 + Pva1.3.2.2.7 + Pva1.3.2.2.8</t>
        </r>
      </text>
    </comment>
    <comment ref="B115"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t>
        </r>
      </text>
    </comment>
    <comment ref="F115" authorId="0" shapeId="0">
      <text>
        <r>
          <rPr>
            <sz val="9"/>
            <color indexed="81"/>
            <rFont val="Tahoma"/>
            <family val="2"/>
          </rPr>
          <t>Geo: IX
Formula: Pva1.3.2.2 = Pva1.3.2.2.4 + Pva1.3.2.2.5 + Pva1.3.2.2.6 + Pva1.3.2.2.7 + Pva1.3.2.2.8</t>
        </r>
      </text>
    </comment>
    <comment ref="B116"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t>
        </r>
      </text>
    </comment>
    <comment ref="F116" authorId="0" shapeId="0">
      <text>
        <r>
          <rPr>
            <sz val="9"/>
            <color indexed="81"/>
            <rFont val="Tahoma"/>
            <family val="2"/>
          </rPr>
          <t>Geo: OX
Formula: Pva1.3.2.2 = Pva1.3.2.2.4 + Pva1.3.2.2.5 + Pva1.3.2.2.6 + Pva1.3.2.2.7 + Pva1.3.2.2.8</t>
        </r>
      </text>
    </comment>
    <comment ref="B117"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1.3.2.2.4 Payment to self (Art.15 RTS)
</t>
        </r>
      </text>
    </comment>
    <comment ref="B118"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1.3.2.2.4 Payment to self (Art.15 RTS)
</t>
        </r>
      </text>
    </comment>
    <comment ref="B119"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1.3.2.2.4 Payment to self (Art.15 RTS)
</t>
        </r>
      </text>
    </comment>
    <comment ref="B120"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1.3.2.2.5 Trusted beneficiary (Art.13 RTS)
</t>
        </r>
      </text>
    </comment>
    <comment ref="B121"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1.3.2.2.5 Trusted beneficiary (Art.13 RTS)
</t>
        </r>
      </text>
    </comment>
    <comment ref="B122"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1.3.2.2.5 Trusted beneficiary (Art.13 RTS)
</t>
        </r>
      </text>
    </comment>
    <comment ref="B123"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1.3.2.2.6 Recurring transaction (Art.14 RTS)
</t>
        </r>
      </text>
    </comment>
    <comment ref="B124"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1.3.2.2.6 Recurring transaction (Art.14 RTS)
</t>
        </r>
      </text>
    </comment>
    <comment ref="B125"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1.3.2.2.6 Recurring transaction (Art.14 RTS)
</t>
        </r>
      </text>
    </comment>
    <comment ref="B126"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1.3.2.2.7 Contactless low value (Art. 11 RTS)
</t>
        </r>
      </text>
    </comment>
    <comment ref="B127"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1.3.2.2.7 Contactless low value (Art. 11 RTS)
</t>
        </r>
      </text>
    </comment>
    <comment ref="B128"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1.3.2.2.7 Contactless low value (Art. 11 RTS)
</t>
        </r>
      </text>
    </comment>
    <comment ref="B129"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1.3.2.2.8 Unattended terminal for transport or parking fares (Art. 12 RTS)
</t>
        </r>
      </text>
    </comment>
    <comment ref="B130"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1.3.2.2.8 Unattended terminal for transport or parking fares (Art. 12 RTS)
</t>
        </r>
      </text>
    </comment>
    <comment ref="B131"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1.3.2.2.8 Unattended terminal for transport or parking fares (Art. 12 RTS)
</t>
        </r>
      </text>
    </comment>
    <comment ref="B132" authorId="1" shapeId="0">
      <text>
        <r>
          <rPr>
            <sz val="9"/>
            <color indexed="81"/>
            <rFont val="Tahoma"/>
            <family val="2"/>
          </rPr>
          <t xml:space="preserve">1 Credit transfers
</t>
        </r>
      </text>
    </comment>
    <comment ref="F132" authorId="0" shapeId="0">
      <text>
        <r>
          <rPr>
            <sz val="9"/>
            <color indexed="81"/>
            <rFont val="Tahoma"/>
            <family val="2"/>
          </rPr>
          <t>Geo: LU
Formula: Fvo1 = Fvo1.2 + Fvo1.3</t>
        </r>
      </text>
    </comment>
    <comment ref="B133" authorId="1" shapeId="0">
      <text>
        <r>
          <rPr>
            <sz val="9"/>
            <color indexed="81"/>
            <rFont val="Tahoma"/>
            <family val="2"/>
          </rPr>
          <t xml:space="preserve">1 Credit transfers
</t>
        </r>
      </text>
    </comment>
    <comment ref="F133" authorId="0" shapeId="0">
      <text>
        <r>
          <rPr>
            <sz val="9"/>
            <color indexed="81"/>
            <rFont val="Tahoma"/>
            <family val="2"/>
          </rPr>
          <t>Geo: IX
Formula: Fvo1 = Fvo1.2 + Fvo1.3</t>
        </r>
      </text>
    </comment>
    <comment ref="B134" authorId="1" shapeId="0">
      <text>
        <r>
          <rPr>
            <sz val="9"/>
            <color indexed="81"/>
            <rFont val="Tahoma"/>
            <family val="2"/>
          </rPr>
          <t xml:space="preserve">1 Credit transfers
</t>
        </r>
      </text>
    </comment>
    <comment ref="F134" authorId="0" shapeId="0">
      <text>
        <r>
          <rPr>
            <sz val="9"/>
            <color indexed="81"/>
            <rFont val="Tahoma"/>
            <family val="2"/>
          </rPr>
          <t>Geo: OX
Formula: Fvo1 = Fvo1.2 + Fvo1.3</t>
        </r>
      </text>
    </comment>
    <comment ref="B135" authorId="1" shapeId="0">
      <text>
        <r>
          <rPr>
            <sz val="9"/>
            <color indexed="81"/>
            <rFont val="Tahoma"/>
            <family val="2"/>
          </rPr>
          <t xml:space="preserve">1 Credit transfers
1.1 Of which initiated by payment initiation service providers
</t>
        </r>
      </text>
    </comment>
    <comment ref="F135" authorId="0" shapeId="0">
      <text>
        <r>
          <rPr>
            <sz val="9"/>
            <color indexed="81"/>
            <rFont val="Tahoma"/>
            <family val="2"/>
          </rPr>
          <t>Geo: LU
Formula: Fvo1 &gt;= Fvo1.1</t>
        </r>
      </text>
    </comment>
    <comment ref="B136" authorId="1" shapeId="0">
      <text>
        <r>
          <rPr>
            <sz val="9"/>
            <color indexed="81"/>
            <rFont val="Tahoma"/>
            <family val="2"/>
          </rPr>
          <t xml:space="preserve">1 Credit transfers
1.1 Of which initiated by payment initiation service providers
</t>
        </r>
      </text>
    </comment>
    <comment ref="F136" authorId="0" shapeId="0">
      <text>
        <r>
          <rPr>
            <sz val="9"/>
            <color indexed="81"/>
            <rFont val="Tahoma"/>
            <family val="2"/>
          </rPr>
          <t>Geo: IX
Formula: Fvo1 &gt;= Fvo1.1</t>
        </r>
      </text>
    </comment>
    <comment ref="B137" authorId="1" shapeId="0">
      <text>
        <r>
          <rPr>
            <sz val="9"/>
            <color indexed="81"/>
            <rFont val="Tahoma"/>
            <family val="2"/>
          </rPr>
          <t xml:space="preserve">1 Credit transfers
1.1 Of which initiated by payment initiation service providers
</t>
        </r>
      </text>
    </comment>
    <comment ref="F137" authorId="0" shapeId="0">
      <text>
        <r>
          <rPr>
            <sz val="9"/>
            <color indexed="81"/>
            <rFont val="Tahoma"/>
            <family val="2"/>
          </rPr>
          <t>Geo: OX
Formula: Fvo1 &gt;= Fvo1.1</t>
        </r>
      </text>
    </comment>
    <comment ref="B138" authorId="1" shapeId="0">
      <text>
        <r>
          <rPr>
            <sz val="9"/>
            <color indexed="81"/>
            <rFont val="Tahoma"/>
            <family val="2"/>
          </rPr>
          <t xml:space="preserve">1 Credit transfers
1.2 Of which initiated non-electronically
</t>
        </r>
      </text>
    </comment>
    <comment ref="B139" authorId="1" shapeId="0">
      <text>
        <r>
          <rPr>
            <sz val="9"/>
            <color indexed="81"/>
            <rFont val="Tahoma"/>
            <family val="2"/>
          </rPr>
          <t xml:space="preserve">1 Credit transfers
1.2 Of which initiated non-electronically
</t>
        </r>
      </text>
    </comment>
    <comment ref="B140" authorId="1" shapeId="0">
      <text>
        <r>
          <rPr>
            <sz val="9"/>
            <color indexed="81"/>
            <rFont val="Tahoma"/>
            <family val="2"/>
          </rPr>
          <t xml:space="preserve">1 Credit transfers
1.2 Of which initiated non-electronically
</t>
        </r>
      </text>
    </comment>
    <comment ref="B141" authorId="1" shapeId="0">
      <text>
        <r>
          <rPr>
            <sz val="9"/>
            <color indexed="81"/>
            <rFont val="Tahoma"/>
            <family val="2"/>
          </rPr>
          <t xml:space="preserve">1 Credit transfers
1.3 Of which Initiated electronically
</t>
        </r>
      </text>
    </comment>
    <comment ref="F141" authorId="0" shapeId="0">
      <text>
        <r>
          <rPr>
            <sz val="9"/>
            <color indexed="81"/>
            <rFont val="Tahoma"/>
            <family val="2"/>
          </rPr>
          <t>Geo: LU
Formula: Fvo1.3 = Fvo1.3.1 + Fvo1.3.2</t>
        </r>
      </text>
    </comment>
    <comment ref="B142" authorId="1" shapeId="0">
      <text>
        <r>
          <rPr>
            <sz val="9"/>
            <color indexed="81"/>
            <rFont val="Tahoma"/>
            <family val="2"/>
          </rPr>
          <t xml:space="preserve">1 Credit transfers
1.3 Of which Initiated electronically
</t>
        </r>
      </text>
    </comment>
    <comment ref="F142" authorId="0" shapeId="0">
      <text>
        <r>
          <rPr>
            <sz val="9"/>
            <color indexed="81"/>
            <rFont val="Tahoma"/>
            <family val="2"/>
          </rPr>
          <t>Geo: IX
Formula: Fvo1.3 = Fvo1.3.1 + Fvo1.3.2</t>
        </r>
      </text>
    </comment>
    <comment ref="B143" authorId="1" shapeId="0">
      <text>
        <r>
          <rPr>
            <sz val="9"/>
            <color indexed="81"/>
            <rFont val="Tahoma"/>
            <family val="2"/>
          </rPr>
          <t xml:space="preserve">1 Credit transfers
1.3 Of which Initiated electronically
</t>
        </r>
      </text>
    </comment>
    <comment ref="F143" authorId="0" shapeId="0">
      <text>
        <r>
          <rPr>
            <sz val="9"/>
            <color indexed="81"/>
            <rFont val="Tahoma"/>
            <family val="2"/>
          </rPr>
          <t>Geo: OX
Formula: Fvo1.3 = Fvo1.3.1 + Fvo1.3.2</t>
        </r>
      </text>
    </comment>
    <comment ref="B144" authorId="1" shapeId="0">
      <text>
        <r>
          <rPr>
            <sz val="9"/>
            <color indexed="81"/>
            <rFont val="Tahoma"/>
            <family val="2"/>
          </rPr>
          <t xml:space="preserve">1 Credit transfers
1.3 Of which Initiated electronically
1.3.1 Of which initiated via remote payment channel
</t>
        </r>
      </text>
    </comment>
    <comment ref="F144" authorId="0" shapeId="0">
      <text>
        <r>
          <rPr>
            <sz val="9"/>
            <color indexed="81"/>
            <rFont val="Tahoma"/>
            <family val="2"/>
          </rPr>
          <t>Geo: LU
Formula: Fvo1.3.1 = Fvo1.3.1.1 + Fvo1.3.1.2</t>
        </r>
      </text>
    </comment>
    <comment ref="B145" authorId="1" shapeId="0">
      <text>
        <r>
          <rPr>
            <sz val="9"/>
            <color indexed="81"/>
            <rFont val="Tahoma"/>
            <family val="2"/>
          </rPr>
          <t xml:space="preserve">1 Credit transfers
1.3 Of which Initiated electronically
1.3.1 Of which initiated via remote payment channel
</t>
        </r>
      </text>
    </comment>
    <comment ref="F145" authorId="0" shapeId="0">
      <text>
        <r>
          <rPr>
            <sz val="9"/>
            <color indexed="81"/>
            <rFont val="Tahoma"/>
            <family val="2"/>
          </rPr>
          <t>Geo: IX
Formula: Fvo1.3.1 = Fvo1.3.1.1 + Fvo1.3.1.2</t>
        </r>
      </text>
    </comment>
    <comment ref="B146" authorId="1" shapeId="0">
      <text>
        <r>
          <rPr>
            <sz val="9"/>
            <color indexed="81"/>
            <rFont val="Tahoma"/>
            <family val="2"/>
          </rPr>
          <t xml:space="preserve">1 Credit transfers
1.3 Of which Initiated electronically
1.3.1 Of which initiated via remote payment channel
</t>
        </r>
      </text>
    </comment>
    <comment ref="F146" authorId="0" shapeId="0">
      <text>
        <r>
          <rPr>
            <sz val="9"/>
            <color indexed="81"/>
            <rFont val="Tahoma"/>
            <family val="2"/>
          </rPr>
          <t>Geo: OX
Formula: Fvo1.3.1 = Fvo1.3.1.1 + Fvo1.3.1.2</t>
        </r>
      </text>
    </comment>
    <comment ref="B147" authorId="1" shapeId="0">
      <text>
        <r>
          <rPr>
            <sz val="9"/>
            <color indexed="81"/>
            <rFont val="Tahoma"/>
            <family val="2"/>
          </rPr>
          <t xml:space="preserve">1 Credit transfers
1.3 Of which Initiated electronically
1.3.1 Of which initiated via remote payment channel
1.3.1.1 Of which authenticated via strong customer authentication
</t>
        </r>
      </text>
    </comment>
    <comment ref="F147" authorId="0" shapeId="0">
      <text>
        <r>
          <rPr>
            <sz val="9"/>
            <color indexed="81"/>
            <rFont val="Tahoma"/>
            <family val="2"/>
          </rPr>
          <t>Geo: LU
Formula: Fvo1.3.1.1 = Fvo1.3.1.1.1 + Fvo1.3.1.1.2 + Fvo1.3.1.1.3</t>
        </r>
      </text>
    </comment>
    <comment ref="B148" authorId="1" shapeId="0">
      <text>
        <r>
          <rPr>
            <sz val="9"/>
            <color indexed="81"/>
            <rFont val="Tahoma"/>
            <family val="2"/>
          </rPr>
          <t xml:space="preserve">1 Credit transfers
1.3 Of which Initiated electronically
1.3.1 Of which initiated via remote payment channel
1.3.1.1 Of which authenticated via strong customer authentication
</t>
        </r>
      </text>
    </comment>
    <comment ref="F148" authorId="0" shapeId="0">
      <text>
        <r>
          <rPr>
            <sz val="9"/>
            <color indexed="81"/>
            <rFont val="Tahoma"/>
            <family val="2"/>
          </rPr>
          <t>Geo: IX
Formula: Fvo1.3.1.1 = Fvo1.3.1.1.1 + Fvo1.3.1.1.2 + Fvo1.3.1.1.3</t>
        </r>
      </text>
    </comment>
    <comment ref="B149" authorId="1" shapeId="0">
      <text>
        <r>
          <rPr>
            <sz val="9"/>
            <color indexed="81"/>
            <rFont val="Tahoma"/>
            <family val="2"/>
          </rPr>
          <t xml:space="preserve">1 Credit transfers
1.3 Of which Initiated electronically
1.3.1 Of which initiated via remote payment channel
1.3.1.1 Of which authenticated via strong customer authentication
</t>
        </r>
      </text>
    </comment>
    <comment ref="F149" authorId="0" shapeId="0">
      <text>
        <r>
          <rPr>
            <sz val="9"/>
            <color indexed="81"/>
            <rFont val="Tahoma"/>
            <family val="2"/>
          </rPr>
          <t>Geo: OX
Formula: Fvo1.3.1.1 = Fvo1.3.1.1.1 + Fvo1.3.1.1.2 + Fvo1.3.1.1.3</t>
        </r>
      </text>
    </comment>
    <comment ref="B150" authorId="1" shapeId="0">
      <text>
        <r>
          <rPr>
            <sz val="9"/>
            <color indexed="81"/>
            <rFont val="Tahoma"/>
            <family val="2"/>
          </rPr>
          <t xml:space="preserve">1 Credit transfers
1.3 Of which Initiated electronically
1.3.1 Of which initiated via remote payment channel
1.3.1.1 Of which authenticated via strong customer authentication
1.3.1.1.1 Issuance of a payment order by the fraudster
</t>
        </r>
      </text>
    </comment>
    <comment ref="B151" authorId="1" shapeId="0">
      <text>
        <r>
          <rPr>
            <sz val="9"/>
            <color indexed="81"/>
            <rFont val="Tahoma"/>
            <family val="2"/>
          </rPr>
          <t xml:space="preserve">1 Credit transfers
1.3 Of which Initiated electronically
1.3.1 Of which initiated via remote payment channel
1.3.1.1 Of which authenticated via strong customer authentication
1.3.1.1.1 Issuance of a payment order by the fraudster
</t>
        </r>
      </text>
    </comment>
    <comment ref="B152" authorId="1" shapeId="0">
      <text>
        <r>
          <rPr>
            <sz val="9"/>
            <color indexed="81"/>
            <rFont val="Tahoma"/>
            <family val="2"/>
          </rPr>
          <t xml:space="preserve">1 Credit transfers
1.3 Of which Initiated electronically
1.3.1 Of which initiated via remote payment channel
1.3.1.1 Of which authenticated via strong customer authentication
1.3.1.1.1 Issuance of a payment order by the fraudster
</t>
        </r>
      </text>
    </comment>
    <comment ref="B153" authorId="1" shapeId="0">
      <text>
        <r>
          <rPr>
            <sz val="9"/>
            <color indexed="81"/>
            <rFont val="Tahoma"/>
            <family val="2"/>
          </rPr>
          <t xml:space="preserve">1 Credit transfers
1.3 Of which Initiated electronically
1.3.1 Of which initiated via remote payment channel
1.3.1.1 Of which authenticated via strong customer authentication
1.3.1.1.2 Modification of a payment order by the fraudster
</t>
        </r>
      </text>
    </comment>
    <comment ref="B154" authorId="1" shapeId="0">
      <text>
        <r>
          <rPr>
            <sz val="9"/>
            <color indexed="81"/>
            <rFont val="Tahoma"/>
            <family val="2"/>
          </rPr>
          <t xml:space="preserve">1 Credit transfers
1.3 Of which Initiated electronically
1.3.1 Of which initiated via remote payment channel
1.3.1.1 Of which authenticated via strong customer authentication
1.3.1.1.2 Modification of a payment order by the fraudster
</t>
        </r>
      </text>
    </comment>
    <comment ref="B155" authorId="1" shapeId="0">
      <text>
        <r>
          <rPr>
            <sz val="9"/>
            <color indexed="81"/>
            <rFont val="Tahoma"/>
            <family val="2"/>
          </rPr>
          <t xml:space="preserve">1 Credit transfers
1.3 Of which Initiated electronically
1.3.1 Of which initiated via remote payment channel
1.3.1.1 Of which authenticated via strong customer authentication
1.3.1.1.2 Modification of a payment order by the fraudster
</t>
        </r>
      </text>
    </comment>
    <comment ref="B156" authorId="1" shapeId="0">
      <text>
        <r>
          <rPr>
            <sz val="9"/>
            <color indexed="81"/>
            <rFont val="Tahoma"/>
            <family val="2"/>
          </rPr>
          <t xml:space="preserve">1 Credit transfers
1.3 Of which Initiated electronically
1.3.1 Of which initiated via remote payment channel
1.3.1.1 Of which authenticated via strong customer authentication
1.3.1.1.3 Manipulation of the payer by the fraudster to issue a payment order
</t>
        </r>
      </text>
    </comment>
    <comment ref="B157" authorId="1" shapeId="0">
      <text>
        <r>
          <rPr>
            <sz val="9"/>
            <color indexed="81"/>
            <rFont val="Tahoma"/>
            <family val="2"/>
          </rPr>
          <t xml:space="preserve">1 Credit transfers
1.3 Of which Initiated electronically
1.3.1 Of which initiated via remote payment channel
1.3.1.1 Of which authenticated via strong customer authentication
1.3.1.1.3 Manipulation of the payer by the fraudster to issue a payment order
</t>
        </r>
      </text>
    </comment>
    <comment ref="B158" authorId="1" shapeId="0">
      <text>
        <r>
          <rPr>
            <sz val="9"/>
            <color indexed="81"/>
            <rFont val="Tahoma"/>
            <family val="2"/>
          </rPr>
          <t xml:space="preserve">1 Credit transfers
1.3 Of which Initiated electronically
1.3.1 Of which initiated via remote payment channel
1.3.1.1 Of which authenticated via strong customer authentication
1.3.1.1.3 Manipulation of the payer by the fraudster to issue a payment order
</t>
        </r>
      </text>
    </comment>
    <comment ref="B159" authorId="1" shapeId="0">
      <text>
        <r>
          <rPr>
            <sz val="9"/>
            <color indexed="81"/>
            <rFont val="Tahoma"/>
            <family val="2"/>
          </rPr>
          <t xml:space="preserve">1 Credit transfers
1.3 Of which Initiated electronically
1.3.1 Of which initiated via remote payment channel
1.3.1.2 Of which authenticated via non-strong customer authentication
</t>
        </r>
      </text>
    </comment>
    <comment ref="F159" authorId="0" shapeId="0">
      <text>
        <r>
          <rPr>
            <sz val="9"/>
            <color indexed="81"/>
            <rFont val="Tahoma"/>
            <family val="2"/>
          </rPr>
          <t>Geo: LU
Formula: Fvo1.3.1.2 = Fvo1.3.1.2.1 + Fvo1.3.1.2.2 + Fvo1.3.1.2.3</t>
        </r>
      </text>
    </comment>
    <comment ref="B160" authorId="1" shapeId="0">
      <text>
        <r>
          <rPr>
            <sz val="9"/>
            <color indexed="81"/>
            <rFont val="Tahoma"/>
            <family val="2"/>
          </rPr>
          <t xml:space="preserve">1 Credit transfers
1.3 Of which Initiated electronically
1.3.1 Of which initiated via remote payment channel
1.3.1.2 Of which authenticated via non-strong customer authentication
</t>
        </r>
      </text>
    </comment>
    <comment ref="F160" authorId="0" shapeId="0">
      <text>
        <r>
          <rPr>
            <sz val="9"/>
            <color indexed="81"/>
            <rFont val="Tahoma"/>
            <family val="2"/>
          </rPr>
          <t>Geo: IX
Formula: Fvo1.3.1.2 = Fvo1.3.1.2.1 + Fvo1.3.1.2.2 + Fvo1.3.1.2.3</t>
        </r>
      </text>
    </comment>
    <comment ref="B161" authorId="1" shapeId="0">
      <text>
        <r>
          <rPr>
            <sz val="9"/>
            <color indexed="81"/>
            <rFont val="Tahoma"/>
            <family val="2"/>
          </rPr>
          <t xml:space="preserve">1 Credit transfers
1.3 Of which Initiated electronically
1.3.1 Of which initiated via remote payment channel
1.3.1.2 Of which authenticated via non-strong customer authentication
</t>
        </r>
      </text>
    </comment>
    <comment ref="F161" authorId="0" shapeId="0">
      <text>
        <r>
          <rPr>
            <sz val="9"/>
            <color indexed="81"/>
            <rFont val="Tahoma"/>
            <family val="2"/>
          </rPr>
          <t>Geo: OX
Formula: Fvo1.3.1.2 = Fvo1.3.1.2.1 + Fvo1.3.1.2.2 + Fvo1.3.1.2.3</t>
        </r>
      </text>
    </comment>
    <comment ref="B162"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1.3.1.2.1 Issuance of a payment order by the fraudster
</t>
        </r>
      </text>
    </comment>
    <comment ref="F162" authorId="0" shapeId="0">
      <text>
        <r>
          <rPr>
            <sz val="9"/>
            <color indexed="81"/>
            <rFont val="Tahoma"/>
            <family val="2"/>
          </rPr>
          <t>Geo: LU
Formula: Fvo1.3.1.2 = Fvo1.3.1.2.4 + Fvo1.3.1.2.5 + Fvo1.3.1.2.6 + Fvo1.3.1.2.7 + Fvo1.3.1.2.8 + Fvo1.3.1.2.9</t>
        </r>
      </text>
    </comment>
    <comment ref="B163"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1.3.1.2.1 Issuance of a payment order by the fraudster
</t>
        </r>
      </text>
    </comment>
    <comment ref="F163" authorId="0" shapeId="0">
      <text>
        <r>
          <rPr>
            <sz val="9"/>
            <color indexed="81"/>
            <rFont val="Tahoma"/>
            <family val="2"/>
          </rPr>
          <t>Geo: IX
Formula: Fvo1.3.1.2 = Fvo1.3.1.2.4 + Fvo1.3.1.2.5 + Fvo1.3.1.2.6 + Fvo1.3.1.2.7 + Fvo1.3.1.2.8 + Fvo1.3.1.2.9</t>
        </r>
      </text>
    </comment>
    <comment ref="B164"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1.3.1.2.1 Issuance of a payment order by the fraudster
</t>
        </r>
      </text>
    </comment>
    <comment ref="F164" authorId="0" shapeId="0">
      <text>
        <r>
          <rPr>
            <sz val="9"/>
            <color indexed="81"/>
            <rFont val="Tahoma"/>
            <family val="2"/>
          </rPr>
          <t>Geo: OX
Formula: Fvo1.3.1.2 = Fvo1.3.1.2.4 + Fvo1.3.1.2.5 + Fvo1.3.1.2.6 + Fvo1.3.1.2.7 + Fvo1.3.1.2.8 + Fvo1.3.1.2.9</t>
        </r>
      </text>
    </comment>
    <comment ref="B165"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1.3.1.2.2 Modification of a payment order by the fraudster
</t>
        </r>
      </text>
    </comment>
    <comment ref="B166"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1.3.1.2.2 Modification of a payment order by the fraudster
</t>
        </r>
      </text>
    </comment>
    <comment ref="B167"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1.3.1.2.2 Modification of a payment order by the fraudster
</t>
        </r>
      </text>
    </comment>
    <comment ref="B168"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1.3.1.2.3 Manipulation of the payer by the fraudster to issue a payment order
</t>
        </r>
      </text>
    </comment>
    <comment ref="B169"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1.3.1.2.3 Manipulation of the payer by the fraudster to issue a payment order
</t>
        </r>
      </text>
    </comment>
    <comment ref="B170"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1.3.1.2.3 Manipulation of the payer by the fraudster to issue a payment order
</t>
        </r>
      </text>
    </comment>
    <comment ref="B171"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1.3.1.2.4 Low value (Art.16 RTS)
</t>
        </r>
      </text>
    </comment>
    <comment ref="B172"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1.3.1.2.4 Low value (Art.16 RTS)
</t>
        </r>
      </text>
    </comment>
    <comment ref="B173"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1.3.1.2.4 Low value (Art.16 RTS)
</t>
        </r>
      </text>
    </comment>
    <comment ref="B174"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1.3.1.2.5 Payment to self (Art.15 RTS)
</t>
        </r>
      </text>
    </comment>
    <comment ref="B175"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1.3.1.2.5 Payment to self (Art.15 RTS)
</t>
        </r>
      </text>
    </comment>
    <comment ref="B176"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1.3.1.2.5 Payment to self (Art.15 RTS)
</t>
        </r>
      </text>
    </comment>
    <comment ref="B177"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1.3.1.2.6 Trusted beneficiary (Art.13 RTS)
</t>
        </r>
      </text>
    </comment>
    <comment ref="B178"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1.3.1.2.6 Trusted beneficiary (Art.13 RTS)
</t>
        </r>
      </text>
    </comment>
    <comment ref="B179"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1.3.1.2.6 Trusted beneficiary (Art.13 RTS)
</t>
        </r>
      </text>
    </comment>
    <comment ref="B180"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1.3.1.2.7 Recurring transaction (Art.14 RTS)
</t>
        </r>
      </text>
    </comment>
    <comment ref="B181"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1.3.1.2.7 Recurring transaction (Art.14 RTS)
</t>
        </r>
      </text>
    </comment>
    <comment ref="B182"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1.3.1.2.7 Recurring transaction (Art.14 RTS)
</t>
        </r>
      </text>
    </comment>
    <comment ref="B183"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1.3.1.2.8 Use of secure corporate payment processes or protocols (Art. 17 RTS)
</t>
        </r>
      </text>
    </comment>
    <comment ref="B184"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1.3.1.2.8 Use of secure corporate payment processes or protocols (Art. 17 RTS)
</t>
        </r>
      </text>
    </comment>
    <comment ref="B185"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1.3.1.2.8 Use of secure corporate payment processes or protocols (Art. 17 RTS)
</t>
        </r>
      </text>
    </comment>
    <comment ref="B186"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1.3.1.2.9 Transaction risk analysis (Art.18 RTS)
</t>
        </r>
      </text>
    </comment>
    <comment ref="B187"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1.3.1.2.9 Transaction risk analysis (Art.18 RTS)
</t>
        </r>
      </text>
    </comment>
    <comment ref="B188"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1.3.1.2.9 Transaction risk analysis (Art.18 RTS)
</t>
        </r>
      </text>
    </comment>
    <comment ref="B189" authorId="1" shapeId="0">
      <text>
        <r>
          <rPr>
            <sz val="9"/>
            <color indexed="81"/>
            <rFont val="Tahoma"/>
            <family val="2"/>
          </rPr>
          <t xml:space="preserve">1 Credit transfers
1.3 Of which Initiated electronically
1.3.2 Of which initiated via non-remote payment channel
</t>
        </r>
      </text>
    </comment>
    <comment ref="F189" authorId="0" shapeId="0">
      <text>
        <r>
          <rPr>
            <sz val="9"/>
            <color indexed="81"/>
            <rFont val="Tahoma"/>
            <family val="2"/>
          </rPr>
          <t>Geo: LU
Formula: Fvo1.3.2 = Fvo1.3.2.1 + Fvo1.3.2.2</t>
        </r>
      </text>
    </comment>
    <comment ref="B190" authorId="1" shapeId="0">
      <text>
        <r>
          <rPr>
            <sz val="9"/>
            <color indexed="81"/>
            <rFont val="Tahoma"/>
            <family val="2"/>
          </rPr>
          <t xml:space="preserve">1 Credit transfers
1.3 Of which Initiated electronically
1.3.2 Of which initiated via non-remote payment channel
</t>
        </r>
      </text>
    </comment>
    <comment ref="F190" authorId="0" shapeId="0">
      <text>
        <r>
          <rPr>
            <sz val="9"/>
            <color indexed="81"/>
            <rFont val="Tahoma"/>
            <family val="2"/>
          </rPr>
          <t>Geo: IX
Formula: Fvo1.3.2 = Fvo1.3.2.1 + Fvo1.3.2.2</t>
        </r>
      </text>
    </comment>
    <comment ref="B191" authorId="1" shapeId="0">
      <text>
        <r>
          <rPr>
            <sz val="9"/>
            <color indexed="81"/>
            <rFont val="Tahoma"/>
            <family val="2"/>
          </rPr>
          <t xml:space="preserve">1 Credit transfers
1.3 Of which Initiated electronically
1.3.2 Of which initiated via non-remote payment channel
</t>
        </r>
      </text>
    </comment>
    <comment ref="F191" authorId="0" shapeId="0">
      <text>
        <r>
          <rPr>
            <sz val="9"/>
            <color indexed="81"/>
            <rFont val="Tahoma"/>
            <family val="2"/>
          </rPr>
          <t>Geo: OX
Formula: Fvo1.3.2 = Fvo1.3.2.1 + Fvo1.3.2.2</t>
        </r>
      </text>
    </comment>
    <comment ref="B192" authorId="1" shapeId="0">
      <text>
        <r>
          <rPr>
            <sz val="9"/>
            <color indexed="81"/>
            <rFont val="Tahoma"/>
            <family val="2"/>
          </rPr>
          <t xml:space="preserve">1 Credit transfers
1.3 Of which Initiated electronically
1.3.2 Of which initiated via non-remote payment channel
1.3.2.1 Of which authenticated via strong customer authentication
</t>
        </r>
      </text>
    </comment>
    <comment ref="F192" authorId="0" shapeId="0">
      <text>
        <r>
          <rPr>
            <sz val="9"/>
            <color indexed="81"/>
            <rFont val="Tahoma"/>
            <family val="2"/>
          </rPr>
          <t>Geo: LU
Formula: Fvo1.3.2.1 = Fvo1.3.2.1.1 + Fvo1.3.2.1.2 + Fvo1.3.2.1.3</t>
        </r>
      </text>
    </comment>
    <comment ref="B193" authorId="1" shapeId="0">
      <text>
        <r>
          <rPr>
            <sz val="9"/>
            <color indexed="81"/>
            <rFont val="Tahoma"/>
            <family val="2"/>
          </rPr>
          <t xml:space="preserve">1 Credit transfers
1.3 Of which Initiated electronically
1.3.2 Of which initiated via non-remote payment channel
1.3.2.1 Of which authenticated via strong customer authentication
</t>
        </r>
      </text>
    </comment>
    <comment ref="F193" authorId="0" shapeId="0">
      <text>
        <r>
          <rPr>
            <sz val="9"/>
            <color indexed="81"/>
            <rFont val="Tahoma"/>
            <family val="2"/>
          </rPr>
          <t>Geo: IX
Formula: Fvo1.3.2.1 = Fvo1.3.2.1.1 + Fvo1.3.2.1.2 + Fvo1.3.2.1.3</t>
        </r>
      </text>
    </comment>
    <comment ref="B194" authorId="1" shapeId="0">
      <text>
        <r>
          <rPr>
            <sz val="9"/>
            <color indexed="81"/>
            <rFont val="Tahoma"/>
            <family val="2"/>
          </rPr>
          <t xml:space="preserve">1 Credit transfers
1.3 Of which Initiated electronically
1.3.2 Of which initiated via non-remote payment channel
1.3.2.1 Of which authenticated via strong customer authentication
</t>
        </r>
      </text>
    </comment>
    <comment ref="F194" authorId="0" shapeId="0">
      <text>
        <r>
          <rPr>
            <sz val="9"/>
            <color indexed="81"/>
            <rFont val="Tahoma"/>
            <family val="2"/>
          </rPr>
          <t>Geo: OX
Formula: Fvo1.3.2.1 = Fvo1.3.2.1.1 + Fvo1.3.2.1.2 + Fvo1.3.2.1.3</t>
        </r>
      </text>
    </comment>
    <comment ref="B195"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1.3.2.1.1 Issuance of a payment order by the fraudster
</t>
        </r>
      </text>
    </comment>
    <comment ref="B196"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1.3.2.1.1 Issuance of a payment order by the fraudster
</t>
        </r>
      </text>
    </comment>
    <comment ref="B197"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1.3.2.1.1 Issuance of a payment order by the fraudster
</t>
        </r>
      </text>
    </comment>
    <comment ref="B198"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1.3.2.1.2 Modification of a payment order by the fraudster
</t>
        </r>
      </text>
    </comment>
    <comment ref="B199"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1.3.2.1.2 Modification of a payment order by the fraudster
</t>
        </r>
      </text>
    </comment>
    <comment ref="B200"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1.3.2.1.2 Modification of a payment order by the fraudster
</t>
        </r>
      </text>
    </comment>
    <comment ref="B201"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1.3.2.1.3 Manipulation of the payer by the fraudster to issue a payment order
</t>
        </r>
      </text>
    </comment>
    <comment ref="B202"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1.3.2.1.3 Manipulation of the payer by the fraudster to issue a payment order
</t>
        </r>
      </text>
    </comment>
    <comment ref="B203"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1.3.2.1.3 Manipulation of the payer by the fraudster to issue a payment order
</t>
        </r>
      </text>
    </comment>
    <comment ref="B204"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t>
        </r>
      </text>
    </comment>
    <comment ref="F204" authorId="0" shapeId="0">
      <text>
        <r>
          <rPr>
            <sz val="9"/>
            <color indexed="81"/>
            <rFont val="Tahoma"/>
            <family val="2"/>
          </rPr>
          <t>Geo: LU
Formula: Fvo1.3.2.2 = Fvo1.3.2.2.1 + Fvo1.3.2.2.2 + Fvo1.3.2.2.3</t>
        </r>
      </text>
    </comment>
    <comment ref="B205"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t>
        </r>
      </text>
    </comment>
    <comment ref="F205" authorId="0" shapeId="0">
      <text>
        <r>
          <rPr>
            <sz val="9"/>
            <color indexed="81"/>
            <rFont val="Tahoma"/>
            <family val="2"/>
          </rPr>
          <t>Geo: IX
Formula: Fvo1.3.2.2 = Fvo1.3.2.2.1 + Fvo1.3.2.2.2 + Fvo1.3.2.2.3</t>
        </r>
      </text>
    </comment>
    <comment ref="B206"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t>
        </r>
      </text>
    </comment>
    <comment ref="F206" authorId="0" shapeId="0">
      <text>
        <r>
          <rPr>
            <sz val="9"/>
            <color indexed="81"/>
            <rFont val="Tahoma"/>
            <family val="2"/>
          </rPr>
          <t>Geo: OX
Formula: Fvo1.3.2.2 = Fvo1.3.2.2.1 + Fvo1.3.2.2.2 + Fvo1.3.2.2.3</t>
        </r>
      </text>
    </comment>
    <comment ref="B207"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1.3.2.2.1 Issuance of a payment order by the fraudster
</t>
        </r>
      </text>
    </comment>
    <comment ref="F207" authorId="0" shapeId="0">
      <text>
        <r>
          <rPr>
            <sz val="9"/>
            <color indexed="81"/>
            <rFont val="Tahoma"/>
            <family val="2"/>
          </rPr>
          <t>Geo: LU
Formula: Fvo1.3.2.2 = Fvo1.3.2.2.4 + Fvo1.3.2.2.5 + Fvo1.3.2.2.6 + Fvo1.3.2.2.7 + Fvo1.3.2.2.8</t>
        </r>
      </text>
    </comment>
    <comment ref="B208"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1.3.2.2.1 Issuance of a payment order by the fraudster
</t>
        </r>
      </text>
    </comment>
    <comment ref="F208" authorId="0" shapeId="0">
      <text>
        <r>
          <rPr>
            <sz val="9"/>
            <color indexed="81"/>
            <rFont val="Tahoma"/>
            <family val="2"/>
          </rPr>
          <t>Geo: IX
Formula: Fvo1.3.2.2 = Fvo1.3.2.2.4 + Fvo1.3.2.2.5 + Fvo1.3.2.2.6 + Fvo1.3.2.2.7 + Fvo1.3.2.2.8</t>
        </r>
      </text>
    </comment>
    <comment ref="B209"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1.3.2.2.1 Issuance of a payment order by the fraudster
</t>
        </r>
      </text>
    </comment>
    <comment ref="F209" authorId="0" shapeId="0">
      <text>
        <r>
          <rPr>
            <sz val="9"/>
            <color indexed="81"/>
            <rFont val="Tahoma"/>
            <family val="2"/>
          </rPr>
          <t>Geo: OX
Formula: Fvo1.3.2.2 = Fvo1.3.2.2.4 + Fvo1.3.2.2.5 + Fvo1.3.2.2.6 + Fvo1.3.2.2.7 + Fvo1.3.2.2.8</t>
        </r>
      </text>
    </comment>
    <comment ref="B210"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1.3.2.2.2 Modification of a payment order by the fraudster
</t>
        </r>
      </text>
    </comment>
    <comment ref="B211"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1.3.2.2.2 Modification of a payment order by the fraudster
</t>
        </r>
      </text>
    </comment>
    <comment ref="B212"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1.3.2.2.2 Modification of a payment order by the fraudster
</t>
        </r>
      </text>
    </comment>
    <comment ref="B213"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1.3.2.2.3 Manipulation of the payer by the fraudster to issue a payment order
</t>
        </r>
      </text>
    </comment>
    <comment ref="B214"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1.3.2.2.3 Manipulation of the payer by the fraudster to issue a payment order
</t>
        </r>
      </text>
    </comment>
    <comment ref="B215"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1.3.2.2.3 Manipulation of the payer by the fraudster to issue a payment order
</t>
        </r>
      </text>
    </comment>
    <comment ref="B216"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1.3.2.2.4 Payment to self (Art.15 RTS)
</t>
        </r>
      </text>
    </comment>
    <comment ref="B217"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1.3.2.2.4 Payment to self (Art.15 RTS)
</t>
        </r>
      </text>
    </comment>
    <comment ref="B218"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1.3.2.2.4 Payment to self (Art.15 RTS)
</t>
        </r>
      </text>
    </comment>
    <comment ref="B219"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1.3.2.2.5 Trusted beneficiary (Art.13 RTS)
</t>
        </r>
      </text>
    </comment>
    <comment ref="B220"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1.3.2.2.5 Trusted beneficiary (Art.13 RTS)
</t>
        </r>
      </text>
    </comment>
    <comment ref="B221"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1.3.2.2.5 Trusted beneficiary (Art.13 RTS)
</t>
        </r>
      </text>
    </comment>
    <comment ref="B222"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1.3.2.2.6 Recurring transaction (Art.14 RTS)
</t>
        </r>
      </text>
    </comment>
    <comment ref="B223"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1.3.2.2.6 Recurring transaction (Art.14 RTS)
</t>
        </r>
      </text>
    </comment>
    <comment ref="B224"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1.3.2.2.6 Recurring transaction (Art.14 RTS)
</t>
        </r>
      </text>
    </comment>
    <comment ref="B225"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1.3.2.2.7 Contactless low value (Art. 11 RTS)
</t>
        </r>
      </text>
    </comment>
    <comment ref="B226"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1.3.2.2.7 Contactless low value (Art. 11 RTS)
</t>
        </r>
      </text>
    </comment>
    <comment ref="B227"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1.3.2.2.7 Contactless low value (Art. 11 RTS)
</t>
        </r>
      </text>
    </comment>
    <comment ref="B228"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1.3.2.2.8 Unattended terminal for transport or parking fares (Art. 12 RTS)
</t>
        </r>
      </text>
    </comment>
    <comment ref="B229"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1.3.2.2.8 Unattended terminal for transport or parking fares (Art. 12 RTS)
</t>
        </r>
      </text>
    </comment>
    <comment ref="B230"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1.3.2.2.8 Unattended terminal for transport or parking fares (Art. 12 RTS)
</t>
        </r>
      </text>
    </comment>
    <comment ref="B231" authorId="1" shapeId="0">
      <text>
        <r>
          <rPr>
            <sz val="9"/>
            <color indexed="81"/>
            <rFont val="Tahoma"/>
            <family val="2"/>
          </rPr>
          <t xml:space="preserve">1 Credit transfers
</t>
        </r>
      </text>
    </comment>
    <comment ref="F231" authorId="0" shapeId="0">
      <text>
        <r>
          <rPr>
            <sz val="9"/>
            <color indexed="81"/>
            <rFont val="Tahoma"/>
            <family val="2"/>
          </rPr>
          <t>Geo: LU
Formula: Fva1 = Fva1.2 + Fva1.3</t>
        </r>
      </text>
    </comment>
    <comment ref="B232" authorId="1" shapeId="0">
      <text>
        <r>
          <rPr>
            <sz val="9"/>
            <color indexed="81"/>
            <rFont val="Tahoma"/>
            <family val="2"/>
          </rPr>
          <t xml:space="preserve">1 Credit transfers
</t>
        </r>
      </text>
    </comment>
    <comment ref="F232" authorId="0" shapeId="0">
      <text>
        <r>
          <rPr>
            <sz val="9"/>
            <color indexed="81"/>
            <rFont val="Tahoma"/>
            <family val="2"/>
          </rPr>
          <t>Geo: IX
Formula: Fva1 = Fva1.2 + Fva1.3</t>
        </r>
      </text>
    </comment>
    <comment ref="B233" authorId="1" shapeId="0">
      <text>
        <r>
          <rPr>
            <sz val="9"/>
            <color indexed="81"/>
            <rFont val="Tahoma"/>
            <family val="2"/>
          </rPr>
          <t xml:space="preserve">1 Credit transfers
</t>
        </r>
      </text>
    </comment>
    <comment ref="F233" authorId="0" shapeId="0">
      <text>
        <r>
          <rPr>
            <sz val="9"/>
            <color indexed="81"/>
            <rFont val="Tahoma"/>
            <family val="2"/>
          </rPr>
          <t>Geo: OX
Formula: Fva1 = Fva1.2 + Fva1.3</t>
        </r>
      </text>
    </comment>
    <comment ref="B234" authorId="1" shapeId="0">
      <text>
        <r>
          <rPr>
            <sz val="9"/>
            <color indexed="81"/>
            <rFont val="Tahoma"/>
            <family val="2"/>
          </rPr>
          <t xml:space="preserve">1 Credit transfers
1.1 Of which initiated by payment initiation service providers
</t>
        </r>
      </text>
    </comment>
    <comment ref="F234" authorId="0" shapeId="0">
      <text>
        <r>
          <rPr>
            <sz val="9"/>
            <color indexed="81"/>
            <rFont val="Tahoma"/>
            <family val="2"/>
          </rPr>
          <t>Geo: LU
Formula: Fva1 &gt;= Fva1.1</t>
        </r>
      </text>
    </comment>
    <comment ref="B235" authorId="1" shapeId="0">
      <text>
        <r>
          <rPr>
            <sz val="9"/>
            <color indexed="81"/>
            <rFont val="Tahoma"/>
            <family val="2"/>
          </rPr>
          <t xml:space="preserve">1 Credit transfers
1.1 Of which initiated by payment initiation service providers
</t>
        </r>
      </text>
    </comment>
    <comment ref="F235" authorId="0" shapeId="0">
      <text>
        <r>
          <rPr>
            <sz val="9"/>
            <color indexed="81"/>
            <rFont val="Tahoma"/>
            <family val="2"/>
          </rPr>
          <t>Geo: IX
Formula: Fva1 &gt;= Fva1.1</t>
        </r>
      </text>
    </comment>
    <comment ref="B236" authorId="1" shapeId="0">
      <text>
        <r>
          <rPr>
            <sz val="9"/>
            <color indexed="81"/>
            <rFont val="Tahoma"/>
            <family val="2"/>
          </rPr>
          <t xml:space="preserve">1 Credit transfers
1.1 Of which initiated by payment initiation service providers
</t>
        </r>
      </text>
    </comment>
    <comment ref="F236" authorId="0" shapeId="0">
      <text>
        <r>
          <rPr>
            <sz val="9"/>
            <color indexed="81"/>
            <rFont val="Tahoma"/>
            <family val="2"/>
          </rPr>
          <t>Geo: OX
Formula: Fva1 &gt;= Fva1.1</t>
        </r>
      </text>
    </comment>
    <comment ref="B237" authorId="1" shapeId="0">
      <text>
        <r>
          <rPr>
            <sz val="9"/>
            <color indexed="81"/>
            <rFont val="Tahoma"/>
            <family val="2"/>
          </rPr>
          <t xml:space="preserve">1 Credit transfers
1.2 Of which initiated non-electronically
</t>
        </r>
      </text>
    </comment>
    <comment ref="B238" authorId="1" shapeId="0">
      <text>
        <r>
          <rPr>
            <sz val="9"/>
            <color indexed="81"/>
            <rFont val="Tahoma"/>
            <family val="2"/>
          </rPr>
          <t xml:space="preserve">1 Credit transfers
1.2 Of which initiated non-electronically
</t>
        </r>
      </text>
    </comment>
    <comment ref="B239" authorId="1" shapeId="0">
      <text>
        <r>
          <rPr>
            <sz val="9"/>
            <color indexed="81"/>
            <rFont val="Tahoma"/>
            <family val="2"/>
          </rPr>
          <t xml:space="preserve">1 Credit transfers
1.2 Of which initiated non-electronically
</t>
        </r>
      </text>
    </comment>
    <comment ref="B240" authorId="1" shapeId="0">
      <text>
        <r>
          <rPr>
            <sz val="9"/>
            <color indexed="81"/>
            <rFont val="Tahoma"/>
            <family val="2"/>
          </rPr>
          <t xml:space="preserve">1 Credit transfers
1.3 Of which Initiated electronically
</t>
        </r>
      </text>
    </comment>
    <comment ref="F240" authorId="0" shapeId="0">
      <text>
        <r>
          <rPr>
            <sz val="9"/>
            <color indexed="81"/>
            <rFont val="Tahoma"/>
            <family val="2"/>
          </rPr>
          <t>Geo: LU
Formula: Fva1.3 = Fva1.3.1 + Fva1.3.2</t>
        </r>
      </text>
    </comment>
    <comment ref="B241" authorId="1" shapeId="0">
      <text>
        <r>
          <rPr>
            <sz val="9"/>
            <color indexed="81"/>
            <rFont val="Tahoma"/>
            <family val="2"/>
          </rPr>
          <t xml:space="preserve">1 Credit transfers
1.3 Of which Initiated electronically
</t>
        </r>
      </text>
    </comment>
    <comment ref="F241" authorId="0" shapeId="0">
      <text>
        <r>
          <rPr>
            <sz val="9"/>
            <color indexed="81"/>
            <rFont val="Tahoma"/>
            <family val="2"/>
          </rPr>
          <t>Geo: IX
Formula: Fva1.3 = Fva1.3.1 + Fva1.3.2</t>
        </r>
      </text>
    </comment>
    <comment ref="B242" authorId="1" shapeId="0">
      <text>
        <r>
          <rPr>
            <sz val="9"/>
            <color indexed="81"/>
            <rFont val="Tahoma"/>
            <family val="2"/>
          </rPr>
          <t xml:space="preserve">1 Credit transfers
1.3 Of which Initiated electronically
</t>
        </r>
      </text>
    </comment>
    <comment ref="F242" authorId="0" shapeId="0">
      <text>
        <r>
          <rPr>
            <sz val="9"/>
            <color indexed="81"/>
            <rFont val="Tahoma"/>
            <family val="2"/>
          </rPr>
          <t>Geo: OX
Formula: Fva1.3 = Fva1.3.1 + Fva1.3.2</t>
        </r>
      </text>
    </comment>
    <comment ref="B243" authorId="1" shapeId="0">
      <text>
        <r>
          <rPr>
            <sz val="9"/>
            <color indexed="81"/>
            <rFont val="Tahoma"/>
            <family val="2"/>
          </rPr>
          <t xml:space="preserve">1 Credit transfers
1.3 Of which Initiated electronically
1.3.1 Of which initiated via remote payment channel
</t>
        </r>
      </text>
    </comment>
    <comment ref="F243" authorId="0" shapeId="0">
      <text>
        <r>
          <rPr>
            <sz val="9"/>
            <color indexed="81"/>
            <rFont val="Tahoma"/>
            <family val="2"/>
          </rPr>
          <t>Geo: LU
Formula: Fva1.3.1 = Fva1.3.1.1 + Fva1.3.1.2</t>
        </r>
      </text>
    </comment>
    <comment ref="B244" authorId="1" shapeId="0">
      <text>
        <r>
          <rPr>
            <sz val="9"/>
            <color indexed="81"/>
            <rFont val="Tahoma"/>
            <family val="2"/>
          </rPr>
          <t xml:space="preserve">1 Credit transfers
1.3 Of which Initiated electronically
1.3.1 Of which initiated via remote payment channel
</t>
        </r>
      </text>
    </comment>
    <comment ref="F244" authorId="0" shapeId="0">
      <text>
        <r>
          <rPr>
            <sz val="9"/>
            <color indexed="81"/>
            <rFont val="Tahoma"/>
            <family val="2"/>
          </rPr>
          <t>Geo: IX
Formula: Fva1.3.1 = Fva1.3.1.1 + Fva1.3.1.2</t>
        </r>
      </text>
    </comment>
    <comment ref="B245" authorId="1" shapeId="0">
      <text>
        <r>
          <rPr>
            <sz val="9"/>
            <color indexed="81"/>
            <rFont val="Tahoma"/>
            <family val="2"/>
          </rPr>
          <t xml:space="preserve">1 Credit transfers
1.3 Of which Initiated electronically
1.3.1 Of which initiated via remote payment channel
</t>
        </r>
      </text>
    </comment>
    <comment ref="F245" authorId="0" shapeId="0">
      <text>
        <r>
          <rPr>
            <sz val="9"/>
            <color indexed="81"/>
            <rFont val="Tahoma"/>
            <family val="2"/>
          </rPr>
          <t>Geo: OX
Formula: Fva1.3.1 = Fva1.3.1.1 + Fva1.3.1.2</t>
        </r>
      </text>
    </comment>
    <comment ref="B246" authorId="1" shapeId="0">
      <text>
        <r>
          <rPr>
            <sz val="9"/>
            <color indexed="81"/>
            <rFont val="Tahoma"/>
            <family val="2"/>
          </rPr>
          <t xml:space="preserve">1 Credit transfers
1.3 Of which Initiated electronically
1.3.1 Of which initiated via remote payment channel
1.3.1.1 Of which authenticated via strong customer authentication
</t>
        </r>
      </text>
    </comment>
    <comment ref="F246" authorId="0" shapeId="0">
      <text>
        <r>
          <rPr>
            <sz val="9"/>
            <color indexed="81"/>
            <rFont val="Tahoma"/>
            <family val="2"/>
          </rPr>
          <t>Geo: LU
Formula: Fva1.3.1.1 = Fva1.3.1.1.1 + Fva1.3.1.1.2 + Fva1.3.1.1.3</t>
        </r>
      </text>
    </comment>
    <comment ref="B247" authorId="1" shapeId="0">
      <text>
        <r>
          <rPr>
            <sz val="9"/>
            <color indexed="81"/>
            <rFont val="Tahoma"/>
            <family val="2"/>
          </rPr>
          <t xml:space="preserve">1 Credit transfers
1.3 Of which Initiated electronically
1.3.1 Of which initiated via remote payment channel
1.3.1.1 Of which authenticated via strong customer authentication
</t>
        </r>
      </text>
    </comment>
    <comment ref="F247" authorId="0" shapeId="0">
      <text>
        <r>
          <rPr>
            <sz val="9"/>
            <color indexed="81"/>
            <rFont val="Tahoma"/>
            <family val="2"/>
          </rPr>
          <t>Geo: IX
Formula: Fva1.3.1.1 = Fva1.3.1.1.1 + Fva1.3.1.1.2 + Fva1.3.1.1.3</t>
        </r>
      </text>
    </comment>
    <comment ref="B248" authorId="1" shapeId="0">
      <text>
        <r>
          <rPr>
            <sz val="9"/>
            <color indexed="81"/>
            <rFont val="Tahoma"/>
            <family val="2"/>
          </rPr>
          <t xml:space="preserve">1 Credit transfers
1.3 Of which Initiated electronically
1.3.1 Of which initiated via remote payment channel
1.3.1.1 Of which authenticated via strong customer authentication
</t>
        </r>
      </text>
    </comment>
    <comment ref="F248" authorId="0" shapeId="0">
      <text>
        <r>
          <rPr>
            <sz val="9"/>
            <color indexed="81"/>
            <rFont val="Tahoma"/>
            <family val="2"/>
          </rPr>
          <t>Geo: OX
Formula: Fva1.3.1.1 = Fva1.3.1.1.1 + Fva1.3.1.1.2 + Fva1.3.1.1.3</t>
        </r>
      </text>
    </comment>
    <comment ref="B249" authorId="1" shapeId="0">
      <text>
        <r>
          <rPr>
            <sz val="9"/>
            <color indexed="81"/>
            <rFont val="Tahoma"/>
            <family val="2"/>
          </rPr>
          <t xml:space="preserve">1 Credit transfers
1.3 Of which Initiated electronically
1.3.1 Of which initiated via remote payment channel
1.3.1.1 Of which authenticated via strong customer authentication
1.3.1.1.1 Issuance of a payment order by the fraudster
</t>
        </r>
      </text>
    </comment>
    <comment ref="B250" authorId="1" shapeId="0">
      <text>
        <r>
          <rPr>
            <sz val="9"/>
            <color indexed="81"/>
            <rFont val="Tahoma"/>
            <family val="2"/>
          </rPr>
          <t xml:space="preserve">1 Credit transfers
1.3 Of which Initiated electronically
1.3.1 Of which initiated via remote payment channel
1.3.1.1 Of which authenticated via strong customer authentication
1.3.1.1.1 Issuance of a payment order by the fraudster
</t>
        </r>
      </text>
    </comment>
    <comment ref="B251" authorId="1" shapeId="0">
      <text>
        <r>
          <rPr>
            <sz val="9"/>
            <color indexed="81"/>
            <rFont val="Tahoma"/>
            <family val="2"/>
          </rPr>
          <t xml:space="preserve">1 Credit transfers
1.3 Of which Initiated electronically
1.3.1 Of which initiated via remote payment channel
1.3.1.1 Of which authenticated via strong customer authentication
1.3.1.1.1 Issuance of a payment order by the fraudster
</t>
        </r>
      </text>
    </comment>
    <comment ref="B252" authorId="1" shapeId="0">
      <text>
        <r>
          <rPr>
            <sz val="9"/>
            <color indexed="81"/>
            <rFont val="Tahoma"/>
            <family val="2"/>
          </rPr>
          <t xml:space="preserve">1 Credit transfers
1.3 Of which Initiated electronically
1.3.1 Of which initiated via remote payment channel
1.3.1.1 Of which authenticated via strong customer authentication
1.3.1.1.2 Modification of a payment order by the fraudster
</t>
        </r>
      </text>
    </comment>
    <comment ref="B253" authorId="1" shapeId="0">
      <text>
        <r>
          <rPr>
            <sz val="9"/>
            <color indexed="81"/>
            <rFont val="Tahoma"/>
            <family val="2"/>
          </rPr>
          <t xml:space="preserve">1 Credit transfers
1.3 Of which Initiated electronically
1.3.1 Of which initiated via remote payment channel
1.3.1.1 Of which authenticated via strong customer authentication
1.3.1.1.2 Modification of a payment order by the fraudster
</t>
        </r>
      </text>
    </comment>
    <comment ref="B254" authorId="1" shapeId="0">
      <text>
        <r>
          <rPr>
            <sz val="9"/>
            <color indexed="81"/>
            <rFont val="Tahoma"/>
            <family val="2"/>
          </rPr>
          <t xml:space="preserve">1 Credit transfers
1.3 Of which Initiated electronically
1.3.1 Of which initiated via remote payment channel
1.3.1.1 Of which authenticated via strong customer authentication
1.3.1.1.2 Modification of a payment order by the fraudster
</t>
        </r>
      </text>
    </comment>
    <comment ref="B255" authorId="1" shapeId="0">
      <text>
        <r>
          <rPr>
            <sz val="9"/>
            <color indexed="81"/>
            <rFont val="Tahoma"/>
            <family val="2"/>
          </rPr>
          <t xml:space="preserve">1 Credit transfers
1.3 Of which Initiated electronically
1.3.1 Of which initiated via remote payment channel
1.3.1.1 Of which authenticated via strong customer authentication
1.3.1.1.3 Manipulation of the payer by the fraudster to issue a payment order
</t>
        </r>
      </text>
    </comment>
    <comment ref="B256" authorId="1" shapeId="0">
      <text>
        <r>
          <rPr>
            <sz val="9"/>
            <color indexed="81"/>
            <rFont val="Tahoma"/>
            <family val="2"/>
          </rPr>
          <t xml:space="preserve">1 Credit transfers
1.3 Of which Initiated electronically
1.3.1 Of which initiated via remote payment channel
1.3.1.1 Of which authenticated via strong customer authentication
1.3.1.1.3 Manipulation of the payer by the fraudster to issue a payment order
</t>
        </r>
      </text>
    </comment>
    <comment ref="B257" authorId="1" shapeId="0">
      <text>
        <r>
          <rPr>
            <sz val="9"/>
            <color indexed="81"/>
            <rFont val="Tahoma"/>
            <family val="2"/>
          </rPr>
          <t xml:space="preserve">1 Credit transfers
1.3 Of which Initiated electronically
1.3.1 Of which initiated via remote payment channel
1.3.1.1 Of which authenticated via strong customer authentication
1.3.1.1.3 Manipulation of the payer by the fraudster to issue a payment order
</t>
        </r>
      </text>
    </comment>
    <comment ref="B258" authorId="1" shapeId="0">
      <text>
        <r>
          <rPr>
            <sz val="9"/>
            <color indexed="81"/>
            <rFont val="Tahoma"/>
            <family val="2"/>
          </rPr>
          <t xml:space="preserve">1 Credit transfers
1.3 Of which Initiated electronically
1.3.1 Of which initiated via remote payment channel
1.3.1.2 Of which authenticated via non-strong customer authentication
</t>
        </r>
      </text>
    </comment>
    <comment ref="F258" authorId="0" shapeId="0">
      <text>
        <r>
          <rPr>
            <sz val="9"/>
            <color indexed="81"/>
            <rFont val="Tahoma"/>
            <family val="2"/>
          </rPr>
          <t>Geo: LU
Formula: Fva1.3.1.2 = Fva1.3.1.2.1 + Fva1.3.1.2.2 + Fva1.3.1.2.3</t>
        </r>
      </text>
    </comment>
    <comment ref="B259" authorId="1" shapeId="0">
      <text>
        <r>
          <rPr>
            <sz val="9"/>
            <color indexed="81"/>
            <rFont val="Tahoma"/>
            <family val="2"/>
          </rPr>
          <t xml:space="preserve">1 Credit transfers
1.3 Of which Initiated electronically
1.3.1 Of which initiated via remote payment channel
1.3.1.2 Of which authenticated via non-strong customer authentication
</t>
        </r>
      </text>
    </comment>
    <comment ref="F259" authorId="0" shapeId="0">
      <text>
        <r>
          <rPr>
            <sz val="9"/>
            <color indexed="81"/>
            <rFont val="Tahoma"/>
            <family val="2"/>
          </rPr>
          <t>Geo: IX
Formula: Fva1.3.1.2 = Fva1.3.1.2.1 + Fva1.3.1.2.2 + Fva1.3.1.2.3</t>
        </r>
      </text>
    </comment>
    <comment ref="B260" authorId="1" shapeId="0">
      <text>
        <r>
          <rPr>
            <sz val="9"/>
            <color indexed="81"/>
            <rFont val="Tahoma"/>
            <family val="2"/>
          </rPr>
          <t xml:space="preserve">1 Credit transfers
1.3 Of which Initiated electronically
1.3.1 Of which initiated via remote payment channel
1.3.1.2 Of which authenticated via non-strong customer authentication
</t>
        </r>
      </text>
    </comment>
    <comment ref="F260" authorId="0" shapeId="0">
      <text>
        <r>
          <rPr>
            <sz val="9"/>
            <color indexed="81"/>
            <rFont val="Tahoma"/>
            <family val="2"/>
          </rPr>
          <t>Geo: OX
Formula: Fva1.3.1.2 = Fva1.3.1.2.1 + Fva1.3.1.2.2 + Fva1.3.1.2.3</t>
        </r>
      </text>
    </comment>
    <comment ref="B261"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1.3.1.2.1 Issuance of a payment order by the fraudster
</t>
        </r>
      </text>
    </comment>
    <comment ref="F261" authorId="0" shapeId="0">
      <text>
        <r>
          <rPr>
            <sz val="9"/>
            <color indexed="81"/>
            <rFont val="Tahoma"/>
            <family val="2"/>
          </rPr>
          <t>Geo: LU
Formula: Fva1.3.1.2 = Fva1.3.1.2.4 + Fva1.3.1.2.5 + Fva1.3.1.2.6 + Fva1.3.1.2.7 + Fva1.3.1.2.8 + Fva1.3.1.2.9</t>
        </r>
      </text>
    </comment>
    <comment ref="B262"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1.3.1.2.1 Issuance of a payment order by the fraudster
</t>
        </r>
      </text>
    </comment>
    <comment ref="F262" authorId="0" shapeId="0">
      <text>
        <r>
          <rPr>
            <sz val="9"/>
            <color indexed="81"/>
            <rFont val="Tahoma"/>
            <family val="2"/>
          </rPr>
          <t>Geo: IX
Formula: Fva1.3.1.2 = Fva1.3.1.2.4 + Fva1.3.1.2.5 + Fva1.3.1.2.6 + Fva1.3.1.2.7 + Fva1.3.1.2.8 + Fva1.3.1.2.9</t>
        </r>
      </text>
    </comment>
    <comment ref="B263"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1.3.1.2.1 Issuance of a payment order by the fraudster
</t>
        </r>
      </text>
    </comment>
    <comment ref="F263" authorId="0" shapeId="0">
      <text>
        <r>
          <rPr>
            <sz val="9"/>
            <color indexed="81"/>
            <rFont val="Tahoma"/>
            <family val="2"/>
          </rPr>
          <t>Geo: OX
Formula: Fva1.3.1.2 = Fva1.3.1.2.4 + Fva1.3.1.2.5 + Fva1.3.1.2.6 + Fva1.3.1.2.7 + Fva1.3.1.2.8 + Fva1.3.1.2.9</t>
        </r>
      </text>
    </comment>
    <comment ref="B264"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1.3.1.2.2 Modification of a payment order by the fraudster
</t>
        </r>
      </text>
    </comment>
    <comment ref="B265"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1.3.1.2.2 Modification of a payment order by the fraudster
</t>
        </r>
      </text>
    </comment>
    <comment ref="B266"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1.3.1.2.2 Modification of a payment order by the fraudster
</t>
        </r>
      </text>
    </comment>
    <comment ref="B267"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1.3.1.2.3 Manipulation of the payer by the fraudster to issue a payment order
</t>
        </r>
      </text>
    </comment>
    <comment ref="B268"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1.3.1.2.3 Manipulation of the payer by the fraudster to issue a payment order
</t>
        </r>
      </text>
    </comment>
    <comment ref="B269"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1.3.1.2.3 Manipulation of the payer by the fraudster to issue a payment order
</t>
        </r>
      </text>
    </comment>
    <comment ref="B270"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1.3.1.2.4 Low value (Art.16 RTS)
</t>
        </r>
      </text>
    </comment>
    <comment ref="B271"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1.3.1.2.4 Low value (Art.16 RTS)
</t>
        </r>
      </text>
    </comment>
    <comment ref="B272"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1.3.1.2.4 Low value (Art.16 RTS)
</t>
        </r>
      </text>
    </comment>
    <comment ref="B273"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1.3.1.2.5 Payment to self (Art.15 RTS)
</t>
        </r>
      </text>
    </comment>
    <comment ref="B274"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1.3.1.2.5 Payment to self (Art.15 RTS)
</t>
        </r>
      </text>
    </comment>
    <comment ref="B275"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1.3.1.2.5 Payment to self (Art.15 RTS)
</t>
        </r>
      </text>
    </comment>
    <comment ref="B276"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1.3.1.2.6 Trusted beneficiary (Art.13 RTS)
</t>
        </r>
      </text>
    </comment>
    <comment ref="B277"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1.3.1.2.6 Trusted beneficiary (Art.13 RTS)
</t>
        </r>
      </text>
    </comment>
    <comment ref="B278"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1.3.1.2.6 Trusted beneficiary (Art.13 RTS)
</t>
        </r>
      </text>
    </comment>
    <comment ref="B279"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1.3.1.2.7 Recurring transaction (Art.14 RTS)
</t>
        </r>
      </text>
    </comment>
    <comment ref="B280"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1.3.1.2.7 Recurring transaction (Art.14 RTS)
</t>
        </r>
      </text>
    </comment>
    <comment ref="B281"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1.3.1.2.7 Recurring transaction (Art.14 RTS)
</t>
        </r>
      </text>
    </comment>
    <comment ref="B282"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1.3.1.2.8 Use of secure corporate payment processes or protocols (Art. 17 RTS)
</t>
        </r>
      </text>
    </comment>
    <comment ref="B283"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1.3.1.2.8 Use of secure corporate payment processes or protocols (Art. 17 RTS)
</t>
        </r>
      </text>
    </comment>
    <comment ref="B284"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1.3.1.2.8 Use of secure corporate payment processes or protocols (Art. 17 RTS)
</t>
        </r>
      </text>
    </comment>
    <comment ref="B285"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1.3.1.2.9 Transaction risk analysis (Art.18 RTS)
</t>
        </r>
      </text>
    </comment>
    <comment ref="B286"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1.3.1.2.9 Transaction risk analysis (Art.18 RTS)
</t>
        </r>
      </text>
    </comment>
    <comment ref="B287" authorId="1" shapeId="0">
      <text>
        <r>
          <rPr>
            <sz val="9"/>
            <color indexed="81"/>
            <rFont val="Tahoma"/>
            <family val="2"/>
          </rPr>
          <t xml:space="preserve">1 Credit transfers
1.3 Of which Initiated electronically
1.3.1 Of which initiated via remote payment channel
1.3.1.2 Of which authenticated via non-strong customer authentication
1.3.1.2.9 Transaction risk analysis (Art.18 RTS)
</t>
        </r>
      </text>
    </comment>
    <comment ref="B288" authorId="1" shapeId="0">
      <text>
        <r>
          <rPr>
            <sz val="9"/>
            <color indexed="81"/>
            <rFont val="Tahoma"/>
            <family val="2"/>
          </rPr>
          <t xml:space="preserve">1 Credit transfers
1.3 Of which Initiated electronically
1.3.2 Of which initiated via non-remote payment channel
</t>
        </r>
      </text>
    </comment>
    <comment ref="F288" authorId="0" shapeId="0">
      <text>
        <r>
          <rPr>
            <sz val="9"/>
            <color indexed="81"/>
            <rFont val="Tahoma"/>
            <family val="2"/>
          </rPr>
          <t>Geo: LU
Formula: Fva1.3.2 = Fva1.3.2.1 + Fva1.3.2.2</t>
        </r>
      </text>
    </comment>
    <comment ref="B289" authorId="1" shapeId="0">
      <text>
        <r>
          <rPr>
            <sz val="9"/>
            <color indexed="81"/>
            <rFont val="Tahoma"/>
            <family val="2"/>
          </rPr>
          <t xml:space="preserve">1 Credit transfers
1.3 Of which Initiated electronically
1.3.2 Of which initiated via non-remote payment channel
</t>
        </r>
      </text>
    </comment>
    <comment ref="F289" authorId="0" shapeId="0">
      <text>
        <r>
          <rPr>
            <sz val="9"/>
            <color indexed="81"/>
            <rFont val="Tahoma"/>
            <family val="2"/>
          </rPr>
          <t>Geo: IX
Formula: Fva1.3.2 = Fva1.3.2.1 + Fva1.3.2.2</t>
        </r>
      </text>
    </comment>
    <comment ref="B290" authorId="1" shapeId="0">
      <text>
        <r>
          <rPr>
            <sz val="9"/>
            <color indexed="81"/>
            <rFont val="Tahoma"/>
            <family val="2"/>
          </rPr>
          <t xml:space="preserve">1 Credit transfers
1.3 Of which Initiated electronically
1.3.2 Of which initiated via non-remote payment channel
</t>
        </r>
      </text>
    </comment>
    <comment ref="F290" authorId="0" shapeId="0">
      <text>
        <r>
          <rPr>
            <sz val="9"/>
            <color indexed="81"/>
            <rFont val="Tahoma"/>
            <family val="2"/>
          </rPr>
          <t>Geo: OX
Formula: Fva1.3.2 = Fva1.3.2.1 + Fva1.3.2.2</t>
        </r>
      </text>
    </comment>
    <comment ref="B291" authorId="1" shapeId="0">
      <text>
        <r>
          <rPr>
            <sz val="9"/>
            <color indexed="81"/>
            <rFont val="Tahoma"/>
            <family val="2"/>
          </rPr>
          <t xml:space="preserve">1 Credit transfers
1.3 Of which Initiated electronically
1.3.2 Of which initiated via non-remote payment channel
1.3.2.1 Of which authenticated via strong customer authentication
</t>
        </r>
      </text>
    </comment>
    <comment ref="F291" authorId="0" shapeId="0">
      <text>
        <r>
          <rPr>
            <sz val="9"/>
            <color indexed="81"/>
            <rFont val="Tahoma"/>
            <family val="2"/>
          </rPr>
          <t>Geo: LU
Formula: Fva1.3.2.1 = Fva1.3.2.1.1 + Fva1.3.2.1.2 + Fva1.3.2.1.3</t>
        </r>
      </text>
    </comment>
    <comment ref="B292" authorId="1" shapeId="0">
      <text>
        <r>
          <rPr>
            <sz val="9"/>
            <color indexed="81"/>
            <rFont val="Tahoma"/>
            <family val="2"/>
          </rPr>
          <t xml:space="preserve">1 Credit transfers
1.3 Of which Initiated electronically
1.3.2 Of which initiated via non-remote payment channel
1.3.2.1 Of which authenticated via strong customer authentication
</t>
        </r>
      </text>
    </comment>
    <comment ref="F292" authorId="0" shapeId="0">
      <text>
        <r>
          <rPr>
            <sz val="9"/>
            <color indexed="81"/>
            <rFont val="Tahoma"/>
            <family val="2"/>
          </rPr>
          <t>Geo: IX
Formula: Fva1.3.2.1 = Fva1.3.2.1.1 + Fva1.3.2.1.2 + Fva1.3.2.1.3</t>
        </r>
      </text>
    </comment>
    <comment ref="B293" authorId="1" shapeId="0">
      <text>
        <r>
          <rPr>
            <sz val="9"/>
            <color indexed="81"/>
            <rFont val="Tahoma"/>
            <family val="2"/>
          </rPr>
          <t xml:space="preserve">1 Credit transfers
1.3 Of which Initiated electronically
1.3.2 Of which initiated via non-remote payment channel
1.3.2.1 Of which authenticated via strong customer authentication
</t>
        </r>
      </text>
    </comment>
    <comment ref="F293" authorId="0" shapeId="0">
      <text>
        <r>
          <rPr>
            <sz val="9"/>
            <color indexed="81"/>
            <rFont val="Tahoma"/>
            <family val="2"/>
          </rPr>
          <t>Geo: OX
Formula: Fva1.3.2.1 = Fva1.3.2.1.1 + Fva1.3.2.1.2 + Fva1.3.2.1.3</t>
        </r>
      </text>
    </comment>
    <comment ref="B294"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1.3.2.1.1 Issuance of a payment order by the fraudster
</t>
        </r>
      </text>
    </comment>
    <comment ref="B295"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1.3.2.1.1 Issuance of a payment order by the fraudster
</t>
        </r>
      </text>
    </comment>
    <comment ref="B296"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1.3.2.1.1 Issuance of a payment order by the fraudster
</t>
        </r>
      </text>
    </comment>
    <comment ref="B297"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1.3.2.1.2 Modification of a payment order by the fraudster
</t>
        </r>
      </text>
    </comment>
    <comment ref="B298"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1.3.2.1.2 Modification of a payment order by the fraudster
</t>
        </r>
      </text>
    </comment>
    <comment ref="B299"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1.3.2.1.2 Modification of a payment order by the fraudster
</t>
        </r>
      </text>
    </comment>
    <comment ref="B300"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1.3.2.1.3 Manipulation of the payer by the fraudster to issue a payment order
</t>
        </r>
      </text>
    </comment>
    <comment ref="B301"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1.3.2.1.3 Manipulation of the payer by the fraudster to issue a payment order
</t>
        </r>
      </text>
    </comment>
    <comment ref="B302" authorId="1" shapeId="0">
      <text>
        <r>
          <rPr>
            <sz val="9"/>
            <color indexed="81"/>
            <rFont val="Tahoma"/>
            <family val="2"/>
          </rPr>
          <t xml:space="preserve">1 Credit transfers
1.3 Of which Initiated electronically
1.3.2 Of which initiated via non-remote payment channel
1.3.2.1 Of which authenticated via strong customer authentication
1.3.2.1.3 Manipulation of the payer by the fraudster to issue a payment order
</t>
        </r>
      </text>
    </comment>
    <comment ref="B303"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t>
        </r>
      </text>
    </comment>
    <comment ref="F303" authorId="0" shapeId="0">
      <text>
        <r>
          <rPr>
            <sz val="9"/>
            <color indexed="81"/>
            <rFont val="Tahoma"/>
            <family val="2"/>
          </rPr>
          <t>Geo: LU
Formula: Fva1.3.2.2 = Fva1.3.2.2.1 + Fva1.3.2.2.2 + Fva1.3.2.2.3</t>
        </r>
      </text>
    </comment>
    <comment ref="B304"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t>
        </r>
      </text>
    </comment>
    <comment ref="F304" authorId="0" shapeId="0">
      <text>
        <r>
          <rPr>
            <sz val="9"/>
            <color indexed="81"/>
            <rFont val="Tahoma"/>
            <family val="2"/>
          </rPr>
          <t>Geo: IX
Formula: Fva1.3.2.2 = Fva1.3.2.2.1 + Fva1.3.2.2.2 + Fva1.3.2.2.3</t>
        </r>
      </text>
    </comment>
    <comment ref="B305"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t>
        </r>
      </text>
    </comment>
    <comment ref="F305" authorId="0" shapeId="0">
      <text>
        <r>
          <rPr>
            <sz val="9"/>
            <color indexed="81"/>
            <rFont val="Tahoma"/>
            <family val="2"/>
          </rPr>
          <t>Geo: OX
Formula: Fva1.3.2.2 = Fva1.3.2.2.1 + Fva1.3.2.2.2 + Fva1.3.2.2.3</t>
        </r>
      </text>
    </comment>
    <comment ref="B306"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1.3.2.2.1 Issuance of a payment order by the fraudster
</t>
        </r>
      </text>
    </comment>
    <comment ref="F306" authorId="0" shapeId="0">
      <text>
        <r>
          <rPr>
            <sz val="9"/>
            <color indexed="81"/>
            <rFont val="Tahoma"/>
            <family val="2"/>
          </rPr>
          <t>Geo: LU
Formula: Fva1.3.2.2 = Fva1.3.2.2.4 + Fva1.3.2.2.5 + Fva1.3.2.2.6 + Fva1.3.2.2.7 + Fva1.3.2.2.8</t>
        </r>
      </text>
    </comment>
    <comment ref="B307"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1.3.2.2.1 Issuance of a payment order by the fraudster
</t>
        </r>
      </text>
    </comment>
    <comment ref="F307" authorId="0" shapeId="0">
      <text>
        <r>
          <rPr>
            <sz val="9"/>
            <color indexed="81"/>
            <rFont val="Tahoma"/>
            <family val="2"/>
          </rPr>
          <t>Geo: IX
Formula: Fva1.3.2.2 = Fva1.3.2.2.4 + Fva1.3.2.2.5 + Fva1.3.2.2.6 + Fva1.3.2.2.7 + Fva1.3.2.2.8</t>
        </r>
      </text>
    </comment>
    <comment ref="B308"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1.3.2.2.1 Issuance of a payment order by the fraudster
</t>
        </r>
      </text>
    </comment>
    <comment ref="F308" authorId="0" shapeId="0">
      <text>
        <r>
          <rPr>
            <sz val="9"/>
            <color indexed="81"/>
            <rFont val="Tahoma"/>
            <family val="2"/>
          </rPr>
          <t>Geo: OX
Formula: Fva1.3.2.2 = Fva1.3.2.2.4 + Fva1.3.2.2.5 + Fva1.3.2.2.6 + Fva1.3.2.2.7 + Fva1.3.2.2.8</t>
        </r>
      </text>
    </comment>
    <comment ref="B309"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1.3.2.2.2 Modification of a payment order by the fraudster
</t>
        </r>
      </text>
    </comment>
    <comment ref="B310"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1.3.2.2.2 Modification of a payment order by the fraudster
</t>
        </r>
      </text>
    </comment>
    <comment ref="B311"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1.3.2.2.2 Modification of a payment order by the fraudster
</t>
        </r>
      </text>
    </comment>
    <comment ref="B312"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1.3.2.2.3 Manipulation of the payer by the fraudster to issue a payment order
</t>
        </r>
      </text>
    </comment>
    <comment ref="B313"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1.3.2.2.3 Manipulation of the payer by the fraudster to issue a payment order
</t>
        </r>
      </text>
    </comment>
    <comment ref="B314"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1.3.2.2.3 Manipulation of the payer by the fraudster to issue a payment order
</t>
        </r>
      </text>
    </comment>
    <comment ref="B315"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1.3.2.2.4 Payment to self (Art.15 RTS)
</t>
        </r>
      </text>
    </comment>
    <comment ref="B316"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1.3.2.2.4 Payment to self (Art.15 RTS)
</t>
        </r>
      </text>
    </comment>
    <comment ref="B317"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1.3.2.2.4 Payment to self (Art.15 RTS)
</t>
        </r>
      </text>
    </comment>
    <comment ref="B318"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1.3.2.2.5 Trusted beneficiary (Art.13 RTS)
</t>
        </r>
      </text>
    </comment>
    <comment ref="B319"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1.3.2.2.5 Trusted beneficiary (Art.13 RTS)
</t>
        </r>
      </text>
    </comment>
    <comment ref="B320"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1.3.2.2.5 Trusted beneficiary (Art.13 RTS)
</t>
        </r>
      </text>
    </comment>
    <comment ref="B321"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1.3.2.2.6 Recurring transaction (Art.14 RTS)
</t>
        </r>
      </text>
    </comment>
    <comment ref="B322"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1.3.2.2.6 Recurring transaction (Art.14 RTS)
</t>
        </r>
      </text>
    </comment>
    <comment ref="B323"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1.3.2.2.6 Recurring transaction (Art.14 RTS)
</t>
        </r>
      </text>
    </comment>
    <comment ref="B324"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1.3.2.2.7 Contactless low value (Art. 11 RTS)
</t>
        </r>
      </text>
    </comment>
    <comment ref="B325"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1.3.2.2.7 Contactless low value (Art. 11 RTS)
</t>
        </r>
      </text>
    </comment>
    <comment ref="B326"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1.3.2.2.7 Contactless low value (Art. 11 RTS)
</t>
        </r>
      </text>
    </comment>
    <comment ref="B327"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1.3.2.2.8 Unattended terminal for transport or parking fares (Art. 12 RTS)
</t>
        </r>
      </text>
    </comment>
    <comment ref="B328"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1.3.2.2.8 Unattended terminal for transport or parking fares (Art. 12 RTS)
</t>
        </r>
      </text>
    </comment>
    <comment ref="B329" authorId="1" shapeId="0">
      <text>
        <r>
          <rPr>
            <sz val="9"/>
            <color indexed="81"/>
            <rFont val="Tahoma"/>
            <family val="2"/>
          </rPr>
          <t xml:space="preserve">1 Credit transfers
1.3 Of which Initiated electronically
1.3.2 Of which initiated via non-remote payment channel
1.3.2.2 Of which authenticated via non-strong customer authentication
1.3.2.2.8 Unattended terminal for transport or parking fares (Art. 12 RTS)
</t>
        </r>
      </text>
    </comment>
    <comment ref="B330" authorId="1" shapeId="0">
      <text>
        <r>
          <rPr>
            <sz val="9"/>
            <color indexed="81"/>
            <rFont val="Tahoma"/>
            <family val="2"/>
          </rPr>
          <t>9.1PSP Losses due to fraud per liability bearer (CT): The reporting payment service provider</t>
        </r>
      </text>
    </comment>
    <comment ref="B331" authorId="1" shapeId="0">
      <text>
        <r>
          <rPr>
            <sz val="9"/>
            <color indexed="81"/>
            <rFont val="Tahoma"/>
            <family val="2"/>
          </rPr>
          <t>9.1PSU Losses due to fraud per liability bearer (CT): The Payment service user (payer)</t>
        </r>
      </text>
    </comment>
    <comment ref="B332" authorId="1" shapeId="0">
      <text>
        <r>
          <rPr>
            <sz val="9"/>
            <color indexed="81"/>
            <rFont val="Tahoma"/>
            <family val="2"/>
          </rPr>
          <t>9.1O Losses due to fraud per liability bearer (CT): Others</t>
        </r>
      </text>
    </comment>
  </commentList>
</comments>
</file>

<file path=xl/comments3.xml><?xml version="1.0" encoding="utf-8"?>
<comments xmlns="http://schemas.openxmlformats.org/spreadsheetml/2006/main">
  <authors>
    <author>Pavel Dvorak</author>
    <author>Pavel Dvořák</author>
    <author>Hofmeister, Robert</author>
    <author>Robert Hofmeister</author>
  </authors>
  <commentList>
    <comment ref="F4" authorId="0" shapeId="0">
      <text>
        <r>
          <rPr>
            <sz val="9"/>
            <color indexed="81"/>
            <rFont val="Tahoma"/>
            <family val="2"/>
          </rPr>
          <t>This check verifies that each total is equal to the sum of its elements.
 In all cases, 0 or TRUE is the expected result.
 The check formula is included in the comment for each cell.</t>
        </r>
      </text>
    </comment>
    <comment ref="G4" authorId="0" shapeId="0">
      <text>
        <r>
          <rPr>
            <sz val="9"/>
            <color indexed="81"/>
            <rFont val="Tahoma"/>
            <family val="2"/>
          </rPr>
          <t>No empty cells are expected.
Both value and data availability must be filled.</t>
        </r>
      </text>
    </comment>
    <comment ref="H4" authorId="0" shapeId="0">
      <text>
        <r>
          <rPr>
            <sz val="9"/>
            <color indexed="81"/>
            <rFont val="Tahoma"/>
            <family val="2"/>
          </rPr>
          <t>For positive values, data availability flag should be "OK". 
 Also, the E flag is only allowed for fraud data.</t>
        </r>
      </text>
    </comment>
    <comment ref="I4" authorId="0" shapeId="0">
      <text>
        <r>
          <rPr>
            <sz val="9"/>
            <color indexed="81"/>
            <rFont val="Tahoma"/>
            <family val="2"/>
          </rPr>
          <t>Part 1:
Fva &gt; 0 if and only if Fvo &gt; 0 
Pva &gt; 0 if and only if Pvo &gt; 0
Part 2:
Pvo &gt;= Fvo, and Pva &gt;= Fva</t>
        </r>
      </text>
    </comment>
    <comment ref="A5" authorId="1" shapeId="0">
      <text>
        <r>
          <rPr>
            <sz val="9"/>
            <color indexed="81"/>
            <rFont val="Tahoma"/>
            <family val="2"/>
          </rPr>
          <t>For the cross-border transactions, the relevant geo codes should be used:
"IX" stands for cross-border within EEA
"OX" stands for cross-border outside EEA 
"XX" is a generic geo code to be used for reporting of "losses due to fraud per liability bearer".</t>
        </r>
      </text>
    </comment>
    <comment ref="B5" authorId="1" shapeId="0">
      <text>
        <r>
          <rPr>
            <sz val="9"/>
            <color indexed="81"/>
            <rFont val="Tahoma"/>
            <family val="2"/>
          </rPr>
          <t>See table "Field codes" for more details.</t>
        </r>
      </text>
    </comment>
    <comment ref="C5" authorId="2" shapeId="0">
      <text>
        <r>
          <rPr>
            <sz val="8"/>
            <color indexed="81"/>
            <rFont val="Tahoma"/>
            <family val="2"/>
          </rPr>
          <t xml:space="preserve">please </t>
        </r>
        <r>
          <rPr>
            <b/>
            <sz val="8"/>
            <color indexed="81"/>
            <rFont val="Tahoma"/>
            <family val="2"/>
          </rPr>
          <t xml:space="preserve">do not modify the </t>
        </r>
        <r>
          <rPr>
            <sz val="8"/>
            <color indexed="81"/>
            <rFont val="Tahoma"/>
            <family val="2"/>
          </rPr>
          <t>number</t>
        </r>
        <r>
          <rPr>
            <b/>
            <sz val="8"/>
            <color indexed="81"/>
            <rFont val="Tahoma"/>
            <family val="2"/>
          </rPr>
          <t xml:space="preserve"> format.
to be reported in actual units, with two decimals for values
</t>
        </r>
      </text>
    </comment>
    <comment ref="D5" authorId="3" shapeId="0">
      <text>
        <r>
          <rPr>
            <sz val="8"/>
            <color indexed="81"/>
            <rFont val="Tahoma"/>
            <family val="2"/>
          </rPr>
          <t xml:space="preserve">Indicate if </t>
        </r>
        <r>
          <rPr>
            <b/>
            <sz val="8"/>
            <color indexed="81"/>
            <rFont val="Tahoma"/>
            <family val="2"/>
          </rPr>
          <t>data entry</t>
        </r>
        <r>
          <rPr>
            <sz val="8"/>
            <color indexed="81"/>
            <rFont val="Tahoma"/>
            <family val="2"/>
          </rPr>
          <t xml:space="preserve"> is 
available (</t>
        </r>
        <r>
          <rPr>
            <b/>
            <sz val="8"/>
            <color indexed="81"/>
            <rFont val="Tahoma"/>
            <family val="2"/>
          </rPr>
          <t>OK</t>
        </r>
        <r>
          <rPr>
            <sz val="8"/>
            <color indexed="81"/>
            <rFont val="Tahoma"/>
            <family val="2"/>
          </rPr>
          <t>)
not applicable</t>
        </r>
        <r>
          <rPr>
            <b/>
            <sz val="8"/>
            <color indexed="81"/>
            <rFont val="Tahoma"/>
            <family val="2"/>
          </rPr>
          <t xml:space="preserve"> </t>
        </r>
        <r>
          <rPr>
            <sz val="8"/>
            <color indexed="81"/>
            <rFont val="Tahoma"/>
            <family val="2"/>
          </rPr>
          <t>(</t>
        </r>
        <r>
          <rPr>
            <b/>
            <sz val="8"/>
            <color indexed="81"/>
            <rFont val="Tahoma"/>
            <family val="2"/>
          </rPr>
          <t>NA</t>
        </r>
        <r>
          <rPr>
            <sz val="8"/>
            <color indexed="81"/>
            <rFont val="Tahoma"/>
            <family val="2"/>
          </rPr>
          <t>)
an estimate (</t>
        </r>
        <r>
          <rPr>
            <b/>
            <sz val="8"/>
            <color indexed="81"/>
            <rFont val="Tahoma"/>
            <family val="2"/>
          </rPr>
          <t>E</t>
        </r>
        <r>
          <rPr>
            <sz val="8"/>
            <color indexed="81"/>
            <rFont val="Tahoma"/>
            <family val="2"/>
          </rPr>
          <t>) ← only for fraud data</t>
        </r>
      </text>
    </comment>
    <comment ref="E5" authorId="3" shapeId="0">
      <text>
        <r>
          <rPr>
            <sz val="8"/>
            <color indexed="81"/>
            <rFont val="Tahoma"/>
            <family val="2"/>
          </rPr>
          <t xml:space="preserve">Can be used for providing further information in the form of free text comments.
Please do </t>
        </r>
        <r>
          <rPr>
            <b/>
            <sz val="8"/>
            <color indexed="81"/>
            <rFont val="Tahoma"/>
            <family val="2"/>
          </rPr>
          <t>not</t>
        </r>
        <r>
          <rPr>
            <sz val="8"/>
            <color indexed="81"/>
            <rFont val="Tahoma"/>
            <family val="2"/>
          </rPr>
          <t xml:space="preserve"> include the character ";" (semicolon)</t>
        </r>
      </text>
    </comment>
    <comment ref="B6" authorId="1" shapeId="0">
      <text>
        <r>
          <rPr>
            <sz val="9"/>
            <color indexed="81"/>
            <rFont val="Tahoma"/>
            <family val="2"/>
          </rPr>
          <t xml:space="preserve">2 Direct debits
</t>
        </r>
      </text>
    </comment>
    <comment ref="F6" authorId="0" shapeId="0">
      <text>
        <r>
          <rPr>
            <sz val="9"/>
            <color indexed="81"/>
            <rFont val="Tahoma"/>
            <family val="2"/>
          </rPr>
          <t>Geo: LU
Formula: Pvo2 = Pvo2.1 + Pvo2.2</t>
        </r>
      </text>
    </comment>
    <comment ref="B7" authorId="1" shapeId="0">
      <text>
        <r>
          <rPr>
            <sz val="9"/>
            <color indexed="81"/>
            <rFont val="Tahoma"/>
            <family val="2"/>
          </rPr>
          <t xml:space="preserve">2 Direct debits
</t>
        </r>
      </text>
    </comment>
    <comment ref="F7" authorId="0" shapeId="0">
      <text>
        <r>
          <rPr>
            <sz val="9"/>
            <color indexed="81"/>
            <rFont val="Tahoma"/>
            <family val="2"/>
          </rPr>
          <t>Geo: IX
Formula: Pvo2 = Pvo2.1 + Pvo2.2</t>
        </r>
      </text>
    </comment>
    <comment ref="B8" authorId="1" shapeId="0">
      <text>
        <r>
          <rPr>
            <sz val="9"/>
            <color indexed="81"/>
            <rFont val="Tahoma"/>
            <family val="2"/>
          </rPr>
          <t xml:space="preserve">2 Direct debits
</t>
        </r>
      </text>
    </comment>
    <comment ref="F8" authorId="0" shapeId="0">
      <text>
        <r>
          <rPr>
            <sz val="9"/>
            <color indexed="81"/>
            <rFont val="Tahoma"/>
            <family val="2"/>
          </rPr>
          <t>Geo: OX
Formula: Pvo2 = Pvo2.1 + Pvo2.2</t>
        </r>
      </text>
    </comment>
    <comment ref="B9" authorId="1" shapeId="0">
      <text>
        <r>
          <rPr>
            <sz val="9"/>
            <color indexed="81"/>
            <rFont val="Tahoma"/>
            <family val="2"/>
          </rPr>
          <t xml:space="preserve">2 Direct debits
2.1 Of which consent given via an electronic mandate
</t>
        </r>
      </text>
    </comment>
    <comment ref="B10" authorId="1" shapeId="0">
      <text>
        <r>
          <rPr>
            <sz val="9"/>
            <color indexed="81"/>
            <rFont val="Tahoma"/>
            <family val="2"/>
          </rPr>
          <t xml:space="preserve">2 Direct debits
2.1 Of which consent given via an electronic mandate
</t>
        </r>
      </text>
    </comment>
    <comment ref="B11" authorId="1" shapeId="0">
      <text>
        <r>
          <rPr>
            <sz val="9"/>
            <color indexed="81"/>
            <rFont val="Tahoma"/>
            <family val="2"/>
          </rPr>
          <t xml:space="preserve">2 Direct debits
2.1 Of which consent given via an electronic mandate
</t>
        </r>
      </text>
    </comment>
    <comment ref="B12" authorId="1" shapeId="0">
      <text>
        <r>
          <rPr>
            <sz val="9"/>
            <color indexed="81"/>
            <rFont val="Tahoma"/>
            <family val="2"/>
          </rPr>
          <t xml:space="preserve">2 Direct debits
2.2 Of which consent given in another form than an electronic mandate
</t>
        </r>
      </text>
    </comment>
    <comment ref="B13" authorId="1" shapeId="0">
      <text>
        <r>
          <rPr>
            <sz val="9"/>
            <color indexed="81"/>
            <rFont val="Tahoma"/>
            <family val="2"/>
          </rPr>
          <t xml:space="preserve">2 Direct debits
2.2 Of which consent given in another form than an electronic mandate
</t>
        </r>
      </text>
    </comment>
    <comment ref="B14" authorId="1" shapeId="0">
      <text>
        <r>
          <rPr>
            <sz val="9"/>
            <color indexed="81"/>
            <rFont val="Tahoma"/>
            <family val="2"/>
          </rPr>
          <t xml:space="preserve">2 Direct debits
2.2 Of which consent given in another form than an electronic mandate
</t>
        </r>
      </text>
    </comment>
    <comment ref="B15" authorId="1" shapeId="0">
      <text>
        <r>
          <rPr>
            <sz val="9"/>
            <color indexed="81"/>
            <rFont val="Tahoma"/>
            <family val="2"/>
          </rPr>
          <t xml:space="preserve">2 Direct debits
</t>
        </r>
      </text>
    </comment>
    <comment ref="F15" authorId="0" shapeId="0">
      <text>
        <r>
          <rPr>
            <sz val="9"/>
            <color indexed="81"/>
            <rFont val="Tahoma"/>
            <family val="2"/>
          </rPr>
          <t>Geo: LU
Formula: Pva2 = Pva2.1 + Pva2.2</t>
        </r>
      </text>
    </comment>
    <comment ref="B16" authorId="1" shapeId="0">
      <text>
        <r>
          <rPr>
            <sz val="9"/>
            <color indexed="81"/>
            <rFont val="Tahoma"/>
            <family val="2"/>
          </rPr>
          <t xml:space="preserve">2 Direct debits
</t>
        </r>
      </text>
    </comment>
    <comment ref="F16" authorId="0" shapeId="0">
      <text>
        <r>
          <rPr>
            <sz val="9"/>
            <color indexed="81"/>
            <rFont val="Tahoma"/>
            <family val="2"/>
          </rPr>
          <t>Geo: IX
Formula: Pva2 = Pva2.1 + Pva2.2</t>
        </r>
      </text>
    </comment>
    <comment ref="B17" authorId="1" shapeId="0">
      <text>
        <r>
          <rPr>
            <sz val="9"/>
            <color indexed="81"/>
            <rFont val="Tahoma"/>
            <family val="2"/>
          </rPr>
          <t xml:space="preserve">2 Direct debits
</t>
        </r>
      </text>
    </comment>
    <comment ref="F17" authorId="0" shapeId="0">
      <text>
        <r>
          <rPr>
            <sz val="9"/>
            <color indexed="81"/>
            <rFont val="Tahoma"/>
            <family val="2"/>
          </rPr>
          <t>Geo: OX
Formula: Pva2 = Pva2.1 + Pva2.2</t>
        </r>
      </text>
    </comment>
    <comment ref="B18" authorId="1" shapeId="0">
      <text>
        <r>
          <rPr>
            <sz val="9"/>
            <color indexed="81"/>
            <rFont val="Tahoma"/>
            <family val="2"/>
          </rPr>
          <t xml:space="preserve">2 Direct debits
2.1 Of which consent given via an electronic mandate
</t>
        </r>
      </text>
    </comment>
    <comment ref="B19" authorId="1" shapeId="0">
      <text>
        <r>
          <rPr>
            <sz val="9"/>
            <color indexed="81"/>
            <rFont val="Tahoma"/>
            <family val="2"/>
          </rPr>
          <t xml:space="preserve">2 Direct debits
2.1 Of which consent given via an electronic mandate
</t>
        </r>
      </text>
    </comment>
    <comment ref="B20" authorId="1" shapeId="0">
      <text>
        <r>
          <rPr>
            <sz val="9"/>
            <color indexed="81"/>
            <rFont val="Tahoma"/>
            <family val="2"/>
          </rPr>
          <t xml:space="preserve">2 Direct debits
2.1 Of which consent given via an electronic mandate
</t>
        </r>
      </text>
    </comment>
    <comment ref="B21" authorId="1" shapeId="0">
      <text>
        <r>
          <rPr>
            <sz val="9"/>
            <color indexed="81"/>
            <rFont val="Tahoma"/>
            <family val="2"/>
          </rPr>
          <t xml:space="preserve">2 Direct debits
2.2 Of which consent given in another form than an electronic mandate
</t>
        </r>
      </text>
    </comment>
    <comment ref="B22" authorId="1" shapeId="0">
      <text>
        <r>
          <rPr>
            <sz val="9"/>
            <color indexed="81"/>
            <rFont val="Tahoma"/>
            <family val="2"/>
          </rPr>
          <t xml:space="preserve">2 Direct debits
2.2 Of which consent given in another form than an electronic mandate
</t>
        </r>
      </text>
    </comment>
    <comment ref="B23" authorId="1" shapeId="0">
      <text>
        <r>
          <rPr>
            <sz val="9"/>
            <color indexed="81"/>
            <rFont val="Tahoma"/>
            <family val="2"/>
          </rPr>
          <t xml:space="preserve">2 Direct debits
2.2 Of which consent given in another form than an electronic mandate
</t>
        </r>
      </text>
    </comment>
    <comment ref="B24" authorId="1" shapeId="0">
      <text>
        <r>
          <rPr>
            <sz val="9"/>
            <color indexed="81"/>
            <rFont val="Tahoma"/>
            <family val="2"/>
          </rPr>
          <t xml:space="preserve">2 Direct debits
</t>
        </r>
      </text>
    </comment>
    <comment ref="F24" authorId="0" shapeId="0">
      <text>
        <r>
          <rPr>
            <sz val="9"/>
            <color indexed="81"/>
            <rFont val="Tahoma"/>
            <family val="2"/>
          </rPr>
          <t>Geo: LU
Formula: Fvo2 = Fvo2.1 + Fvo2.2</t>
        </r>
      </text>
    </comment>
    <comment ref="B25" authorId="1" shapeId="0">
      <text>
        <r>
          <rPr>
            <sz val="9"/>
            <color indexed="81"/>
            <rFont val="Tahoma"/>
            <family val="2"/>
          </rPr>
          <t xml:space="preserve">2 Direct debits
</t>
        </r>
      </text>
    </comment>
    <comment ref="F25" authorId="0" shapeId="0">
      <text>
        <r>
          <rPr>
            <sz val="9"/>
            <color indexed="81"/>
            <rFont val="Tahoma"/>
            <family val="2"/>
          </rPr>
          <t>Geo: IX
Formula: Fvo2 = Fvo2.1 + Fvo2.2</t>
        </r>
      </text>
    </comment>
    <comment ref="B26" authorId="1" shapeId="0">
      <text>
        <r>
          <rPr>
            <sz val="9"/>
            <color indexed="81"/>
            <rFont val="Tahoma"/>
            <family val="2"/>
          </rPr>
          <t xml:space="preserve">2 Direct debits
</t>
        </r>
      </text>
    </comment>
    <comment ref="F26" authorId="0" shapeId="0">
      <text>
        <r>
          <rPr>
            <sz val="9"/>
            <color indexed="81"/>
            <rFont val="Tahoma"/>
            <family val="2"/>
          </rPr>
          <t>Geo: OX
Formula: Fvo2 = Fvo2.1 + Fvo2.2</t>
        </r>
      </text>
    </comment>
    <comment ref="B27" authorId="1" shapeId="0">
      <text>
        <r>
          <rPr>
            <sz val="9"/>
            <color indexed="81"/>
            <rFont val="Tahoma"/>
            <family val="2"/>
          </rPr>
          <t xml:space="preserve">2 Direct debits
2.1 Of which consent given via an electronic mandate
</t>
        </r>
      </text>
    </comment>
    <comment ref="F27" authorId="0" shapeId="0">
      <text>
        <r>
          <rPr>
            <sz val="9"/>
            <color indexed="81"/>
            <rFont val="Tahoma"/>
            <family val="2"/>
          </rPr>
          <t>Geo: LU
Formula: Fvo2.1 = Fvo2.1.1.1 + Fvo2.1.1.2</t>
        </r>
      </text>
    </comment>
    <comment ref="B28" authorId="1" shapeId="0">
      <text>
        <r>
          <rPr>
            <sz val="9"/>
            <color indexed="81"/>
            <rFont val="Tahoma"/>
            <family val="2"/>
          </rPr>
          <t xml:space="preserve">2 Direct debits
2.1 Of which consent given via an electronic mandate
</t>
        </r>
      </text>
    </comment>
    <comment ref="F28" authorId="0" shapeId="0">
      <text>
        <r>
          <rPr>
            <sz val="9"/>
            <color indexed="81"/>
            <rFont val="Tahoma"/>
            <family val="2"/>
          </rPr>
          <t>Geo: IX
Formula: Fvo2.1 = Fvo2.1.1.1 + Fvo2.1.1.2</t>
        </r>
      </text>
    </comment>
    <comment ref="B29" authorId="1" shapeId="0">
      <text>
        <r>
          <rPr>
            <sz val="9"/>
            <color indexed="81"/>
            <rFont val="Tahoma"/>
            <family val="2"/>
          </rPr>
          <t xml:space="preserve">2 Direct debits
2.1 Of which consent given via an electronic mandate
</t>
        </r>
      </text>
    </comment>
    <comment ref="F29" authorId="0" shapeId="0">
      <text>
        <r>
          <rPr>
            <sz val="9"/>
            <color indexed="81"/>
            <rFont val="Tahoma"/>
            <family val="2"/>
          </rPr>
          <t>Geo: OX
Formula: Fvo2.1 = Fvo2.1.1.1 + Fvo2.1.1.2</t>
        </r>
      </text>
    </comment>
    <comment ref="B30" authorId="1" shapeId="0">
      <text>
        <r>
          <rPr>
            <sz val="9"/>
            <color indexed="81"/>
            <rFont val="Tahoma"/>
            <family val="2"/>
          </rPr>
          <t xml:space="preserve">2 Direct debits
2.1 Of which consent given via an electronic mandate
2.1.1 
2.1.1.1 Unauthorised payment transactions
</t>
        </r>
      </text>
    </comment>
    <comment ref="B31" authorId="1" shapeId="0">
      <text>
        <r>
          <rPr>
            <sz val="9"/>
            <color indexed="81"/>
            <rFont val="Tahoma"/>
            <family val="2"/>
          </rPr>
          <t xml:space="preserve">2 Direct debits
2.1 Of which consent given via an electronic mandate
2.1.1 
2.1.1.1 Unauthorised payment transactions
</t>
        </r>
      </text>
    </comment>
    <comment ref="B32" authorId="1" shapeId="0">
      <text>
        <r>
          <rPr>
            <sz val="9"/>
            <color indexed="81"/>
            <rFont val="Tahoma"/>
            <family val="2"/>
          </rPr>
          <t xml:space="preserve">2 Direct debits
2.1 Of which consent given via an electronic mandate
2.1.1 
2.1.1.1 Unauthorised payment transactions
</t>
        </r>
      </text>
    </comment>
    <comment ref="B33" authorId="1" shapeId="0">
      <text>
        <r>
          <rPr>
            <sz val="9"/>
            <color indexed="81"/>
            <rFont val="Tahoma"/>
            <family val="2"/>
          </rPr>
          <t xml:space="preserve">2 Direct debits
2.1 Of which consent given via an electronic mandate
2.1.1 
2.1.1.2 Manipulation of the payer by the fraudster to consent to a direct debit
</t>
        </r>
      </text>
    </comment>
    <comment ref="B34" authorId="1" shapeId="0">
      <text>
        <r>
          <rPr>
            <sz val="9"/>
            <color indexed="81"/>
            <rFont val="Tahoma"/>
            <family val="2"/>
          </rPr>
          <t xml:space="preserve">2 Direct debits
2.1 Of which consent given via an electronic mandate
2.1.1 
2.1.1.2 Manipulation of the payer by the fraudster to consent to a direct debit
</t>
        </r>
      </text>
    </comment>
    <comment ref="B35" authorId="1" shapeId="0">
      <text>
        <r>
          <rPr>
            <sz val="9"/>
            <color indexed="81"/>
            <rFont val="Tahoma"/>
            <family val="2"/>
          </rPr>
          <t xml:space="preserve">2 Direct debits
2.1 Of which consent given via an electronic mandate
2.1.1 
2.1.1.2 Manipulation of the payer by the fraudster to consent to a direct debit
</t>
        </r>
      </text>
    </comment>
    <comment ref="B36" authorId="1" shapeId="0">
      <text>
        <r>
          <rPr>
            <sz val="9"/>
            <color indexed="81"/>
            <rFont val="Tahoma"/>
            <family val="2"/>
          </rPr>
          <t xml:space="preserve">2 Direct debits
2.2 Of which consent given in another form than an electronic mandate
</t>
        </r>
      </text>
    </comment>
    <comment ref="F36" authorId="0" shapeId="0">
      <text>
        <r>
          <rPr>
            <sz val="9"/>
            <color indexed="81"/>
            <rFont val="Tahoma"/>
            <family val="2"/>
          </rPr>
          <t>Geo: LU
Formula: Fvo2.2 = Fvo2.2.1.1 + Fvo2.2.1.2</t>
        </r>
      </text>
    </comment>
    <comment ref="B37" authorId="1" shapeId="0">
      <text>
        <r>
          <rPr>
            <sz val="9"/>
            <color indexed="81"/>
            <rFont val="Tahoma"/>
            <family val="2"/>
          </rPr>
          <t xml:space="preserve">2 Direct debits
2.2 Of which consent given in another form than an electronic mandate
</t>
        </r>
      </text>
    </comment>
    <comment ref="F37" authorId="0" shapeId="0">
      <text>
        <r>
          <rPr>
            <sz val="9"/>
            <color indexed="81"/>
            <rFont val="Tahoma"/>
            <family val="2"/>
          </rPr>
          <t>Geo: IX
Formula: Fvo2.2 = Fvo2.2.1.1 + Fvo2.2.1.2</t>
        </r>
      </text>
    </comment>
    <comment ref="B38" authorId="1" shapeId="0">
      <text>
        <r>
          <rPr>
            <sz val="9"/>
            <color indexed="81"/>
            <rFont val="Tahoma"/>
            <family val="2"/>
          </rPr>
          <t xml:space="preserve">2 Direct debits
2.2 Of which consent given in another form than an electronic mandate
</t>
        </r>
      </text>
    </comment>
    <comment ref="F38" authorId="0" shapeId="0">
      <text>
        <r>
          <rPr>
            <sz val="9"/>
            <color indexed="81"/>
            <rFont val="Tahoma"/>
            <family val="2"/>
          </rPr>
          <t>Geo: OX
Formula: Fvo2.2 = Fvo2.2.1.1 + Fvo2.2.1.2</t>
        </r>
      </text>
    </comment>
    <comment ref="B39" authorId="1" shapeId="0">
      <text>
        <r>
          <rPr>
            <sz val="9"/>
            <color indexed="81"/>
            <rFont val="Tahoma"/>
            <family val="2"/>
          </rPr>
          <t xml:space="preserve">2 Direct debits
2.2 Of which consent given in another form than an electronic mandate
2.2.1 
2.2.1.1 Unauthorised payment transactions
</t>
        </r>
      </text>
    </comment>
    <comment ref="B40" authorId="1" shapeId="0">
      <text>
        <r>
          <rPr>
            <sz val="9"/>
            <color indexed="81"/>
            <rFont val="Tahoma"/>
            <family val="2"/>
          </rPr>
          <t xml:space="preserve">2 Direct debits
2.2 Of which consent given in another form than an electronic mandate
2.2.1 
2.2.1.1 Unauthorised payment transactions
</t>
        </r>
      </text>
    </comment>
    <comment ref="B41" authorId="1" shapeId="0">
      <text>
        <r>
          <rPr>
            <sz val="9"/>
            <color indexed="81"/>
            <rFont val="Tahoma"/>
            <family val="2"/>
          </rPr>
          <t xml:space="preserve">2 Direct debits
2.2 Of which consent given in another form than an electronic mandate
2.2.1 
2.2.1.1 Unauthorised payment transactions
</t>
        </r>
      </text>
    </comment>
    <comment ref="B42" authorId="1" shapeId="0">
      <text>
        <r>
          <rPr>
            <sz val="9"/>
            <color indexed="81"/>
            <rFont val="Tahoma"/>
            <family val="2"/>
          </rPr>
          <t xml:space="preserve">2 Direct debits
2.2 Of which consent given in another form than an electronic mandate
2.2.1 
2.2.1.2 Manipulation of the payer by the fraudster to consent to a direct debit
</t>
        </r>
      </text>
    </comment>
    <comment ref="B43" authorId="1" shapeId="0">
      <text>
        <r>
          <rPr>
            <sz val="9"/>
            <color indexed="81"/>
            <rFont val="Tahoma"/>
            <family val="2"/>
          </rPr>
          <t xml:space="preserve">2 Direct debits
2.2 Of which consent given in another form than an electronic mandate
2.2.1 
2.2.1.2 Manipulation of the payer by the fraudster to consent to a direct debit
</t>
        </r>
      </text>
    </comment>
    <comment ref="B44" authorId="1" shapeId="0">
      <text>
        <r>
          <rPr>
            <sz val="9"/>
            <color indexed="81"/>
            <rFont val="Tahoma"/>
            <family val="2"/>
          </rPr>
          <t xml:space="preserve">2 Direct debits
2.2 Of which consent given in another form than an electronic mandate
2.2.1 
2.2.1.2 Manipulation of the payer by the fraudster to consent to a direct debit
</t>
        </r>
      </text>
    </comment>
    <comment ref="B45" authorId="1" shapeId="0">
      <text>
        <r>
          <rPr>
            <sz val="9"/>
            <color indexed="81"/>
            <rFont val="Tahoma"/>
            <family val="2"/>
          </rPr>
          <t xml:space="preserve">2 Direct debits
</t>
        </r>
      </text>
    </comment>
    <comment ref="F45" authorId="0" shapeId="0">
      <text>
        <r>
          <rPr>
            <sz val="9"/>
            <color indexed="81"/>
            <rFont val="Tahoma"/>
            <family val="2"/>
          </rPr>
          <t>Geo: LU
Formula: Fva2 = Fva2.1 + Fva2.2</t>
        </r>
      </text>
    </comment>
    <comment ref="B46" authorId="1" shapeId="0">
      <text>
        <r>
          <rPr>
            <sz val="9"/>
            <color indexed="81"/>
            <rFont val="Tahoma"/>
            <family val="2"/>
          </rPr>
          <t xml:space="preserve">2 Direct debits
</t>
        </r>
      </text>
    </comment>
    <comment ref="F46" authorId="0" shapeId="0">
      <text>
        <r>
          <rPr>
            <sz val="9"/>
            <color indexed="81"/>
            <rFont val="Tahoma"/>
            <family val="2"/>
          </rPr>
          <t>Geo: IX
Formula: Fva2 = Fva2.1 + Fva2.2</t>
        </r>
      </text>
    </comment>
    <comment ref="B47" authorId="1" shapeId="0">
      <text>
        <r>
          <rPr>
            <sz val="9"/>
            <color indexed="81"/>
            <rFont val="Tahoma"/>
            <family val="2"/>
          </rPr>
          <t xml:space="preserve">2 Direct debits
</t>
        </r>
      </text>
    </comment>
    <comment ref="F47" authorId="0" shapeId="0">
      <text>
        <r>
          <rPr>
            <sz val="9"/>
            <color indexed="81"/>
            <rFont val="Tahoma"/>
            <family val="2"/>
          </rPr>
          <t>Geo: OX
Formula: Fva2 = Fva2.1 + Fva2.2</t>
        </r>
      </text>
    </comment>
    <comment ref="B48" authorId="1" shapeId="0">
      <text>
        <r>
          <rPr>
            <sz val="9"/>
            <color indexed="81"/>
            <rFont val="Tahoma"/>
            <family val="2"/>
          </rPr>
          <t xml:space="preserve">2 Direct debits
2.1 Of which consent given via an electronic mandate
</t>
        </r>
      </text>
    </comment>
    <comment ref="F48" authorId="0" shapeId="0">
      <text>
        <r>
          <rPr>
            <sz val="9"/>
            <color indexed="81"/>
            <rFont val="Tahoma"/>
            <family val="2"/>
          </rPr>
          <t>Geo: LU
Formula: Fva2.1 = Fva2.1.1.1 + Fva2.1.1.2</t>
        </r>
      </text>
    </comment>
    <comment ref="B49" authorId="1" shapeId="0">
      <text>
        <r>
          <rPr>
            <sz val="9"/>
            <color indexed="81"/>
            <rFont val="Tahoma"/>
            <family val="2"/>
          </rPr>
          <t xml:space="preserve">2 Direct debits
2.1 Of which consent given via an electronic mandate
</t>
        </r>
      </text>
    </comment>
    <comment ref="F49" authorId="0" shapeId="0">
      <text>
        <r>
          <rPr>
            <sz val="9"/>
            <color indexed="81"/>
            <rFont val="Tahoma"/>
            <family val="2"/>
          </rPr>
          <t>Geo: IX
Formula: Fva2.1 = Fva2.1.1.1 + Fva2.1.1.2</t>
        </r>
      </text>
    </comment>
    <comment ref="B50" authorId="1" shapeId="0">
      <text>
        <r>
          <rPr>
            <sz val="9"/>
            <color indexed="81"/>
            <rFont val="Tahoma"/>
            <family val="2"/>
          </rPr>
          <t xml:space="preserve">2 Direct debits
2.1 Of which consent given via an electronic mandate
</t>
        </r>
      </text>
    </comment>
    <comment ref="F50" authorId="0" shapeId="0">
      <text>
        <r>
          <rPr>
            <sz val="9"/>
            <color indexed="81"/>
            <rFont val="Tahoma"/>
            <family val="2"/>
          </rPr>
          <t>Geo: OX
Formula: Fva2.1 = Fva2.1.1.1 + Fva2.1.1.2</t>
        </r>
      </text>
    </comment>
    <comment ref="B51" authorId="1" shapeId="0">
      <text>
        <r>
          <rPr>
            <sz val="9"/>
            <color indexed="81"/>
            <rFont val="Tahoma"/>
            <family val="2"/>
          </rPr>
          <t xml:space="preserve">2 Direct debits
2.1 Of which consent given via an electronic mandate
2.1.1 
2.1.1.1 Unauthorised payment transactions
</t>
        </r>
      </text>
    </comment>
    <comment ref="B52" authorId="1" shapeId="0">
      <text>
        <r>
          <rPr>
            <sz val="9"/>
            <color indexed="81"/>
            <rFont val="Tahoma"/>
            <family val="2"/>
          </rPr>
          <t xml:space="preserve">2 Direct debits
2.1 Of which consent given via an electronic mandate
2.1.1 
2.1.1.1 Unauthorised payment transactions
</t>
        </r>
      </text>
    </comment>
    <comment ref="B53" authorId="1" shapeId="0">
      <text>
        <r>
          <rPr>
            <sz val="9"/>
            <color indexed="81"/>
            <rFont val="Tahoma"/>
            <family val="2"/>
          </rPr>
          <t xml:space="preserve">2 Direct debits
2.1 Of which consent given via an electronic mandate
2.1.1 
2.1.1.1 Unauthorised payment transactions
</t>
        </r>
      </text>
    </comment>
    <comment ref="B54" authorId="1" shapeId="0">
      <text>
        <r>
          <rPr>
            <sz val="9"/>
            <color indexed="81"/>
            <rFont val="Tahoma"/>
            <family val="2"/>
          </rPr>
          <t xml:space="preserve">2 Direct debits
2.1 Of which consent given via an electronic mandate
2.1.1 
2.1.1.2 Manipulation of the payer by the fraudster to consent to a direct debit
</t>
        </r>
      </text>
    </comment>
    <comment ref="B55" authorId="1" shapeId="0">
      <text>
        <r>
          <rPr>
            <sz val="9"/>
            <color indexed="81"/>
            <rFont val="Tahoma"/>
            <family val="2"/>
          </rPr>
          <t xml:space="preserve">2 Direct debits
2.1 Of which consent given via an electronic mandate
2.1.1 
2.1.1.2 Manipulation of the payer by the fraudster to consent to a direct debit
</t>
        </r>
      </text>
    </comment>
    <comment ref="B56" authorId="1" shapeId="0">
      <text>
        <r>
          <rPr>
            <sz val="9"/>
            <color indexed="81"/>
            <rFont val="Tahoma"/>
            <family val="2"/>
          </rPr>
          <t xml:space="preserve">2 Direct debits
2.1 Of which consent given via an electronic mandate
2.1.1 
2.1.1.2 Manipulation of the payer by the fraudster to consent to a direct debit
</t>
        </r>
      </text>
    </comment>
    <comment ref="B57" authorId="1" shapeId="0">
      <text>
        <r>
          <rPr>
            <sz val="9"/>
            <color indexed="81"/>
            <rFont val="Tahoma"/>
            <family val="2"/>
          </rPr>
          <t xml:space="preserve">2 Direct debits
2.2 Of which consent given in another form than an electronic mandate
</t>
        </r>
      </text>
    </comment>
    <comment ref="F57" authorId="0" shapeId="0">
      <text>
        <r>
          <rPr>
            <sz val="9"/>
            <color indexed="81"/>
            <rFont val="Tahoma"/>
            <family val="2"/>
          </rPr>
          <t>Geo: LU
Formula: Fva2.2 = Fva2.2.1.1 + Fva2.2.1.2</t>
        </r>
      </text>
    </comment>
    <comment ref="B58" authorId="1" shapeId="0">
      <text>
        <r>
          <rPr>
            <sz val="9"/>
            <color indexed="81"/>
            <rFont val="Tahoma"/>
            <family val="2"/>
          </rPr>
          <t xml:space="preserve">2 Direct debits
2.2 Of which consent given in another form than an electronic mandate
</t>
        </r>
      </text>
    </comment>
    <comment ref="F58" authorId="0" shapeId="0">
      <text>
        <r>
          <rPr>
            <sz val="9"/>
            <color indexed="81"/>
            <rFont val="Tahoma"/>
            <family val="2"/>
          </rPr>
          <t>Geo: IX
Formula: Fva2.2 = Fva2.2.1.1 + Fva2.2.1.2</t>
        </r>
      </text>
    </comment>
    <comment ref="B59" authorId="1" shapeId="0">
      <text>
        <r>
          <rPr>
            <sz val="9"/>
            <color indexed="81"/>
            <rFont val="Tahoma"/>
            <family val="2"/>
          </rPr>
          <t xml:space="preserve">2 Direct debits
2.2 Of which consent given in another form than an electronic mandate
</t>
        </r>
      </text>
    </comment>
    <comment ref="F59" authorId="0" shapeId="0">
      <text>
        <r>
          <rPr>
            <sz val="9"/>
            <color indexed="81"/>
            <rFont val="Tahoma"/>
            <family val="2"/>
          </rPr>
          <t>Geo: OX
Formula: Fva2.2 = Fva2.2.1.1 + Fva2.2.1.2</t>
        </r>
      </text>
    </comment>
    <comment ref="B60" authorId="1" shapeId="0">
      <text>
        <r>
          <rPr>
            <sz val="9"/>
            <color indexed="81"/>
            <rFont val="Tahoma"/>
            <family val="2"/>
          </rPr>
          <t xml:space="preserve">2 Direct debits
2.2 Of which consent given in another form than an electronic mandate
2.2.1 
2.2.1.1 Unauthorised payment transactions
</t>
        </r>
      </text>
    </comment>
    <comment ref="B61" authorId="1" shapeId="0">
      <text>
        <r>
          <rPr>
            <sz val="9"/>
            <color indexed="81"/>
            <rFont val="Tahoma"/>
            <family val="2"/>
          </rPr>
          <t xml:space="preserve">2 Direct debits
2.2 Of which consent given in another form than an electronic mandate
2.2.1 
2.2.1.1 Unauthorised payment transactions
</t>
        </r>
      </text>
    </comment>
    <comment ref="B62" authorId="1" shapeId="0">
      <text>
        <r>
          <rPr>
            <sz val="9"/>
            <color indexed="81"/>
            <rFont val="Tahoma"/>
            <family val="2"/>
          </rPr>
          <t xml:space="preserve">2 Direct debits
2.2 Of which consent given in another form than an electronic mandate
2.2.1 
2.2.1.1 Unauthorised payment transactions
</t>
        </r>
      </text>
    </comment>
    <comment ref="B63" authorId="1" shapeId="0">
      <text>
        <r>
          <rPr>
            <sz val="9"/>
            <color indexed="81"/>
            <rFont val="Tahoma"/>
            <family val="2"/>
          </rPr>
          <t xml:space="preserve">2 Direct debits
2.2 Of which consent given in another form than an electronic mandate
2.2.1 
2.2.1.2 Manipulation of the payer by the fraudster to consent to a direct debit
</t>
        </r>
      </text>
    </comment>
    <comment ref="B64" authorId="1" shapeId="0">
      <text>
        <r>
          <rPr>
            <sz val="9"/>
            <color indexed="81"/>
            <rFont val="Tahoma"/>
            <family val="2"/>
          </rPr>
          <t xml:space="preserve">2 Direct debits
2.2 Of which consent given in another form than an electronic mandate
2.2.1 
2.2.1.2 Manipulation of the payer by the fraudster to consent to a direct debit
</t>
        </r>
      </text>
    </comment>
    <comment ref="B65" authorId="1" shapeId="0">
      <text>
        <r>
          <rPr>
            <sz val="9"/>
            <color indexed="81"/>
            <rFont val="Tahoma"/>
            <family val="2"/>
          </rPr>
          <t xml:space="preserve">2 Direct debits
2.2 Of which consent given in another form than an electronic mandate
2.2.1 
2.2.1.2 Manipulation of the payer by the fraudster to consent to a direct debit
</t>
        </r>
      </text>
    </comment>
    <comment ref="B66" authorId="1" shapeId="0">
      <text>
        <r>
          <rPr>
            <sz val="9"/>
            <color indexed="81"/>
            <rFont val="Tahoma"/>
            <family val="2"/>
          </rPr>
          <t>9.2PSP Losses due to fraud per liability bearer (DD): The reporting payment service provider</t>
        </r>
      </text>
    </comment>
    <comment ref="B67" authorId="1" shapeId="0">
      <text>
        <r>
          <rPr>
            <sz val="9"/>
            <color indexed="81"/>
            <rFont val="Tahoma"/>
            <family val="2"/>
          </rPr>
          <t>9.2PSU Losses due to fraud per liability bearer (DD): The Payment service user (payee)</t>
        </r>
      </text>
    </comment>
    <comment ref="B68" authorId="1" shapeId="0">
      <text>
        <r>
          <rPr>
            <sz val="9"/>
            <color indexed="81"/>
            <rFont val="Tahoma"/>
            <family val="2"/>
          </rPr>
          <t>9.2O Losses due to fraud per liability bearer (DD): Others</t>
        </r>
      </text>
    </comment>
  </commentList>
</comments>
</file>

<file path=xl/comments4.xml><?xml version="1.0" encoding="utf-8"?>
<comments xmlns="http://schemas.openxmlformats.org/spreadsheetml/2006/main">
  <authors>
    <author>Pavel Dvorak</author>
    <author>Pavel Dvořák</author>
    <author>Hofmeister, Robert</author>
    <author>Robert Hofmeister</author>
  </authors>
  <commentList>
    <comment ref="F4" authorId="0" shapeId="0">
      <text>
        <r>
          <rPr>
            <sz val="9"/>
            <color indexed="81"/>
            <rFont val="Tahoma"/>
            <family val="2"/>
          </rPr>
          <t>This check verifies that each total is equal to the sum of its elements.
 In all cases, 0 or TRUE is the expected result.
 The check formula is included in the comment for each cell.</t>
        </r>
      </text>
    </comment>
    <comment ref="G4" authorId="0" shapeId="0">
      <text>
        <r>
          <rPr>
            <sz val="9"/>
            <color indexed="81"/>
            <rFont val="Tahoma"/>
            <family val="2"/>
          </rPr>
          <t>No empty cells are expected.
Both value and data availability must be filled.</t>
        </r>
      </text>
    </comment>
    <comment ref="H4" authorId="0" shapeId="0">
      <text>
        <r>
          <rPr>
            <sz val="9"/>
            <color indexed="81"/>
            <rFont val="Tahoma"/>
            <family val="2"/>
          </rPr>
          <t>For positive values, data availability flag should be "OK". 
 Also, the E flag is only allowed for fraud data.</t>
        </r>
      </text>
    </comment>
    <comment ref="I4" authorId="0" shapeId="0">
      <text>
        <r>
          <rPr>
            <sz val="9"/>
            <color indexed="81"/>
            <rFont val="Tahoma"/>
            <family val="2"/>
          </rPr>
          <t>Part 1:
Fva &gt; 0 if and only if Fvo &gt; 0 
Pva &gt; 0 if and only if Pvo &gt; 0
Part 2:
Pvo &gt;= Fvo, and Pva &gt;= Fva</t>
        </r>
      </text>
    </comment>
    <comment ref="A5" authorId="1" shapeId="0">
      <text>
        <r>
          <rPr>
            <sz val="9"/>
            <color indexed="81"/>
            <rFont val="Tahoma"/>
            <family val="2"/>
          </rPr>
          <t>For the cross-border transactions, the relevant geo codes should be used:
"IX" stands for cross-border within EEA
"OX" stands for cross-border outside EEA 
"XX" is a generic geo code to be used for reporting of "losses due to fraud per liability bearer".</t>
        </r>
      </text>
    </comment>
    <comment ref="B5" authorId="1" shapeId="0">
      <text>
        <r>
          <rPr>
            <sz val="9"/>
            <color indexed="81"/>
            <rFont val="Tahoma"/>
            <family val="2"/>
          </rPr>
          <t>See table "Field codes" for more details.</t>
        </r>
      </text>
    </comment>
    <comment ref="C5" authorId="2" shapeId="0">
      <text>
        <r>
          <rPr>
            <sz val="8"/>
            <color indexed="81"/>
            <rFont val="Tahoma"/>
            <family val="2"/>
          </rPr>
          <t xml:space="preserve">please </t>
        </r>
        <r>
          <rPr>
            <b/>
            <sz val="8"/>
            <color indexed="81"/>
            <rFont val="Tahoma"/>
            <family val="2"/>
          </rPr>
          <t xml:space="preserve">do not modify the </t>
        </r>
        <r>
          <rPr>
            <sz val="8"/>
            <color indexed="81"/>
            <rFont val="Tahoma"/>
            <family val="2"/>
          </rPr>
          <t>number</t>
        </r>
        <r>
          <rPr>
            <b/>
            <sz val="8"/>
            <color indexed="81"/>
            <rFont val="Tahoma"/>
            <family val="2"/>
          </rPr>
          <t xml:space="preserve"> format.
to be reported in actual units, with two decimals for values
</t>
        </r>
      </text>
    </comment>
    <comment ref="D5" authorId="3" shapeId="0">
      <text>
        <r>
          <rPr>
            <sz val="8"/>
            <color indexed="81"/>
            <rFont val="Tahoma"/>
            <family val="2"/>
          </rPr>
          <t xml:space="preserve">Indicate if </t>
        </r>
        <r>
          <rPr>
            <b/>
            <sz val="8"/>
            <color indexed="81"/>
            <rFont val="Tahoma"/>
            <family val="2"/>
          </rPr>
          <t>data entry</t>
        </r>
        <r>
          <rPr>
            <sz val="8"/>
            <color indexed="81"/>
            <rFont val="Tahoma"/>
            <family val="2"/>
          </rPr>
          <t xml:space="preserve"> is 
available (</t>
        </r>
        <r>
          <rPr>
            <b/>
            <sz val="8"/>
            <color indexed="81"/>
            <rFont val="Tahoma"/>
            <family val="2"/>
          </rPr>
          <t>OK</t>
        </r>
        <r>
          <rPr>
            <sz val="8"/>
            <color indexed="81"/>
            <rFont val="Tahoma"/>
            <family val="2"/>
          </rPr>
          <t>)
not applicable</t>
        </r>
        <r>
          <rPr>
            <b/>
            <sz val="8"/>
            <color indexed="81"/>
            <rFont val="Tahoma"/>
            <family val="2"/>
          </rPr>
          <t xml:space="preserve"> </t>
        </r>
        <r>
          <rPr>
            <sz val="8"/>
            <color indexed="81"/>
            <rFont val="Tahoma"/>
            <family val="2"/>
          </rPr>
          <t>(</t>
        </r>
        <r>
          <rPr>
            <b/>
            <sz val="8"/>
            <color indexed="81"/>
            <rFont val="Tahoma"/>
            <family val="2"/>
          </rPr>
          <t>NA</t>
        </r>
        <r>
          <rPr>
            <sz val="8"/>
            <color indexed="81"/>
            <rFont val="Tahoma"/>
            <family val="2"/>
          </rPr>
          <t>)
an estimate (</t>
        </r>
        <r>
          <rPr>
            <b/>
            <sz val="8"/>
            <color indexed="81"/>
            <rFont val="Tahoma"/>
            <family val="2"/>
          </rPr>
          <t>E</t>
        </r>
        <r>
          <rPr>
            <sz val="8"/>
            <color indexed="81"/>
            <rFont val="Tahoma"/>
            <family val="2"/>
          </rPr>
          <t>) ← only for fraud data</t>
        </r>
      </text>
    </comment>
    <comment ref="E5" authorId="3" shapeId="0">
      <text>
        <r>
          <rPr>
            <sz val="8"/>
            <color indexed="81"/>
            <rFont val="Tahoma"/>
            <family val="2"/>
          </rPr>
          <t xml:space="preserve">Can be used for providing further information in the form of free text comments.
Please do </t>
        </r>
        <r>
          <rPr>
            <b/>
            <sz val="8"/>
            <color indexed="81"/>
            <rFont val="Tahoma"/>
            <family val="2"/>
          </rPr>
          <t>not</t>
        </r>
        <r>
          <rPr>
            <sz val="8"/>
            <color indexed="81"/>
            <rFont val="Tahoma"/>
            <family val="2"/>
          </rPr>
          <t xml:space="preserve"> include the character ";" (semicolon)</t>
        </r>
      </text>
    </comment>
    <comment ref="B6" authorId="1" shapeId="0">
      <text>
        <r>
          <rPr>
            <sz val="9"/>
            <color indexed="81"/>
            <rFont val="Tahoma"/>
            <family val="2"/>
          </rPr>
          <t xml:space="preserve">3 Card payments issued (except cards with an e-money function only)
</t>
        </r>
      </text>
    </comment>
    <comment ref="F6" authorId="0" shapeId="0">
      <text>
        <r>
          <rPr>
            <sz val="9"/>
            <color indexed="81"/>
            <rFont val="Tahoma"/>
            <family val="2"/>
          </rPr>
          <t>Geo: LU
Formula: Pvo3 = Pvo3.1 + Pvo3.2</t>
        </r>
      </text>
    </comment>
    <comment ref="B7" authorId="1" shapeId="0">
      <text>
        <r>
          <rPr>
            <sz val="9"/>
            <color indexed="81"/>
            <rFont val="Tahoma"/>
            <family val="2"/>
          </rPr>
          <t xml:space="preserve">3 Card payments issued (except cards with an e-money function only)
</t>
        </r>
      </text>
    </comment>
    <comment ref="F7" authorId="0" shapeId="0">
      <text>
        <r>
          <rPr>
            <sz val="9"/>
            <color indexed="81"/>
            <rFont val="Tahoma"/>
            <family val="2"/>
          </rPr>
          <t>Geo: IX
Formula: Pvo3 = Pvo3.1 + Pvo3.2</t>
        </r>
      </text>
    </comment>
    <comment ref="B8" authorId="1" shapeId="0">
      <text>
        <r>
          <rPr>
            <sz val="9"/>
            <color indexed="81"/>
            <rFont val="Tahoma"/>
            <family val="2"/>
          </rPr>
          <t xml:space="preserve">3 Card payments issued (except cards with an e-money function only)
</t>
        </r>
      </text>
    </comment>
    <comment ref="F8" authorId="0" shapeId="0">
      <text>
        <r>
          <rPr>
            <sz val="9"/>
            <color indexed="81"/>
            <rFont val="Tahoma"/>
            <family val="2"/>
          </rPr>
          <t>Geo: OX
Formula: Pvo3 = Pvo3.1 + Pvo3.2</t>
        </r>
      </text>
    </comment>
    <comment ref="B9" authorId="1" shapeId="0">
      <text>
        <r>
          <rPr>
            <sz val="9"/>
            <color indexed="81"/>
            <rFont val="Tahoma"/>
            <family val="2"/>
          </rPr>
          <t xml:space="preserve">3 Card payments issued (except cards with an e-money function only)
3.1 Of which initiated non-electronically
</t>
        </r>
      </text>
    </comment>
    <comment ref="B10" authorId="1" shapeId="0">
      <text>
        <r>
          <rPr>
            <sz val="9"/>
            <color indexed="81"/>
            <rFont val="Tahoma"/>
            <family val="2"/>
          </rPr>
          <t xml:space="preserve">3 Card payments issued (except cards with an e-money function only)
3.1 Of which initiated non-electronically
</t>
        </r>
      </text>
    </comment>
    <comment ref="B11" authorId="1" shapeId="0">
      <text>
        <r>
          <rPr>
            <sz val="9"/>
            <color indexed="81"/>
            <rFont val="Tahoma"/>
            <family val="2"/>
          </rPr>
          <t xml:space="preserve">3 Card payments issued (except cards with an e-money function only)
3.1 Of which initiated non-electronically
</t>
        </r>
      </text>
    </comment>
    <comment ref="B12" authorId="1" shapeId="0">
      <text>
        <r>
          <rPr>
            <sz val="9"/>
            <color indexed="81"/>
            <rFont val="Tahoma"/>
            <family val="2"/>
          </rPr>
          <t xml:space="preserve">3 Card payments issued (except cards with an e-money function only)
3.2 Of which initiated electronically
</t>
        </r>
      </text>
    </comment>
    <comment ref="F12" authorId="0" shapeId="0">
      <text>
        <r>
          <rPr>
            <sz val="9"/>
            <color indexed="81"/>
            <rFont val="Tahoma"/>
            <family val="2"/>
          </rPr>
          <t>Geo: LU
Formula: Pvo3.2 = Pvo3.2.1 + Pvo3.2.2</t>
        </r>
      </text>
    </comment>
    <comment ref="B13" authorId="1" shapeId="0">
      <text>
        <r>
          <rPr>
            <sz val="9"/>
            <color indexed="81"/>
            <rFont val="Tahoma"/>
            <family val="2"/>
          </rPr>
          <t xml:space="preserve">3 Card payments issued (except cards with an e-money function only)
3.2 Of which initiated electronically
</t>
        </r>
      </text>
    </comment>
    <comment ref="F13" authorId="0" shapeId="0">
      <text>
        <r>
          <rPr>
            <sz val="9"/>
            <color indexed="81"/>
            <rFont val="Tahoma"/>
            <family val="2"/>
          </rPr>
          <t>Geo: IX
Formula: Pvo3.2 = Pvo3.2.1 + Pvo3.2.2</t>
        </r>
      </text>
    </comment>
    <comment ref="B14" authorId="1" shapeId="0">
      <text>
        <r>
          <rPr>
            <sz val="9"/>
            <color indexed="81"/>
            <rFont val="Tahoma"/>
            <family val="2"/>
          </rPr>
          <t xml:space="preserve">3 Card payments issued (except cards with an e-money function only)
3.2 Of which initiated electronically
</t>
        </r>
      </text>
    </comment>
    <comment ref="F14" authorId="0" shapeId="0">
      <text>
        <r>
          <rPr>
            <sz val="9"/>
            <color indexed="81"/>
            <rFont val="Tahoma"/>
            <family val="2"/>
          </rPr>
          <t>Geo: OX
Formula: Pvo3.2 = Pvo3.2.1 + Pvo3.2.2</t>
        </r>
      </text>
    </comment>
    <comment ref="B15" authorId="1" shapeId="0">
      <text>
        <r>
          <rPr>
            <sz val="9"/>
            <color indexed="81"/>
            <rFont val="Tahoma"/>
            <family val="2"/>
          </rPr>
          <t xml:space="preserve">3 Card payments issued (except cards with an e-money function only)
3.2 Of which initiated electronically
3.2.1 Of which initiated via remote payment channel
</t>
        </r>
      </text>
    </comment>
    <comment ref="F15" authorId="0" shapeId="0">
      <text>
        <r>
          <rPr>
            <sz val="9"/>
            <color indexed="81"/>
            <rFont val="Tahoma"/>
            <family val="2"/>
          </rPr>
          <t>Geo: LU
Formula: Pvo3.2.1 = Pvo3.2.1.1.1 + Pvo3.2.1.1.2</t>
        </r>
      </text>
    </comment>
    <comment ref="B16" authorId="1" shapeId="0">
      <text>
        <r>
          <rPr>
            <sz val="9"/>
            <color indexed="81"/>
            <rFont val="Tahoma"/>
            <family val="2"/>
          </rPr>
          <t xml:space="preserve">3 Card payments issued (except cards with an e-money function only)
3.2 Of which initiated electronically
3.2.1 Of which initiated via remote payment channel
</t>
        </r>
      </text>
    </comment>
    <comment ref="F16" authorId="0" shapeId="0">
      <text>
        <r>
          <rPr>
            <sz val="9"/>
            <color indexed="81"/>
            <rFont val="Tahoma"/>
            <family val="2"/>
          </rPr>
          <t>Geo: IX
Formula: Pvo3.2.1 = Pvo3.2.1.1.1 + Pvo3.2.1.1.2</t>
        </r>
      </text>
    </comment>
    <comment ref="B17" authorId="1" shapeId="0">
      <text>
        <r>
          <rPr>
            <sz val="9"/>
            <color indexed="81"/>
            <rFont val="Tahoma"/>
            <family val="2"/>
          </rPr>
          <t xml:space="preserve">3 Card payments issued (except cards with an e-money function only)
3.2 Of which initiated electronically
3.2.1 Of which initiated via remote payment channel
</t>
        </r>
      </text>
    </comment>
    <comment ref="F17" authorId="0" shapeId="0">
      <text>
        <r>
          <rPr>
            <sz val="9"/>
            <color indexed="81"/>
            <rFont val="Tahoma"/>
            <family val="2"/>
          </rPr>
          <t>Geo: OX
Formula: Pvo3.2.1 = Pvo3.2.1.1.1 + Pvo3.2.1.1.2</t>
        </r>
      </text>
    </comment>
    <comment ref="B18" authorId="1" shapeId="0">
      <text>
        <r>
          <rPr>
            <sz val="9"/>
            <color indexed="81"/>
            <rFont val="Tahoma"/>
            <family val="2"/>
          </rPr>
          <t xml:space="preserve">3 Card payments issued (except cards with an e-money function only)
3.2 Of which initiated electronically
3.2.1 Of which initiated via remote payment channel
3.2.1.1 
3.2.1.1.1 Payments with cards with a debit function
</t>
        </r>
      </text>
    </comment>
    <comment ref="F18" authorId="0" shapeId="0">
      <text>
        <r>
          <rPr>
            <sz val="9"/>
            <color indexed="81"/>
            <rFont val="Tahoma"/>
            <family val="2"/>
          </rPr>
          <t>Geo: LU
Formula: Pvo3.2.1 = Pvo3.2.1.2 + Pvo3.2.1.3</t>
        </r>
      </text>
    </comment>
    <comment ref="B19" authorId="1" shapeId="0">
      <text>
        <r>
          <rPr>
            <sz val="9"/>
            <color indexed="81"/>
            <rFont val="Tahoma"/>
            <family val="2"/>
          </rPr>
          <t xml:space="preserve">3 Card payments issued (except cards with an e-money function only)
3.2 Of which initiated electronically
3.2.1 Of which initiated via remote payment channel
3.2.1.1 
3.2.1.1.1 Payments with cards with a debit function
</t>
        </r>
      </text>
    </comment>
    <comment ref="F19" authorId="0" shapeId="0">
      <text>
        <r>
          <rPr>
            <sz val="9"/>
            <color indexed="81"/>
            <rFont val="Tahoma"/>
            <family val="2"/>
          </rPr>
          <t>Geo: IX
Formula: Pvo3.2.1 = Pvo3.2.1.2 + Pvo3.2.1.3</t>
        </r>
      </text>
    </comment>
    <comment ref="B20" authorId="1" shapeId="0">
      <text>
        <r>
          <rPr>
            <sz val="9"/>
            <color indexed="81"/>
            <rFont val="Tahoma"/>
            <family val="2"/>
          </rPr>
          <t xml:space="preserve">3 Card payments issued (except cards with an e-money function only)
3.2 Of which initiated electronically
3.2.1 Of which initiated via remote payment channel
3.2.1.1 
3.2.1.1.1 Payments with cards with a debit function
</t>
        </r>
      </text>
    </comment>
    <comment ref="F20" authorId="0" shapeId="0">
      <text>
        <r>
          <rPr>
            <sz val="9"/>
            <color indexed="81"/>
            <rFont val="Tahoma"/>
            <family val="2"/>
          </rPr>
          <t>Geo: OX
Formula: Pvo3.2.1 = Pvo3.2.1.2 + Pvo3.2.1.3</t>
        </r>
      </text>
    </comment>
    <comment ref="B21" authorId="1" shapeId="0">
      <text>
        <r>
          <rPr>
            <sz val="9"/>
            <color indexed="81"/>
            <rFont val="Tahoma"/>
            <family val="2"/>
          </rPr>
          <t xml:space="preserve">3 Card payments issued (except cards with an e-money function only)
3.2 Of which initiated electronically
3.2.1 Of which initiated via remote payment channel
3.2.1.1 
3.2.1.1.2 Payments with cards with a credit or delayed debit function
</t>
        </r>
      </text>
    </comment>
    <comment ref="B22" authorId="1" shapeId="0">
      <text>
        <r>
          <rPr>
            <sz val="9"/>
            <color indexed="81"/>
            <rFont val="Tahoma"/>
            <family val="2"/>
          </rPr>
          <t xml:space="preserve">3 Card payments issued (except cards with an e-money function only)
3.2 Of which initiated electronically
3.2.1 Of which initiated via remote payment channel
3.2.1.1 
3.2.1.1.2 Payments with cards with a credit or delayed debit function
</t>
        </r>
      </text>
    </comment>
    <comment ref="B23" authorId="1" shapeId="0">
      <text>
        <r>
          <rPr>
            <sz val="9"/>
            <color indexed="81"/>
            <rFont val="Tahoma"/>
            <family val="2"/>
          </rPr>
          <t xml:space="preserve">3 Card payments issued (except cards with an e-money function only)
3.2 Of which initiated electronically
3.2.1 Of which initiated via remote payment channel
3.2.1.1 
3.2.1.1.2 Payments with cards with a credit or delayed debit function
</t>
        </r>
      </text>
    </comment>
    <comment ref="B24"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t>
        </r>
      </text>
    </comment>
    <comment ref="B25"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t>
        </r>
      </text>
    </comment>
    <comment ref="B26"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t>
        </r>
      </text>
    </comment>
    <comment ref="B27"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t>
        </r>
      </text>
    </comment>
    <comment ref="F27" authorId="0" shapeId="0">
      <text>
        <r>
          <rPr>
            <sz val="9"/>
            <color indexed="81"/>
            <rFont val="Tahoma"/>
            <family val="2"/>
          </rPr>
          <t>Geo: LU
Formula: Pvo3.2.1.3 = Pvo3.2.1.3.4 + Pvo3.2.1.3.5 + Pvo3.2.1.3.6 + Pvo3.2.1.3.7 + Pvo3.2.1.3.8 + Pvo3.2.1.3.9 + Pvo3.2.1.3.10</t>
        </r>
      </text>
    </comment>
    <comment ref="B28"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t>
        </r>
      </text>
    </comment>
    <comment ref="F28" authorId="0" shapeId="0">
      <text>
        <r>
          <rPr>
            <sz val="9"/>
            <color indexed="81"/>
            <rFont val="Tahoma"/>
            <family val="2"/>
          </rPr>
          <t>Geo: IX
Formula: Pvo3.2.1.3 = Pvo3.2.1.3.4 + Pvo3.2.1.3.5 + Pvo3.2.1.3.6 + Pvo3.2.1.3.7 + Pvo3.2.1.3.8 + Pvo3.2.1.3.9 + Pvo3.2.1.3.10</t>
        </r>
      </text>
    </comment>
    <comment ref="B29"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t>
        </r>
      </text>
    </comment>
    <comment ref="F29" authorId="0" shapeId="0">
      <text>
        <r>
          <rPr>
            <sz val="9"/>
            <color indexed="81"/>
            <rFont val="Tahoma"/>
            <family val="2"/>
          </rPr>
          <t>Geo: OX
Formula: Pvo3.2.1.3 = Pvo3.2.1.3.4 + Pvo3.2.1.3.5 + Pvo3.2.1.3.6 + Pvo3.2.1.3.7 + Pvo3.2.1.3.8 + Pvo3.2.1.3.9 + Pvo3.2.1.3.10</t>
        </r>
      </text>
    </comment>
    <comment ref="B30"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3.2.1.3.4 Low value (Art.16 RTS)
</t>
        </r>
      </text>
    </comment>
    <comment ref="B31"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3.2.1.3.4 Low value (Art.16 RTS)
</t>
        </r>
      </text>
    </comment>
    <comment ref="B32"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3.2.1.3.4 Low value (Art.16 RTS)
</t>
        </r>
      </text>
    </comment>
    <comment ref="B33"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3.2.1.3.5 Trusted beneficiary (Art.13 RTS)
</t>
        </r>
      </text>
    </comment>
    <comment ref="B34"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3.2.1.3.5 Trusted beneficiary (Art.13 RTS)
</t>
        </r>
      </text>
    </comment>
    <comment ref="B35"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3.2.1.3.5 Trusted beneficiary (Art.13 RTS)
</t>
        </r>
      </text>
    </comment>
    <comment ref="B36"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3.2.1.3.6 Recurring transaction (Art.14 RTS)
</t>
        </r>
      </text>
    </comment>
    <comment ref="B37"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3.2.1.3.6 Recurring transaction (Art.14 RTS)
</t>
        </r>
      </text>
    </comment>
    <comment ref="B38"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3.2.1.3.6 Recurring transaction (Art.14 RTS)
</t>
        </r>
      </text>
    </comment>
    <comment ref="B39"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3.2.1.3.7 Use of secure corporate payment processes or protocols (Art. 17 RTS)
</t>
        </r>
      </text>
    </comment>
    <comment ref="B40"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3.2.1.3.7 Use of secure corporate payment processes or protocols (Art. 17 RTS)
</t>
        </r>
      </text>
    </comment>
    <comment ref="B41"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3.2.1.3.7 Use of secure corporate payment processes or protocols (Art. 17 RTS)
</t>
        </r>
      </text>
    </comment>
    <comment ref="B42"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3.2.1.3.8 Transaction risk analysis (Art.18 RTS)
</t>
        </r>
      </text>
    </comment>
    <comment ref="B43"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3.2.1.3.8 Transaction risk analysis (Art.18 RTS)
</t>
        </r>
      </text>
    </comment>
    <comment ref="B44"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3.2.1.3.8 Transaction risk analysis (Art.18 RTS)
</t>
        </r>
      </text>
    </comment>
    <comment ref="B45"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3.2.1.3.9 Merchant initiated transactions (*)
</t>
        </r>
      </text>
    </comment>
    <comment ref="B46"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3.2.1.3.9 Merchant initiated transactions (*)
</t>
        </r>
      </text>
    </comment>
    <comment ref="B47"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3.2.1.3.9 Merchant initiated transactions (*)
</t>
        </r>
      </text>
    </comment>
    <comment ref="B48"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3.2.1.3.10 Other 
</t>
        </r>
      </text>
    </comment>
    <comment ref="B49"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3.2.1.3.10 Other 
</t>
        </r>
      </text>
    </comment>
    <comment ref="B50"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3.2.1.3.10 Other 
</t>
        </r>
      </text>
    </comment>
    <comment ref="B51" authorId="1" shapeId="0">
      <text>
        <r>
          <rPr>
            <sz val="9"/>
            <color indexed="81"/>
            <rFont val="Tahoma"/>
            <family val="2"/>
          </rPr>
          <t xml:space="preserve">3 Card payments issued (except cards with an e-money function only)
3.2 Of which initiated electronically
3.2.2 Of which initiated via non-remote payment channel
</t>
        </r>
      </text>
    </comment>
    <comment ref="F51" authorId="0" shapeId="0">
      <text>
        <r>
          <rPr>
            <sz val="9"/>
            <color indexed="81"/>
            <rFont val="Tahoma"/>
            <family val="2"/>
          </rPr>
          <t>Geo: LU
Formula: Pvo3.2.2 = Pvo3.2.2.1.1 + Pvo3.2.2.1.2</t>
        </r>
      </text>
    </comment>
    <comment ref="B52" authorId="1" shapeId="0">
      <text>
        <r>
          <rPr>
            <sz val="9"/>
            <color indexed="81"/>
            <rFont val="Tahoma"/>
            <family val="2"/>
          </rPr>
          <t xml:space="preserve">3 Card payments issued (except cards with an e-money function only)
3.2 Of which initiated electronically
3.2.2 Of which initiated via non-remote payment channel
</t>
        </r>
      </text>
    </comment>
    <comment ref="F52" authorId="0" shapeId="0">
      <text>
        <r>
          <rPr>
            <sz val="9"/>
            <color indexed="81"/>
            <rFont val="Tahoma"/>
            <family val="2"/>
          </rPr>
          <t>Geo: IX
Formula: Pvo3.2.2 = Pvo3.2.2.1.1 + Pvo3.2.2.1.2</t>
        </r>
      </text>
    </comment>
    <comment ref="B53" authorId="1" shapeId="0">
      <text>
        <r>
          <rPr>
            <sz val="9"/>
            <color indexed="81"/>
            <rFont val="Tahoma"/>
            <family val="2"/>
          </rPr>
          <t xml:space="preserve">3 Card payments issued (except cards with an e-money function only)
3.2 Of which initiated electronically
3.2.2 Of which initiated via non-remote payment channel
</t>
        </r>
      </text>
    </comment>
    <comment ref="F53" authorId="0" shapeId="0">
      <text>
        <r>
          <rPr>
            <sz val="9"/>
            <color indexed="81"/>
            <rFont val="Tahoma"/>
            <family val="2"/>
          </rPr>
          <t>Geo: OX
Formula: Pvo3.2.2 = Pvo3.2.2.1.1 + Pvo3.2.2.1.2</t>
        </r>
      </text>
    </comment>
    <comment ref="B54" authorId="1" shapeId="0">
      <text>
        <r>
          <rPr>
            <sz val="9"/>
            <color indexed="81"/>
            <rFont val="Tahoma"/>
            <family val="2"/>
          </rPr>
          <t xml:space="preserve">3 Card payments issued (except cards with an e-money function only)
3.2 Of which initiated electronically
3.2.2 Of which initiated via non-remote payment channel
3.2.2.1 
3.2.2.1.1 Payments with cards with a debit function
</t>
        </r>
      </text>
    </comment>
    <comment ref="F54" authorId="0" shapeId="0">
      <text>
        <r>
          <rPr>
            <sz val="9"/>
            <color indexed="81"/>
            <rFont val="Tahoma"/>
            <family val="2"/>
          </rPr>
          <t>Geo: LU
Formula: Pvo3.2.2 = Pvo3.2.2.2 + Pvo3.2.2.3</t>
        </r>
      </text>
    </comment>
    <comment ref="B55" authorId="1" shapeId="0">
      <text>
        <r>
          <rPr>
            <sz val="9"/>
            <color indexed="81"/>
            <rFont val="Tahoma"/>
            <family val="2"/>
          </rPr>
          <t xml:space="preserve">3 Card payments issued (except cards with an e-money function only)
3.2 Of which initiated electronically
3.2.2 Of which initiated via non-remote payment channel
3.2.2.1 
3.2.2.1.1 Payments with cards with a debit function
</t>
        </r>
      </text>
    </comment>
    <comment ref="F55" authorId="0" shapeId="0">
      <text>
        <r>
          <rPr>
            <sz val="9"/>
            <color indexed="81"/>
            <rFont val="Tahoma"/>
            <family val="2"/>
          </rPr>
          <t>Geo: IX
Formula: Pvo3.2.2 = Pvo3.2.2.2 + Pvo3.2.2.3</t>
        </r>
      </text>
    </comment>
    <comment ref="B56" authorId="1" shapeId="0">
      <text>
        <r>
          <rPr>
            <sz val="9"/>
            <color indexed="81"/>
            <rFont val="Tahoma"/>
            <family val="2"/>
          </rPr>
          <t xml:space="preserve">3 Card payments issued (except cards with an e-money function only)
3.2 Of which initiated electronically
3.2.2 Of which initiated via non-remote payment channel
3.2.2.1 
3.2.2.1.1 Payments with cards with a debit function
</t>
        </r>
      </text>
    </comment>
    <comment ref="F56" authorId="0" shapeId="0">
      <text>
        <r>
          <rPr>
            <sz val="9"/>
            <color indexed="81"/>
            <rFont val="Tahoma"/>
            <family val="2"/>
          </rPr>
          <t>Geo: OX
Formula: Pvo3.2.2 = Pvo3.2.2.2 + Pvo3.2.2.3</t>
        </r>
      </text>
    </comment>
    <comment ref="B57" authorId="1" shapeId="0">
      <text>
        <r>
          <rPr>
            <sz val="9"/>
            <color indexed="81"/>
            <rFont val="Tahoma"/>
            <family val="2"/>
          </rPr>
          <t xml:space="preserve">3 Card payments issued (except cards with an e-money function only)
3.2 Of which initiated electronically
3.2.2 Of which initiated via non-remote payment channel
3.2.2.1 
3.2.2.1.2 Payments with cards with a credit or delayed debit function
</t>
        </r>
      </text>
    </comment>
    <comment ref="B58" authorId="1" shapeId="0">
      <text>
        <r>
          <rPr>
            <sz val="9"/>
            <color indexed="81"/>
            <rFont val="Tahoma"/>
            <family val="2"/>
          </rPr>
          <t xml:space="preserve">3 Card payments issued (except cards with an e-money function only)
3.2 Of which initiated electronically
3.2.2 Of which initiated via non-remote payment channel
3.2.2.1 
3.2.2.1.2 Payments with cards with a credit or delayed debit function
</t>
        </r>
      </text>
    </comment>
    <comment ref="B59" authorId="1" shapeId="0">
      <text>
        <r>
          <rPr>
            <sz val="9"/>
            <color indexed="81"/>
            <rFont val="Tahoma"/>
            <family val="2"/>
          </rPr>
          <t xml:space="preserve">3 Card payments issued (except cards with an e-money function only)
3.2 Of which initiated electronically
3.2.2 Of which initiated via non-remote payment channel
3.2.2.1 
3.2.2.1.2 Payments with cards with a credit or delayed debit function
</t>
        </r>
      </text>
    </comment>
    <comment ref="B60"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t>
        </r>
      </text>
    </comment>
    <comment ref="B61"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t>
        </r>
      </text>
    </comment>
    <comment ref="B62"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t>
        </r>
      </text>
    </comment>
    <comment ref="B63"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t>
        </r>
      </text>
    </comment>
    <comment ref="F63" authorId="0" shapeId="0">
      <text>
        <r>
          <rPr>
            <sz val="9"/>
            <color indexed="81"/>
            <rFont val="Tahoma"/>
            <family val="2"/>
          </rPr>
          <t>Geo: LU
Formula: Pvo3.2.2.3 = Pvo3.2.2.3.4 + Pvo3.2.2.3.5 + Pvo3.2.2.3.6 + Pvo3.2.2.3.7 + Pvo3.2.2.3.8</t>
        </r>
      </text>
    </comment>
    <comment ref="B64"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t>
        </r>
      </text>
    </comment>
    <comment ref="F64" authorId="0" shapeId="0">
      <text>
        <r>
          <rPr>
            <sz val="9"/>
            <color indexed="81"/>
            <rFont val="Tahoma"/>
            <family val="2"/>
          </rPr>
          <t>Geo: IX
Formula: Pvo3.2.2.3 = Pvo3.2.2.3.4 + Pvo3.2.2.3.5 + Pvo3.2.2.3.6 + Pvo3.2.2.3.7 + Pvo3.2.2.3.8</t>
        </r>
      </text>
    </comment>
    <comment ref="B65"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t>
        </r>
      </text>
    </comment>
    <comment ref="F65" authorId="0" shapeId="0">
      <text>
        <r>
          <rPr>
            <sz val="9"/>
            <color indexed="81"/>
            <rFont val="Tahoma"/>
            <family val="2"/>
          </rPr>
          <t>Geo: OX
Formula: Pvo3.2.2.3 = Pvo3.2.2.3.4 + Pvo3.2.2.3.5 + Pvo3.2.2.3.6 + Pvo3.2.2.3.7 + Pvo3.2.2.3.8</t>
        </r>
      </text>
    </comment>
    <comment ref="B66"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3.2.2.3.4 Trusted beneficiary (Art.13 RTS)
</t>
        </r>
      </text>
    </comment>
    <comment ref="B67"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3.2.2.3.4 Trusted beneficiary (Art.13 RTS)
</t>
        </r>
      </text>
    </comment>
    <comment ref="B68"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3.2.2.3.4 Trusted beneficiary (Art.13 RTS)
</t>
        </r>
      </text>
    </comment>
    <comment ref="B69"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3.2.2.3.5 Recurring transaction (Art.14 RTS)
</t>
        </r>
      </text>
    </comment>
    <comment ref="B70"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3.2.2.3.5 Recurring transaction (Art.14 RTS)
</t>
        </r>
      </text>
    </comment>
    <comment ref="B71"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3.2.2.3.5 Recurring transaction (Art.14 RTS)
</t>
        </r>
      </text>
    </comment>
    <comment ref="B72"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3.2.2.3.6 Contactless low value (Art.11 RTS)
</t>
        </r>
      </text>
    </comment>
    <comment ref="B73"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3.2.2.3.6 Contactless low value (Art.11 RTS)
</t>
        </r>
      </text>
    </comment>
    <comment ref="B74"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3.2.2.3.6 Contactless low value (Art.11 RTS)
</t>
        </r>
      </text>
    </comment>
    <comment ref="B75"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3.2.2.3.7 Unattended terminal for transport or parking fares (Art.12 RTS)
</t>
        </r>
      </text>
    </comment>
    <comment ref="B76"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3.2.2.3.7 Unattended terminal for transport or parking fares (Art.12 RTS)
</t>
        </r>
      </text>
    </comment>
    <comment ref="B77"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3.2.2.3.7 Unattended terminal for transport or parking fares (Art.12 RTS)
</t>
        </r>
      </text>
    </comment>
    <comment ref="B78"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3.2.2.3.8 Other 
</t>
        </r>
      </text>
    </comment>
    <comment ref="B79"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3.2.2.3.8 Other 
</t>
        </r>
      </text>
    </comment>
    <comment ref="B80"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3.2.2.3.8 Other 
</t>
        </r>
      </text>
    </comment>
    <comment ref="B81" authorId="1" shapeId="0">
      <text>
        <r>
          <rPr>
            <sz val="9"/>
            <color indexed="81"/>
            <rFont val="Tahoma"/>
            <family val="2"/>
          </rPr>
          <t xml:space="preserve">3 Card payments issued (except cards with an e-money function only)
</t>
        </r>
      </text>
    </comment>
    <comment ref="F81" authorId="0" shapeId="0">
      <text>
        <r>
          <rPr>
            <sz val="9"/>
            <color indexed="81"/>
            <rFont val="Tahoma"/>
            <family val="2"/>
          </rPr>
          <t>Geo: LU
Formula: Pva3 = Pva3.1 + Pva3.2</t>
        </r>
      </text>
    </comment>
    <comment ref="B82" authorId="1" shapeId="0">
      <text>
        <r>
          <rPr>
            <sz val="9"/>
            <color indexed="81"/>
            <rFont val="Tahoma"/>
            <family val="2"/>
          </rPr>
          <t xml:space="preserve">3 Card payments issued (except cards with an e-money function only)
</t>
        </r>
      </text>
    </comment>
    <comment ref="F82" authorId="0" shapeId="0">
      <text>
        <r>
          <rPr>
            <sz val="9"/>
            <color indexed="81"/>
            <rFont val="Tahoma"/>
            <family val="2"/>
          </rPr>
          <t>Geo: IX
Formula: Pva3 = Pva3.1 + Pva3.2</t>
        </r>
      </text>
    </comment>
    <comment ref="B83" authorId="1" shapeId="0">
      <text>
        <r>
          <rPr>
            <sz val="9"/>
            <color indexed="81"/>
            <rFont val="Tahoma"/>
            <family val="2"/>
          </rPr>
          <t xml:space="preserve">3 Card payments issued (except cards with an e-money function only)
</t>
        </r>
      </text>
    </comment>
    <comment ref="F83" authorId="0" shapeId="0">
      <text>
        <r>
          <rPr>
            <sz val="9"/>
            <color indexed="81"/>
            <rFont val="Tahoma"/>
            <family val="2"/>
          </rPr>
          <t>Geo: OX
Formula: Pva3 = Pva3.1 + Pva3.2</t>
        </r>
      </text>
    </comment>
    <comment ref="B84" authorId="1" shapeId="0">
      <text>
        <r>
          <rPr>
            <sz val="9"/>
            <color indexed="81"/>
            <rFont val="Tahoma"/>
            <family val="2"/>
          </rPr>
          <t xml:space="preserve">3 Card payments issued (except cards with an e-money function only)
3.1 Of which initiated non-electronically
</t>
        </r>
      </text>
    </comment>
    <comment ref="B85" authorId="1" shapeId="0">
      <text>
        <r>
          <rPr>
            <sz val="9"/>
            <color indexed="81"/>
            <rFont val="Tahoma"/>
            <family val="2"/>
          </rPr>
          <t xml:space="preserve">3 Card payments issued (except cards with an e-money function only)
3.1 Of which initiated non-electronically
</t>
        </r>
      </text>
    </comment>
    <comment ref="B86" authorId="1" shapeId="0">
      <text>
        <r>
          <rPr>
            <sz val="9"/>
            <color indexed="81"/>
            <rFont val="Tahoma"/>
            <family val="2"/>
          </rPr>
          <t xml:space="preserve">3 Card payments issued (except cards with an e-money function only)
3.1 Of which initiated non-electronically
</t>
        </r>
      </text>
    </comment>
    <comment ref="B87" authorId="1" shapeId="0">
      <text>
        <r>
          <rPr>
            <sz val="9"/>
            <color indexed="81"/>
            <rFont val="Tahoma"/>
            <family val="2"/>
          </rPr>
          <t xml:space="preserve">3 Card payments issued (except cards with an e-money function only)
3.2 Of which initiated electronically
</t>
        </r>
      </text>
    </comment>
    <comment ref="F87" authorId="0" shapeId="0">
      <text>
        <r>
          <rPr>
            <sz val="9"/>
            <color indexed="81"/>
            <rFont val="Tahoma"/>
            <family val="2"/>
          </rPr>
          <t>Geo: LU
Formula: Pva3.2 = Pva3.2.1 + Pva3.2.2</t>
        </r>
      </text>
    </comment>
    <comment ref="B88" authorId="1" shapeId="0">
      <text>
        <r>
          <rPr>
            <sz val="9"/>
            <color indexed="81"/>
            <rFont val="Tahoma"/>
            <family val="2"/>
          </rPr>
          <t xml:space="preserve">3 Card payments issued (except cards with an e-money function only)
3.2 Of which initiated electronically
</t>
        </r>
      </text>
    </comment>
    <comment ref="F88" authorId="0" shapeId="0">
      <text>
        <r>
          <rPr>
            <sz val="9"/>
            <color indexed="81"/>
            <rFont val="Tahoma"/>
            <family val="2"/>
          </rPr>
          <t>Geo: IX
Formula: Pva3.2 = Pva3.2.1 + Pva3.2.2</t>
        </r>
      </text>
    </comment>
    <comment ref="B89" authorId="1" shapeId="0">
      <text>
        <r>
          <rPr>
            <sz val="9"/>
            <color indexed="81"/>
            <rFont val="Tahoma"/>
            <family val="2"/>
          </rPr>
          <t xml:space="preserve">3 Card payments issued (except cards with an e-money function only)
3.2 Of which initiated electronically
</t>
        </r>
      </text>
    </comment>
    <comment ref="F89" authorId="0" shapeId="0">
      <text>
        <r>
          <rPr>
            <sz val="9"/>
            <color indexed="81"/>
            <rFont val="Tahoma"/>
            <family val="2"/>
          </rPr>
          <t>Geo: OX
Formula: Pva3.2 = Pva3.2.1 + Pva3.2.2</t>
        </r>
      </text>
    </comment>
    <comment ref="B90" authorId="1" shapeId="0">
      <text>
        <r>
          <rPr>
            <sz val="9"/>
            <color indexed="81"/>
            <rFont val="Tahoma"/>
            <family val="2"/>
          </rPr>
          <t xml:space="preserve">3 Card payments issued (except cards with an e-money function only)
3.2 Of which initiated electronically
3.2.1 Of which initiated via remote payment channel
</t>
        </r>
      </text>
    </comment>
    <comment ref="F90" authorId="0" shapeId="0">
      <text>
        <r>
          <rPr>
            <sz val="9"/>
            <color indexed="81"/>
            <rFont val="Tahoma"/>
            <family val="2"/>
          </rPr>
          <t>Geo: LU
Formula: Pva3.2.1 = Pva3.2.1.1.1 + Pva3.2.1.1.2</t>
        </r>
      </text>
    </comment>
    <comment ref="B91" authorId="1" shapeId="0">
      <text>
        <r>
          <rPr>
            <sz val="9"/>
            <color indexed="81"/>
            <rFont val="Tahoma"/>
            <family val="2"/>
          </rPr>
          <t xml:space="preserve">3 Card payments issued (except cards with an e-money function only)
3.2 Of which initiated electronically
3.2.1 Of which initiated via remote payment channel
</t>
        </r>
      </text>
    </comment>
    <comment ref="F91" authorId="0" shapeId="0">
      <text>
        <r>
          <rPr>
            <sz val="9"/>
            <color indexed="81"/>
            <rFont val="Tahoma"/>
            <family val="2"/>
          </rPr>
          <t>Geo: IX
Formula: Pva3.2.1 = Pva3.2.1.1.1 + Pva3.2.1.1.2</t>
        </r>
      </text>
    </comment>
    <comment ref="B92" authorId="1" shapeId="0">
      <text>
        <r>
          <rPr>
            <sz val="9"/>
            <color indexed="81"/>
            <rFont val="Tahoma"/>
            <family val="2"/>
          </rPr>
          <t xml:space="preserve">3 Card payments issued (except cards with an e-money function only)
3.2 Of which initiated electronically
3.2.1 Of which initiated via remote payment channel
</t>
        </r>
      </text>
    </comment>
    <comment ref="F92" authorId="0" shapeId="0">
      <text>
        <r>
          <rPr>
            <sz val="9"/>
            <color indexed="81"/>
            <rFont val="Tahoma"/>
            <family val="2"/>
          </rPr>
          <t>Geo: OX
Formula: Pva3.2.1 = Pva3.2.1.1.1 + Pva3.2.1.1.2</t>
        </r>
      </text>
    </comment>
    <comment ref="B93" authorId="1" shapeId="0">
      <text>
        <r>
          <rPr>
            <sz val="9"/>
            <color indexed="81"/>
            <rFont val="Tahoma"/>
            <family val="2"/>
          </rPr>
          <t xml:space="preserve">3 Card payments issued (except cards with an e-money function only)
3.2 Of which initiated electronically
3.2.1 Of which initiated via remote payment channel
3.2.1.1 
3.2.1.1.1 Payments with cards with a debit function
</t>
        </r>
      </text>
    </comment>
    <comment ref="F93" authorId="0" shapeId="0">
      <text>
        <r>
          <rPr>
            <sz val="9"/>
            <color indexed="81"/>
            <rFont val="Tahoma"/>
            <family val="2"/>
          </rPr>
          <t>Geo: LU
Formula: Pva3.2.1 = Pva3.2.1.2 + Pva3.2.1.3</t>
        </r>
      </text>
    </comment>
    <comment ref="B94" authorId="1" shapeId="0">
      <text>
        <r>
          <rPr>
            <sz val="9"/>
            <color indexed="81"/>
            <rFont val="Tahoma"/>
            <family val="2"/>
          </rPr>
          <t xml:space="preserve">3 Card payments issued (except cards with an e-money function only)
3.2 Of which initiated electronically
3.2.1 Of which initiated via remote payment channel
3.2.1.1 
3.2.1.1.1 Payments with cards with a debit function
</t>
        </r>
      </text>
    </comment>
    <comment ref="F94" authorId="0" shapeId="0">
      <text>
        <r>
          <rPr>
            <sz val="9"/>
            <color indexed="81"/>
            <rFont val="Tahoma"/>
            <family val="2"/>
          </rPr>
          <t>Geo: IX
Formula: Pva3.2.1 = Pva3.2.1.2 + Pva3.2.1.3</t>
        </r>
      </text>
    </comment>
    <comment ref="B95" authorId="1" shapeId="0">
      <text>
        <r>
          <rPr>
            <sz val="9"/>
            <color indexed="81"/>
            <rFont val="Tahoma"/>
            <family val="2"/>
          </rPr>
          <t xml:space="preserve">3 Card payments issued (except cards with an e-money function only)
3.2 Of which initiated electronically
3.2.1 Of which initiated via remote payment channel
3.2.1.1 
3.2.1.1.1 Payments with cards with a debit function
</t>
        </r>
      </text>
    </comment>
    <comment ref="F95" authorId="0" shapeId="0">
      <text>
        <r>
          <rPr>
            <sz val="9"/>
            <color indexed="81"/>
            <rFont val="Tahoma"/>
            <family val="2"/>
          </rPr>
          <t>Geo: OX
Formula: Pva3.2.1 = Pva3.2.1.2 + Pva3.2.1.3</t>
        </r>
      </text>
    </comment>
    <comment ref="B96" authorId="1" shapeId="0">
      <text>
        <r>
          <rPr>
            <sz val="9"/>
            <color indexed="81"/>
            <rFont val="Tahoma"/>
            <family val="2"/>
          </rPr>
          <t xml:space="preserve">3 Card payments issued (except cards with an e-money function only)
3.2 Of which initiated electronically
3.2.1 Of which initiated via remote payment channel
3.2.1.1 
3.2.1.1.2 Payments with cards with a credit or delayed debit function
</t>
        </r>
      </text>
    </comment>
    <comment ref="B97" authorId="1" shapeId="0">
      <text>
        <r>
          <rPr>
            <sz val="9"/>
            <color indexed="81"/>
            <rFont val="Tahoma"/>
            <family val="2"/>
          </rPr>
          <t xml:space="preserve">3 Card payments issued (except cards with an e-money function only)
3.2 Of which initiated electronically
3.2.1 Of which initiated via remote payment channel
3.2.1.1 
3.2.1.1.2 Payments with cards with a credit or delayed debit function
</t>
        </r>
      </text>
    </comment>
    <comment ref="B98" authorId="1" shapeId="0">
      <text>
        <r>
          <rPr>
            <sz val="9"/>
            <color indexed="81"/>
            <rFont val="Tahoma"/>
            <family val="2"/>
          </rPr>
          <t xml:space="preserve">3 Card payments issued (except cards with an e-money function only)
3.2 Of which initiated electronically
3.2.1 Of which initiated via remote payment channel
3.2.1.1 
3.2.1.1.2 Payments with cards with a credit or delayed debit function
</t>
        </r>
      </text>
    </comment>
    <comment ref="B99"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t>
        </r>
      </text>
    </comment>
    <comment ref="B100"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t>
        </r>
      </text>
    </comment>
    <comment ref="B101"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t>
        </r>
      </text>
    </comment>
    <comment ref="B102"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t>
        </r>
      </text>
    </comment>
    <comment ref="F102" authorId="0" shapeId="0">
      <text>
        <r>
          <rPr>
            <sz val="9"/>
            <color indexed="81"/>
            <rFont val="Tahoma"/>
            <family val="2"/>
          </rPr>
          <t>Geo: LU
Formula: Pva3.2.1.3 = Pva3.2.1.3.4 + Pva3.2.1.3.5 + Pva3.2.1.3.6 + Pva3.2.1.3.7 + Pva3.2.1.3.8 + Pva3.2.1.3.9 + Pva3.2.1.3.10</t>
        </r>
      </text>
    </comment>
    <comment ref="B103"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t>
        </r>
      </text>
    </comment>
    <comment ref="F103" authorId="0" shapeId="0">
      <text>
        <r>
          <rPr>
            <sz val="9"/>
            <color indexed="81"/>
            <rFont val="Tahoma"/>
            <family val="2"/>
          </rPr>
          <t>Geo: IX
Formula: Pva3.2.1.3 = Pva3.2.1.3.4 + Pva3.2.1.3.5 + Pva3.2.1.3.6 + Pva3.2.1.3.7 + Pva3.2.1.3.8 + Pva3.2.1.3.9 + Pva3.2.1.3.10</t>
        </r>
      </text>
    </comment>
    <comment ref="B104"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t>
        </r>
      </text>
    </comment>
    <comment ref="F104" authorId="0" shapeId="0">
      <text>
        <r>
          <rPr>
            <sz val="9"/>
            <color indexed="81"/>
            <rFont val="Tahoma"/>
            <family val="2"/>
          </rPr>
          <t>Geo: OX
Formula: Pva3.2.1.3 = Pva3.2.1.3.4 + Pva3.2.1.3.5 + Pva3.2.1.3.6 + Pva3.2.1.3.7 + Pva3.2.1.3.8 + Pva3.2.1.3.9 + Pva3.2.1.3.10</t>
        </r>
      </text>
    </comment>
    <comment ref="B105"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3.2.1.3.4 Low value (Art.16 RTS)
</t>
        </r>
      </text>
    </comment>
    <comment ref="B106"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3.2.1.3.4 Low value (Art.16 RTS)
</t>
        </r>
      </text>
    </comment>
    <comment ref="B107"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3.2.1.3.4 Low value (Art.16 RTS)
</t>
        </r>
      </text>
    </comment>
    <comment ref="B108"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3.2.1.3.5 Trusted beneficiary (Art.13 RTS)
</t>
        </r>
      </text>
    </comment>
    <comment ref="B109"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3.2.1.3.5 Trusted beneficiary (Art.13 RTS)
</t>
        </r>
      </text>
    </comment>
    <comment ref="B110"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3.2.1.3.5 Trusted beneficiary (Art.13 RTS)
</t>
        </r>
      </text>
    </comment>
    <comment ref="B111"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3.2.1.3.6 Recurring transaction (Art.14 RTS)
</t>
        </r>
      </text>
    </comment>
    <comment ref="B112"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3.2.1.3.6 Recurring transaction (Art.14 RTS)
</t>
        </r>
      </text>
    </comment>
    <comment ref="B113"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3.2.1.3.6 Recurring transaction (Art.14 RTS)
</t>
        </r>
      </text>
    </comment>
    <comment ref="B114"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3.2.1.3.7 Use of secure corporate payment processes or protocols (Art. 17 RTS)
</t>
        </r>
      </text>
    </comment>
    <comment ref="B115"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3.2.1.3.7 Use of secure corporate payment processes or protocols (Art. 17 RTS)
</t>
        </r>
      </text>
    </comment>
    <comment ref="B116"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3.2.1.3.7 Use of secure corporate payment processes or protocols (Art. 17 RTS)
</t>
        </r>
      </text>
    </comment>
    <comment ref="B117"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3.2.1.3.8 Transaction risk analysis (Art.18 RTS)
</t>
        </r>
      </text>
    </comment>
    <comment ref="B118"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3.2.1.3.8 Transaction risk analysis (Art.18 RTS)
</t>
        </r>
      </text>
    </comment>
    <comment ref="B119"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3.2.1.3.8 Transaction risk analysis (Art.18 RTS)
</t>
        </r>
      </text>
    </comment>
    <comment ref="B120"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3.2.1.3.9 Merchant initiated transactions (*)
</t>
        </r>
      </text>
    </comment>
    <comment ref="B121"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3.2.1.3.9 Merchant initiated transactions (*)
</t>
        </r>
      </text>
    </comment>
    <comment ref="B122"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3.2.1.3.9 Merchant initiated transactions (*)
</t>
        </r>
      </text>
    </comment>
    <comment ref="B123"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3.2.1.3.10 Other 
</t>
        </r>
      </text>
    </comment>
    <comment ref="B124"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3.2.1.3.10 Other 
</t>
        </r>
      </text>
    </comment>
    <comment ref="B125"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3.2.1.3.10 Other 
</t>
        </r>
      </text>
    </comment>
    <comment ref="B126" authorId="1" shapeId="0">
      <text>
        <r>
          <rPr>
            <sz val="9"/>
            <color indexed="81"/>
            <rFont val="Tahoma"/>
            <family val="2"/>
          </rPr>
          <t xml:space="preserve">3 Card payments issued (except cards with an e-money function only)
3.2 Of which initiated electronically
3.2.2 Of which initiated via non-remote payment channel
</t>
        </r>
      </text>
    </comment>
    <comment ref="F126" authorId="0" shapeId="0">
      <text>
        <r>
          <rPr>
            <sz val="9"/>
            <color indexed="81"/>
            <rFont val="Tahoma"/>
            <family val="2"/>
          </rPr>
          <t>Geo: LU
Formula: Pva3.2.2 = Pva3.2.2.1.1 + Pva3.2.2.1.2</t>
        </r>
      </text>
    </comment>
    <comment ref="B127" authorId="1" shapeId="0">
      <text>
        <r>
          <rPr>
            <sz val="9"/>
            <color indexed="81"/>
            <rFont val="Tahoma"/>
            <family val="2"/>
          </rPr>
          <t xml:space="preserve">3 Card payments issued (except cards with an e-money function only)
3.2 Of which initiated electronically
3.2.2 Of which initiated via non-remote payment channel
</t>
        </r>
      </text>
    </comment>
    <comment ref="F127" authorId="0" shapeId="0">
      <text>
        <r>
          <rPr>
            <sz val="9"/>
            <color indexed="81"/>
            <rFont val="Tahoma"/>
            <family val="2"/>
          </rPr>
          <t>Geo: IX
Formula: Pva3.2.2 = Pva3.2.2.1.1 + Pva3.2.2.1.2</t>
        </r>
      </text>
    </comment>
    <comment ref="B128" authorId="1" shapeId="0">
      <text>
        <r>
          <rPr>
            <sz val="9"/>
            <color indexed="81"/>
            <rFont val="Tahoma"/>
            <family val="2"/>
          </rPr>
          <t xml:space="preserve">3 Card payments issued (except cards with an e-money function only)
3.2 Of which initiated electronically
3.2.2 Of which initiated via non-remote payment channel
</t>
        </r>
      </text>
    </comment>
    <comment ref="F128" authorId="0" shapeId="0">
      <text>
        <r>
          <rPr>
            <sz val="9"/>
            <color indexed="81"/>
            <rFont val="Tahoma"/>
            <family val="2"/>
          </rPr>
          <t>Geo: OX
Formula: Pva3.2.2 = Pva3.2.2.1.1 + Pva3.2.2.1.2</t>
        </r>
      </text>
    </comment>
    <comment ref="B129" authorId="1" shapeId="0">
      <text>
        <r>
          <rPr>
            <sz val="9"/>
            <color indexed="81"/>
            <rFont val="Tahoma"/>
            <family val="2"/>
          </rPr>
          <t xml:space="preserve">3 Card payments issued (except cards with an e-money function only)
3.2 Of which initiated electronically
3.2.2 Of which initiated via non-remote payment channel
3.2.2.1 
3.2.2.1.1 Payments with cards with a debit function
</t>
        </r>
      </text>
    </comment>
    <comment ref="F129" authorId="0" shapeId="0">
      <text>
        <r>
          <rPr>
            <sz val="9"/>
            <color indexed="81"/>
            <rFont val="Tahoma"/>
            <family val="2"/>
          </rPr>
          <t>Geo: LU
Formula: Pva3.2.2 = Pva3.2.2.2 + Pva3.2.2.3</t>
        </r>
      </text>
    </comment>
    <comment ref="B130" authorId="1" shapeId="0">
      <text>
        <r>
          <rPr>
            <sz val="9"/>
            <color indexed="81"/>
            <rFont val="Tahoma"/>
            <family val="2"/>
          </rPr>
          <t xml:space="preserve">3 Card payments issued (except cards with an e-money function only)
3.2 Of which initiated electronically
3.2.2 Of which initiated via non-remote payment channel
3.2.2.1 
3.2.2.1.1 Payments with cards with a debit function
</t>
        </r>
      </text>
    </comment>
    <comment ref="F130" authorId="0" shapeId="0">
      <text>
        <r>
          <rPr>
            <sz val="9"/>
            <color indexed="81"/>
            <rFont val="Tahoma"/>
            <family val="2"/>
          </rPr>
          <t>Geo: IX
Formula: Pva3.2.2 = Pva3.2.2.2 + Pva3.2.2.3</t>
        </r>
      </text>
    </comment>
    <comment ref="B131" authorId="1" shapeId="0">
      <text>
        <r>
          <rPr>
            <sz val="9"/>
            <color indexed="81"/>
            <rFont val="Tahoma"/>
            <family val="2"/>
          </rPr>
          <t xml:space="preserve">3 Card payments issued (except cards with an e-money function only)
3.2 Of which initiated electronically
3.2.2 Of which initiated via non-remote payment channel
3.2.2.1 
3.2.2.1.1 Payments with cards with a debit function
</t>
        </r>
      </text>
    </comment>
    <comment ref="F131" authorId="0" shapeId="0">
      <text>
        <r>
          <rPr>
            <sz val="9"/>
            <color indexed="81"/>
            <rFont val="Tahoma"/>
            <family val="2"/>
          </rPr>
          <t>Geo: OX
Formula: Pva3.2.2 = Pva3.2.2.2 + Pva3.2.2.3</t>
        </r>
      </text>
    </comment>
    <comment ref="B132" authorId="1" shapeId="0">
      <text>
        <r>
          <rPr>
            <sz val="9"/>
            <color indexed="81"/>
            <rFont val="Tahoma"/>
            <family val="2"/>
          </rPr>
          <t xml:space="preserve">3 Card payments issued (except cards with an e-money function only)
3.2 Of which initiated electronically
3.2.2 Of which initiated via non-remote payment channel
3.2.2.1 
3.2.2.1.2 Payments with cards with a credit or delayed debit function
</t>
        </r>
      </text>
    </comment>
    <comment ref="B133" authorId="1" shapeId="0">
      <text>
        <r>
          <rPr>
            <sz val="9"/>
            <color indexed="81"/>
            <rFont val="Tahoma"/>
            <family val="2"/>
          </rPr>
          <t xml:space="preserve">3 Card payments issued (except cards with an e-money function only)
3.2 Of which initiated electronically
3.2.2 Of which initiated via non-remote payment channel
3.2.2.1 
3.2.2.1.2 Payments with cards with a credit or delayed debit function
</t>
        </r>
      </text>
    </comment>
    <comment ref="B134" authorId="1" shapeId="0">
      <text>
        <r>
          <rPr>
            <sz val="9"/>
            <color indexed="81"/>
            <rFont val="Tahoma"/>
            <family val="2"/>
          </rPr>
          <t xml:space="preserve">3 Card payments issued (except cards with an e-money function only)
3.2 Of which initiated electronically
3.2.2 Of which initiated via non-remote payment channel
3.2.2.1 
3.2.2.1.2 Payments with cards with a credit or delayed debit function
</t>
        </r>
      </text>
    </comment>
    <comment ref="B135"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t>
        </r>
      </text>
    </comment>
    <comment ref="B136"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t>
        </r>
      </text>
    </comment>
    <comment ref="B137"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t>
        </r>
      </text>
    </comment>
    <comment ref="B138"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t>
        </r>
      </text>
    </comment>
    <comment ref="F138" authorId="0" shapeId="0">
      <text>
        <r>
          <rPr>
            <sz val="9"/>
            <color indexed="81"/>
            <rFont val="Tahoma"/>
            <family val="2"/>
          </rPr>
          <t>Geo: LU
Formula: Pva3.2.2.3 = Pva3.2.2.3.4 + Pva3.2.2.3.5 + Pva3.2.2.3.6 + Pva3.2.2.3.7 + Pva3.2.2.3.8</t>
        </r>
      </text>
    </comment>
    <comment ref="B139"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t>
        </r>
      </text>
    </comment>
    <comment ref="F139" authorId="0" shapeId="0">
      <text>
        <r>
          <rPr>
            <sz val="9"/>
            <color indexed="81"/>
            <rFont val="Tahoma"/>
            <family val="2"/>
          </rPr>
          <t>Geo: IX
Formula: Pva3.2.2.3 = Pva3.2.2.3.4 + Pva3.2.2.3.5 + Pva3.2.2.3.6 + Pva3.2.2.3.7 + Pva3.2.2.3.8</t>
        </r>
      </text>
    </comment>
    <comment ref="B140"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t>
        </r>
      </text>
    </comment>
    <comment ref="F140" authorId="0" shapeId="0">
      <text>
        <r>
          <rPr>
            <sz val="9"/>
            <color indexed="81"/>
            <rFont val="Tahoma"/>
            <family val="2"/>
          </rPr>
          <t>Geo: OX
Formula: Pva3.2.2.3 = Pva3.2.2.3.4 + Pva3.2.2.3.5 + Pva3.2.2.3.6 + Pva3.2.2.3.7 + Pva3.2.2.3.8</t>
        </r>
      </text>
    </comment>
    <comment ref="B141"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3.2.2.3.4 Trusted beneficiary (Art.13 RTS)
</t>
        </r>
      </text>
    </comment>
    <comment ref="B142"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3.2.2.3.4 Trusted beneficiary (Art.13 RTS)
</t>
        </r>
      </text>
    </comment>
    <comment ref="B143"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3.2.2.3.4 Trusted beneficiary (Art.13 RTS)
</t>
        </r>
      </text>
    </comment>
    <comment ref="B144"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3.2.2.3.5 Recurring transaction (Art.14 RTS)
</t>
        </r>
      </text>
    </comment>
    <comment ref="B145"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3.2.2.3.5 Recurring transaction (Art.14 RTS)
</t>
        </r>
      </text>
    </comment>
    <comment ref="B146"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3.2.2.3.5 Recurring transaction (Art.14 RTS)
</t>
        </r>
      </text>
    </comment>
    <comment ref="B147"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3.2.2.3.6 Contactless low value (Art.11 RTS)
</t>
        </r>
      </text>
    </comment>
    <comment ref="B148"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3.2.2.3.6 Contactless low value (Art.11 RTS)
</t>
        </r>
      </text>
    </comment>
    <comment ref="B149"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3.2.2.3.6 Contactless low value (Art.11 RTS)
</t>
        </r>
      </text>
    </comment>
    <comment ref="B150"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3.2.2.3.7 Unattended terminal for transport or parking fares (Art.12 RTS)
</t>
        </r>
      </text>
    </comment>
    <comment ref="B151"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3.2.2.3.7 Unattended terminal for transport or parking fares (Art.12 RTS)
</t>
        </r>
      </text>
    </comment>
    <comment ref="B152"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3.2.2.3.7 Unattended terminal for transport or parking fares (Art.12 RTS)
</t>
        </r>
      </text>
    </comment>
    <comment ref="B153"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3.2.2.3.8 Other 
</t>
        </r>
      </text>
    </comment>
    <comment ref="B154"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3.2.2.3.8 Other 
</t>
        </r>
      </text>
    </comment>
    <comment ref="B155"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3.2.2.3.8 Other 
</t>
        </r>
      </text>
    </comment>
    <comment ref="B156" authorId="1" shapeId="0">
      <text>
        <r>
          <rPr>
            <sz val="9"/>
            <color indexed="81"/>
            <rFont val="Tahoma"/>
            <family val="2"/>
          </rPr>
          <t xml:space="preserve">3 Card payments issued (except cards with an e-money function only)
</t>
        </r>
      </text>
    </comment>
    <comment ref="F156" authorId="0" shapeId="0">
      <text>
        <r>
          <rPr>
            <sz val="9"/>
            <color indexed="81"/>
            <rFont val="Tahoma"/>
            <family val="2"/>
          </rPr>
          <t>Geo: LU
Formula: Fvo3 = Fvo3.1 + Fvo3.2</t>
        </r>
      </text>
    </comment>
    <comment ref="B157" authorId="1" shapeId="0">
      <text>
        <r>
          <rPr>
            <sz val="9"/>
            <color indexed="81"/>
            <rFont val="Tahoma"/>
            <family val="2"/>
          </rPr>
          <t xml:space="preserve">3 Card payments issued (except cards with an e-money function only)
</t>
        </r>
      </text>
    </comment>
    <comment ref="F157" authorId="0" shapeId="0">
      <text>
        <r>
          <rPr>
            <sz val="9"/>
            <color indexed="81"/>
            <rFont val="Tahoma"/>
            <family val="2"/>
          </rPr>
          <t>Geo: IX
Formula: Fvo3 = Fvo3.1 + Fvo3.2</t>
        </r>
      </text>
    </comment>
    <comment ref="B158" authorId="1" shapeId="0">
      <text>
        <r>
          <rPr>
            <sz val="9"/>
            <color indexed="81"/>
            <rFont val="Tahoma"/>
            <family val="2"/>
          </rPr>
          <t xml:space="preserve">3 Card payments issued (except cards with an e-money function only)
</t>
        </r>
      </text>
    </comment>
    <comment ref="F158" authorId="0" shapeId="0">
      <text>
        <r>
          <rPr>
            <sz val="9"/>
            <color indexed="81"/>
            <rFont val="Tahoma"/>
            <family val="2"/>
          </rPr>
          <t>Geo: OX
Formula: Fvo3 = Fvo3.1 + Fvo3.2</t>
        </r>
      </text>
    </comment>
    <comment ref="B159" authorId="1" shapeId="0">
      <text>
        <r>
          <rPr>
            <sz val="9"/>
            <color indexed="81"/>
            <rFont val="Tahoma"/>
            <family val="2"/>
          </rPr>
          <t xml:space="preserve">3 Card payments issued (except cards with an e-money function only)
3.1 Of which initiated non-electronically
</t>
        </r>
      </text>
    </comment>
    <comment ref="B160" authorId="1" shapeId="0">
      <text>
        <r>
          <rPr>
            <sz val="9"/>
            <color indexed="81"/>
            <rFont val="Tahoma"/>
            <family val="2"/>
          </rPr>
          <t xml:space="preserve">3 Card payments issued (except cards with an e-money function only)
3.1 Of which initiated non-electronically
</t>
        </r>
      </text>
    </comment>
    <comment ref="B161" authorId="1" shapeId="0">
      <text>
        <r>
          <rPr>
            <sz val="9"/>
            <color indexed="81"/>
            <rFont val="Tahoma"/>
            <family val="2"/>
          </rPr>
          <t xml:space="preserve">3 Card payments issued (except cards with an e-money function only)
3.1 Of which initiated non-electronically
</t>
        </r>
      </text>
    </comment>
    <comment ref="B162" authorId="1" shapeId="0">
      <text>
        <r>
          <rPr>
            <sz val="9"/>
            <color indexed="81"/>
            <rFont val="Tahoma"/>
            <family val="2"/>
          </rPr>
          <t xml:space="preserve">3 Card payments issued (except cards with an e-money function only)
3.2 Of which initiated electronically
</t>
        </r>
      </text>
    </comment>
    <comment ref="F162" authorId="0" shapeId="0">
      <text>
        <r>
          <rPr>
            <sz val="9"/>
            <color indexed="81"/>
            <rFont val="Tahoma"/>
            <family val="2"/>
          </rPr>
          <t>Geo: LU
Formula: Fvo3.2 = Fvo3.2.1 + Fvo3.2.2</t>
        </r>
      </text>
    </comment>
    <comment ref="B163" authorId="1" shapeId="0">
      <text>
        <r>
          <rPr>
            <sz val="9"/>
            <color indexed="81"/>
            <rFont val="Tahoma"/>
            <family val="2"/>
          </rPr>
          <t xml:space="preserve">3 Card payments issued (except cards with an e-money function only)
3.2 Of which initiated electronically
</t>
        </r>
      </text>
    </comment>
    <comment ref="F163" authorId="0" shapeId="0">
      <text>
        <r>
          <rPr>
            <sz val="9"/>
            <color indexed="81"/>
            <rFont val="Tahoma"/>
            <family val="2"/>
          </rPr>
          <t>Geo: IX
Formula: Fvo3.2 = Fvo3.2.1 + Fvo3.2.2</t>
        </r>
      </text>
    </comment>
    <comment ref="B164" authorId="1" shapeId="0">
      <text>
        <r>
          <rPr>
            <sz val="9"/>
            <color indexed="81"/>
            <rFont val="Tahoma"/>
            <family val="2"/>
          </rPr>
          <t xml:space="preserve">3 Card payments issued (except cards with an e-money function only)
3.2 Of which initiated electronically
</t>
        </r>
      </text>
    </comment>
    <comment ref="F164" authorId="0" shapeId="0">
      <text>
        <r>
          <rPr>
            <sz val="9"/>
            <color indexed="81"/>
            <rFont val="Tahoma"/>
            <family val="2"/>
          </rPr>
          <t>Geo: OX
Formula: Fvo3.2 = Fvo3.2.1 + Fvo3.2.2</t>
        </r>
      </text>
    </comment>
    <comment ref="B165" authorId="1" shapeId="0">
      <text>
        <r>
          <rPr>
            <sz val="9"/>
            <color indexed="81"/>
            <rFont val="Tahoma"/>
            <family val="2"/>
          </rPr>
          <t xml:space="preserve">3 Card payments issued (except cards with an e-money function only)
3.2 Of which initiated electronically
3.2.1 Of which initiated via remote payment channel
</t>
        </r>
      </text>
    </comment>
    <comment ref="F165" authorId="0" shapeId="0">
      <text>
        <r>
          <rPr>
            <sz val="9"/>
            <color indexed="81"/>
            <rFont val="Tahoma"/>
            <family val="2"/>
          </rPr>
          <t>Geo: LU
Formula: Fvo3.2.1 = Fvo3.2.1.1.1 + Fvo3.2.1.1.2</t>
        </r>
      </text>
    </comment>
    <comment ref="B166" authorId="1" shapeId="0">
      <text>
        <r>
          <rPr>
            <sz val="9"/>
            <color indexed="81"/>
            <rFont val="Tahoma"/>
            <family val="2"/>
          </rPr>
          <t xml:space="preserve">3 Card payments issued (except cards with an e-money function only)
3.2 Of which initiated electronically
3.2.1 Of which initiated via remote payment channel
</t>
        </r>
      </text>
    </comment>
    <comment ref="F166" authorId="0" shapeId="0">
      <text>
        <r>
          <rPr>
            <sz val="9"/>
            <color indexed="81"/>
            <rFont val="Tahoma"/>
            <family val="2"/>
          </rPr>
          <t>Geo: IX
Formula: Fvo3.2.1 = Fvo3.2.1.1.1 + Fvo3.2.1.1.2</t>
        </r>
      </text>
    </comment>
    <comment ref="B167" authorId="1" shapeId="0">
      <text>
        <r>
          <rPr>
            <sz val="9"/>
            <color indexed="81"/>
            <rFont val="Tahoma"/>
            <family val="2"/>
          </rPr>
          <t xml:space="preserve">3 Card payments issued (except cards with an e-money function only)
3.2 Of which initiated electronically
3.2.1 Of which initiated via remote payment channel
</t>
        </r>
      </text>
    </comment>
    <comment ref="F167" authorId="0" shapeId="0">
      <text>
        <r>
          <rPr>
            <sz val="9"/>
            <color indexed="81"/>
            <rFont val="Tahoma"/>
            <family val="2"/>
          </rPr>
          <t>Geo: OX
Formula: Fvo3.2.1 = Fvo3.2.1.1.1 + Fvo3.2.1.1.2</t>
        </r>
      </text>
    </comment>
    <comment ref="B168" authorId="1" shapeId="0">
      <text>
        <r>
          <rPr>
            <sz val="9"/>
            <color indexed="81"/>
            <rFont val="Tahoma"/>
            <family val="2"/>
          </rPr>
          <t xml:space="preserve">3 Card payments issued (except cards with an e-money function only)
3.2 Of which initiated electronically
3.2.1 Of which initiated via remote payment channel
3.2.1.1 
3.2.1.1.1 Payments with cards with a debit function
</t>
        </r>
      </text>
    </comment>
    <comment ref="F168" authorId="0" shapeId="0">
      <text>
        <r>
          <rPr>
            <sz val="9"/>
            <color indexed="81"/>
            <rFont val="Tahoma"/>
            <family val="2"/>
          </rPr>
          <t>Geo: LU
Formula: Fvo3.2.1 = Fvo3.2.1.2 + Fvo3.2.1.3</t>
        </r>
      </text>
    </comment>
    <comment ref="B169" authorId="1" shapeId="0">
      <text>
        <r>
          <rPr>
            <sz val="9"/>
            <color indexed="81"/>
            <rFont val="Tahoma"/>
            <family val="2"/>
          </rPr>
          <t xml:space="preserve">3 Card payments issued (except cards with an e-money function only)
3.2 Of which initiated electronically
3.2.1 Of which initiated via remote payment channel
3.2.1.1 
3.2.1.1.1 Payments with cards with a debit function
</t>
        </r>
      </text>
    </comment>
    <comment ref="F169" authorId="0" shapeId="0">
      <text>
        <r>
          <rPr>
            <sz val="9"/>
            <color indexed="81"/>
            <rFont val="Tahoma"/>
            <family val="2"/>
          </rPr>
          <t>Geo: IX
Formula: Fvo3.2.1 = Fvo3.2.1.2 + Fvo3.2.1.3</t>
        </r>
      </text>
    </comment>
    <comment ref="B170" authorId="1" shapeId="0">
      <text>
        <r>
          <rPr>
            <sz val="9"/>
            <color indexed="81"/>
            <rFont val="Tahoma"/>
            <family val="2"/>
          </rPr>
          <t xml:space="preserve">3 Card payments issued (except cards with an e-money function only)
3.2 Of which initiated electronically
3.2.1 Of which initiated via remote payment channel
3.2.1.1 
3.2.1.1.1 Payments with cards with a debit function
</t>
        </r>
      </text>
    </comment>
    <comment ref="F170" authorId="0" shapeId="0">
      <text>
        <r>
          <rPr>
            <sz val="9"/>
            <color indexed="81"/>
            <rFont val="Tahoma"/>
            <family val="2"/>
          </rPr>
          <t>Geo: OX
Formula: Fvo3.2.1 = Fvo3.2.1.2 + Fvo3.2.1.3</t>
        </r>
      </text>
    </comment>
    <comment ref="B171" authorId="1" shapeId="0">
      <text>
        <r>
          <rPr>
            <sz val="9"/>
            <color indexed="81"/>
            <rFont val="Tahoma"/>
            <family val="2"/>
          </rPr>
          <t xml:space="preserve">3 Card payments issued (except cards with an e-money function only)
3.2 Of which initiated electronically
3.2.1 Of which initiated via remote payment channel
3.2.1.1 
3.2.1.1.2 Payments with cards with a credit or delayed debit function
</t>
        </r>
      </text>
    </comment>
    <comment ref="B172" authorId="1" shapeId="0">
      <text>
        <r>
          <rPr>
            <sz val="9"/>
            <color indexed="81"/>
            <rFont val="Tahoma"/>
            <family val="2"/>
          </rPr>
          <t xml:space="preserve">3 Card payments issued (except cards with an e-money function only)
3.2 Of which initiated electronically
3.2.1 Of which initiated via remote payment channel
3.2.1.1 
3.2.1.1.2 Payments with cards with a credit or delayed debit function
</t>
        </r>
      </text>
    </comment>
    <comment ref="B173" authorId="1" shapeId="0">
      <text>
        <r>
          <rPr>
            <sz val="9"/>
            <color indexed="81"/>
            <rFont val="Tahoma"/>
            <family val="2"/>
          </rPr>
          <t xml:space="preserve">3 Card payments issued (except cards with an e-money function only)
3.2 Of which initiated electronically
3.2.1 Of which initiated via remote payment channel
3.2.1.1 
3.2.1.1.2 Payments with cards with a credit or delayed debit function
</t>
        </r>
      </text>
    </comment>
    <comment ref="B174"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t>
        </r>
      </text>
    </comment>
    <comment ref="F174" authorId="0" shapeId="0">
      <text>
        <r>
          <rPr>
            <sz val="9"/>
            <color indexed="81"/>
            <rFont val="Tahoma"/>
            <family val="2"/>
          </rPr>
          <t>Geo: LU
Formula: Fvo3.2.1.2 = Fvo3.2.1.2.1 + Fvo3.2.1.2.2 + Fvo3.2.1.2.3</t>
        </r>
      </text>
    </comment>
    <comment ref="B175"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t>
        </r>
      </text>
    </comment>
    <comment ref="F175" authorId="0" shapeId="0">
      <text>
        <r>
          <rPr>
            <sz val="9"/>
            <color indexed="81"/>
            <rFont val="Tahoma"/>
            <family val="2"/>
          </rPr>
          <t>Geo: IX
Formula: Fvo3.2.1.2 = Fvo3.2.1.2.1 + Fvo3.2.1.2.2 + Fvo3.2.1.2.3</t>
        </r>
      </text>
    </comment>
    <comment ref="B176"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t>
        </r>
      </text>
    </comment>
    <comment ref="F176" authorId="0" shapeId="0">
      <text>
        <r>
          <rPr>
            <sz val="9"/>
            <color indexed="81"/>
            <rFont val="Tahoma"/>
            <family val="2"/>
          </rPr>
          <t>Geo: OX
Formula: Fvo3.2.1.2 = Fvo3.2.1.2.1 + Fvo3.2.1.2.2 + Fvo3.2.1.2.3</t>
        </r>
      </text>
    </comment>
    <comment ref="B177"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t>
        </r>
      </text>
    </comment>
    <comment ref="F177" authorId="0" shapeId="0">
      <text>
        <r>
          <rPr>
            <sz val="9"/>
            <color indexed="81"/>
            <rFont val="Tahoma"/>
            <family val="2"/>
          </rPr>
          <t>Geo: LU
Formula: Fvo3.2.1.2.1 = Fvo3.2.1.2.1.1 + Fvo3.2.1.2.1.2 + Fvo3.2.1.2.1.3 + Fvo3.2.1.2.1.4 + Fvo3.2.1.2.1.5</t>
        </r>
      </text>
    </comment>
    <comment ref="B178"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t>
        </r>
      </text>
    </comment>
    <comment ref="F178" authorId="0" shapeId="0">
      <text>
        <r>
          <rPr>
            <sz val="9"/>
            <color indexed="81"/>
            <rFont val="Tahoma"/>
            <family val="2"/>
          </rPr>
          <t>Geo: IX
Formula: Fvo3.2.1.2.1 = Fvo3.2.1.2.1.1 + Fvo3.2.1.2.1.2 + Fvo3.2.1.2.1.3 + Fvo3.2.1.2.1.4 + Fvo3.2.1.2.1.5</t>
        </r>
      </text>
    </comment>
    <comment ref="B179"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t>
        </r>
      </text>
    </comment>
    <comment ref="F179" authorId="0" shapeId="0">
      <text>
        <r>
          <rPr>
            <sz val="9"/>
            <color indexed="81"/>
            <rFont val="Tahoma"/>
            <family val="2"/>
          </rPr>
          <t>Geo: OX
Formula: Fvo3.2.1.2.1 = Fvo3.2.1.2.1.1 + Fvo3.2.1.2.1.2 + Fvo3.2.1.2.1.3 + Fvo3.2.1.2.1.4 + Fvo3.2.1.2.1.5</t>
        </r>
      </text>
    </comment>
    <comment ref="B180"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3.2.1.2.1.1 Lost or stolen card
</t>
        </r>
      </text>
    </comment>
    <comment ref="B181"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3.2.1.2.1.1 Lost or stolen card
</t>
        </r>
      </text>
    </comment>
    <comment ref="B182"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3.2.1.2.1.1 Lost or stolen card
</t>
        </r>
      </text>
    </comment>
    <comment ref="B183"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3.2.1.2.1.2 Card not received
</t>
        </r>
      </text>
    </comment>
    <comment ref="B184"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3.2.1.2.1.2 Card not received
</t>
        </r>
      </text>
    </comment>
    <comment ref="B185"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3.2.1.2.1.2 Card not received
</t>
        </r>
      </text>
    </comment>
    <comment ref="B186"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3.2.1.2.1.3 Counterfeit card
</t>
        </r>
      </text>
    </comment>
    <comment ref="B187"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3.2.1.2.1.3 Counterfeit card
</t>
        </r>
      </text>
    </comment>
    <comment ref="B188"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3.2.1.2.1.3 Counterfeit card
</t>
        </r>
      </text>
    </comment>
    <comment ref="B189"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3.2.1.2.1.4 Card details theft
</t>
        </r>
      </text>
    </comment>
    <comment ref="B190"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3.2.1.2.1.4 Card details theft
</t>
        </r>
      </text>
    </comment>
    <comment ref="B191"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3.2.1.2.1.4 Card details theft
</t>
        </r>
      </text>
    </comment>
    <comment ref="B192"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3.2.1.2.1.5 Other
</t>
        </r>
      </text>
    </comment>
    <comment ref="B193"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3.2.1.2.1.5 Other
</t>
        </r>
      </text>
    </comment>
    <comment ref="B194"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3.2.1.2.1.5 Other
</t>
        </r>
      </text>
    </comment>
    <comment ref="B195"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3.2.1.2.2 Modification of a payment order by the fraudster
</t>
        </r>
      </text>
    </comment>
    <comment ref="B196"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3.2.1.2.2 Modification of a payment order by the fraudster
</t>
        </r>
      </text>
    </comment>
    <comment ref="B197"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3.2.1.2.2 Modification of a payment order by the fraudster
</t>
        </r>
      </text>
    </comment>
    <comment ref="B198"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3.2.1.2.3 Manipulation of the payer to make a card payment
</t>
        </r>
      </text>
    </comment>
    <comment ref="B199"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3.2.1.2.3 Manipulation of the payer to make a card payment
</t>
        </r>
      </text>
    </comment>
    <comment ref="B200"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3.2.1.2.3 Manipulation of the payer to make a card payment
</t>
        </r>
      </text>
    </comment>
    <comment ref="B201"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t>
        </r>
      </text>
    </comment>
    <comment ref="F201" authorId="0" shapeId="0">
      <text>
        <r>
          <rPr>
            <sz val="9"/>
            <color indexed="81"/>
            <rFont val="Tahoma"/>
            <family val="2"/>
          </rPr>
          <t>Geo: LU
Formula: Fvo3.2.1.3 = Fvo3.2.1.3.1 + Fvo3.2.1.3.2 + Fvo3.2.1.3.3</t>
        </r>
      </text>
    </comment>
    <comment ref="B202"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t>
        </r>
      </text>
    </comment>
    <comment ref="F202" authorId="0" shapeId="0">
      <text>
        <r>
          <rPr>
            <sz val="9"/>
            <color indexed="81"/>
            <rFont val="Tahoma"/>
            <family val="2"/>
          </rPr>
          <t>Geo: IX
Formula: Fvo3.2.1.3 = Fvo3.2.1.3.1 + Fvo3.2.1.3.2 + Fvo3.2.1.3.3</t>
        </r>
      </text>
    </comment>
    <comment ref="B203"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t>
        </r>
      </text>
    </comment>
    <comment ref="F203" authorId="0" shapeId="0">
      <text>
        <r>
          <rPr>
            <sz val="9"/>
            <color indexed="81"/>
            <rFont val="Tahoma"/>
            <family val="2"/>
          </rPr>
          <t>Geo: OX
Formula: Fvo3.2.1.3 = Fvo3.2.1.3.1 + Fvo3.2.1.3.2 + Fvo3.2.1.3.3</t>
        </r>
      </text>
    </comment>
    <comment ref="B204"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t>
        </r>
      </text>
    </comment>
    <comment ref="F204" authorId="0" shapeId="0">
      <text>
        <r>
          <rPr>
            <sz val="9"/>
            <color indexed="81"/>
            <rFont val="Tahoma"/>
            <family val="2"/>
          </rPr>
          <t>Geo: LU
Formula: Fvo3.2.1.3 = Fvo3.2.1.3.4 + Fvo3.2.1.3.5 + Fvo3.2.1.3.6 + Fvo3.2.1.3.7 + Fvo3.2.1.3.8 + Fvo3.2.1.3.9 + Fvo3.2.1.3.10</t>
        </r>
      </text>
    </comment>
    <comment ref="B205"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t>
        </r>
      </text>
    </comment>
    <comment ref="F205" authorId="0" shapeId="0">
      <text>
        <r>
          <rPr>
            <sz val="9"/>
            <color indexed="81"/>
            <rFont val="Tahoma"/>
            <family val="2"/>
          </rPr>
          <t>Geo: IX
Formula: Fvo3.2.1.3 = Fvo3.2.1.3.4 + Fvo3.2.1.3.5 + Fvo3.2.1.3.6 + Fvo3.2.1.3.7 + Fvo3.2.1.3.8 + Fvo3.2.1.3.9 + Fvo3.2.1.3.10</t>
        </r>
      </text>
    </comment>
    <comment ref="B206"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t>
        </r>
      </text>
    </comment>
    <comment ref="F206" authorId="0" shapeId="0">
      <text>
        <r>
          <rPr>
            <sz val="9"/>
            <color indexed="81"/>
            <rFont val="Tahoma"/>
            <family val="2"/>
          </rPr>
          <t>Geo: OX
Formula: Fvo3.2.1.3 = Fvo3.2.1.3.4 + Fvo3.2.1.3.5 + Fvo3.2.1.3.6 + Fvo3.2.1.3.7 + Fvo3.2.1.3.8 + Fvo3.2.1.3.9 + Fvo3.2.1.3.10</t>
        </r>
      </text>
    </comment>
    <comment ref="B207"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3.2.1.3.1.1 Lost or stolen card
</t>
        </r>
      </text>
    </comment>
    <comment ref="F207" authorId="0" shapeId="0">
      <text>
        <r>
          <rPr>
            <sz val="9"/>
            <color indexed="81"/>
            <rFont val="Tahoma"/>
            <family val="2"/>
          </rPr>
          <t>Geo: LU
Formula: Fvo3.2.1.3.1 = Fvo3.2.1.3.1.1 + Fvo3.2.1.3.1.2 + Fvo3.2.1.3.1.3 + Fvo3.2.1.3.1.4 + Fvo3.2.1.3.1.5</t>
        </r>
      </text>
    </comment>
    <comment ref="B208"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3.2.1.3.1.1 Lost or stolen card
</t>
        </r>
      </text>
    </comment>
    <comment ref="F208" authorId="0" shapeId="0">
      <text>
        <r>
          <rPr>
            <sz val="9"/>
            <color indexed="81"/>
            <rFont val="Tahoma"/>
            <family val="2"/>
          </rPr>
          <t>Geo: IX
Formula: Fvo3.2.1.3.1 = Fvo3.2.1.3.1.1 + Fvo3.2.1.3.1.2 + Fvo3.2.1.3.1.3 + Fvo3.2.1.3.1.4 + Fvo3.2.1.3.1.5</t>
        </r>
      </text>
    </comment>
    <comment ref="B209"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3.2.1.3.1.1 Lost or stolen card
</t>
        </r>
      </text>
    </comment>
    <comment ref="F209" authorId="0" shapeId="0">
      <text>
        <r>
          <rPr>
            <sz val="9"/>
            <color indexed="81"/>
            <rFont val="Tahoma"/>
            <family val="2"/>
          </rPr>
          <t>Geo: OX
Formula: Fvo3.2.1.3.1 = Fvo3.2.1.3.1.1 + Fvo3.2.1.3.1.2 + Fvo3.2.1.3.1.3 + Fvo3.2.1.3.1.4 + Fvo3.2.1.3.1.5</t>
        </r>
      </text>
    </comment>
    <comment ref="B210"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3.2.1.3.1.2 Card not received
</t>
        </r>
      </text>
    </comment>
    <comment ref="B211"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3.2.1.3.1.2 Card not received
</t>
        </r>
      </text>
    </comment>
    <comment ref="B212"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3.2.1.3.1.2 Card not received
</t>
        </r>
      </text>
    </comment>
    <comment ref="B213"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3.2.1.3.1.3 Counterfeit card
</t>
        </r>
      </text>
    </comment>
    <comment ref="B214"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3.2.1.3.1.3 Counterfeit card
</t>
        </r>
      </text>
    </comment>
    <comment ref="B215"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3.2.1.3.1.3 Counterfeit card
</t>
        </r>
      </text>
    </comment>
    <comment ref="B216"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3.2.1.3.1.4 Card details theft
</t>
        </r>
      </text>
    </comment>
    <comment ref="B217"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3.2.1.3.1.4 Card details theft
</t>
        </r>
      </text>
    </comment>
    <comment ref="B218"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3.2.1.3.1.4 Card details theft
</t>
        </r>
      </text>
    </comment>
    <comment ref="B219"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3.2.1.3.1.5 Other
</t>
        </r>
      </text>
    </comment>
    <comment ref="B220"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3.2.1.3.1.5 Other
</t>
        </r>
      </text>
    </comment>
    <comment ref="B221"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3.2.1.3.1.5 Other
</t>
        </r>
      </text>
    </comment>
    <comment ref="B222"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3.2.1.3.2 Modification of a payment order by the fraudster
</t>
        </r>
      </text>
    </comment>
    <comment ref="B223"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3.2.1.3.2 Modification of a payment order by the fraudster
</t>
        </r>
      </text>
    </comment>
    <comment ref="B224"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3.2.1.3.2 Modification of a payment order by the fraudster
</t>
        </r>
      </text>
    </comment>
    <comment ref="B225"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3.2.1.3.3 Manipulation of the payer to make a card payment
</t>
        </r>
      </text>
    </comment>
    <comment ref="B226"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3.2.1.3.3 Manipulation of the payer to make a card payment
</t>
        </r>
      </text>
    </comment>
    <comment ref="B227"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3.2.1.3.3 Manipulation of the payer to make a card payment
</t>
        </r>
      </text>
    </comment>
    <comment ref="B228"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3.2.1.3.4 Low value (Art.16 RTS)
</t>
        </r>
      </text>
    </comment>
    <comment ref="B229"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3.2.1.3.4 Low value (Art.16 RTS)
</t>
        </r>
      </text>
    </comment>
    <comment ref="B230"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3.2.1.3.4 Low value (Art.16 RTS)
</t>
        </r>
      </text>
    </comment>
    <comment ref="B231"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3.2.1.3.5 Trusted beneficiary (Art.13 RTS)
</t>
        </r>
      </text>
    </comment>
    <comment ref="B232"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3.2.1.3.5 Trusted beneficiary (Art.13 RTS)
</t>
        </r>
      </text>
    </comment>
    <comment ref="B233"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3.2.1.3.5 Trusted beneficiary (Art.13 RTS)
</t>
        </r>
      </text>
    </comment>
    <comment ref="B234"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3.2.1.3.6 Recurring transaction (Art.14 RTS)
</t>
        </r>
      </text>
    </comment>
    <comment ref="B235"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3.2.1.3.6 Recurring transaction (Art.14 RTS)
</t>
        </r>
      </text>
    </comment>
    <comment ref="B236"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3.2.1.3.6 Recurring transaction (Art.14 RTS)
</t>
        </r>
      </text>
    </comment>
    <comment ref="B237"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3.2.1.3.7 Use of secure corporate payment processes or protocols (Art. 17 RTS)
</t>
        </r>
      </text>
    </comment>
    <comment ref="B238"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3.2.1.3.7 Use of secure corporate payment processes or protocols (Art. 17 RTS)
</t>
        </r>
      </text>
    </comment>
    <comment ref="B239"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3.2.1.3.7 Use of secure corporate payment processes or protocols (Art. 17 RTS)
</t>
        </r>
      </text>
    </comment>
    <comment ref="B240"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3.2.1.3.8 Transaction risk analysis (Art.18 RTS)
</t>
        </r>
      </text>
    </comment>
    <comment ref="B241"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3.2.1.3.8 Transaction risk analysis (Art.18 RTS)
</t>
        </r>
      </text>
    </comment>
    <comment ref="B242"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3.2.1.3.8 Transaction risk analysis (Art.18 RTS)
</t>
        </r>
      </text>
    </comment>
    <comment ref="B243"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3.2.1.3.9 Merchant initiated transactions (*)
</t>
        </r>
      </text>
    </comment>
    <comment ref="B244"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3.2.1.3.9 Merchant initiated transactions (*)
</t>
        </r>
      </text>
    </comment>
    <comment ref="B245"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3.2.1.3.9 Merchant initiated transactions (*)
</t>
        </r>
      </text>
    </comment>
    <comment ref="B246"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3.2.1.3.10 Other 
</t>
        </r>
      </text>
    </comment>
    <comment ref="B247"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3.2.1.3.10 Other 
</t>
        </r>
      </text>
    </comment>
    <comment ref="B248"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3.2.1.3.10 Other 
</t>
        </r>
      </text>
    </comment>
    <comment ref="B249" authorId="1" shapeId="0">
      <text>
        <r>
          <rPr>
            <sz val="9"/>
            <color indexed="81"/>
            <rFont val="Tahoma"/>
            <family val="2"/>
          </rPr>
          <t xml:space="preserve">3 Card payments issued (except cards with an e-money function only)
3.2 Of which initiated electronically
3.2.2 Of which initiated via non-remote payment channel
</t>
        </r>
      </text>
    </comment>
    <comment ref="F249" authorId="0" shapeId="0">
      <text>
        <r>
          <rPr>
            <sz val="9"/>
            <color indexed="81"/>
            <rFont val="Tahoma"/>
            <family val="2"/>
          </rPr>
          <t>Geo: LU
Formula: Fvo3.2.2 = Fvo3.2.2.1.1 + Fvo3.2.2.1.2</t>
        </r>
      </text>
    </comment>
    <comment ref="B250" authorId="1" shapeId="0">
      <text>
        <r>
          <rPr>
            <sz val="9"/>
            <color indexed="81"/>
            <rFont val="Tahoma"/>
            <family val="2"/>
          </rPr>
          <t xml:space="preserve">3 Card payments issued (except cards with an e-money function only)
3.2 Of which initiated electronically
3.2.2 Of which initiated via non-remote payment channel
</t>
        </r>
      </text>
    </comment>
    <comment ref="F250" authorId="0" shapeId="0">
      <text>
        <r>
          <rPr>
            <sz val="9"/>
            <color indexed="81"/>
            <rFont val="Tahoma"/>
            <family val="2"/>
          </rPr>
          <t>Geo: IX
Formula: Fvo3.2.2 = Fvo3.2.2.1.1 + Fvo3.2.2.1.2</t>
        </r>
      </text>
    </comment>
    <comment ref="B251" authorId="1" shapeId="0">
      <text>
        <r>
          <rPr>
            <sz val="9"/>
            <color indexed="81"/>
            <rFont val="Tahoma"/>
            <family val="2"/>
          </rPr>
          <t xml:space="preserve">3 Card payments issued (except cards with an e-money function only)
3.2 Of which initiated electronically
3.2.2 Of which initiated via non-remote payment channel
</t>
        </r>
      </text>
    </comment>
    <comment ref="F251" authorId="0" shapeId="0">
      <text>
        <r>
          <rPr>
            <sz val="9"/>
            <color indexed="81"/>
            <rFont val="Tahoma"/>
            <family val="2"/>
          </rPr>
          <t>Geo: OX
Formula: Fvo3.2.2 = Fvo3.2.2.1.1 + Fvo3.2.2.1.2</t>
        </r>
      </text>
    </comment>
    <comment ref="B252" authorId="1" shapeId="0">
      <text>
        <r>
          <rPr>
            <sz val="9"/>
            <color indexed="81"/>
            <rFont val="Tahoma"/>
            <family val="2"/>
          </rPr>
          <t xml:space="preserve">3 Card payments issued (except cards with an e-money function only)
3.2 Of which initiated electronically
3.2.2 Of which initiated via non-remote payment channel
3.2.2.1 
3.2.2.1.1 Payments with cards with a debit function
</t>
        </r>
      </text>
    </comment>
    <comment ref="F252" authorId="0" shapeId="0">
      <text>
        <r>
          <rPr>
            <sz val="9"/>
            <color indexed="81"/>
            <rFont val="Tahoma"/>
            <family val="2"/>
          </rPr>
          <t>Geo: LU
Formula: Fvo3.2.2 = Fvo3.2.2.2 + Fvo3.2.2.3</t>
        </r>
      </text>
    </comment>
    <comment ref="B253" authorId="1" shapeId="0">
      <text>
        <r>
          <rPr>
            <sz val="9"/>
            <color indexed="81"/>
            <rFont val="Tahoma"/>
            <family val="2"/>
          </rPr>
          <t xml:space="preserve">3 Card payments issued (except cards with an e-money function only)
3.2 Of which initiated electronically
3.2.2 Of which initiated via non-remote payment channel
3.2.2.1 
3.2.2.1.1 Payments with cards with a debit function
</t>
        </r>
      </text>
    </comment>
    <comment ref="F253" authorId="0" shapeId="0">
      <text>
        <r>
          <rPr>
            <sz val="9"/>
            <color indexed="81"/>
            <rFont val="Tahoma"/>
            <family val="2"/>
          </rPr>
          <t>Geo: IX
Formula: Fvo3.2.2 = Fvo3.2.2.2 + Fvo3.2.2.3</t>
        </r>
      </text>
    </comment>
    <comment ref="B254" authorId="1" shapeId="0">
      <text>
        <r>
          <rPr>
            <sz val="9"/>
            <color indexed="81"/>
            <rFont val="Tahoma"/>
            <family val="2"/>
          </rPr>
          <t xml:space="preserve">3 Card payments issued (except cards with an e-money function only)
3.2 Of which initiated electronically
3.2.2 Of which initiated via non-remote payment channel
3.2.2.1 
3.2.2.1.1 Payments with cards with a debit function
</t>
        </r>
      </text>
    </comment>
    <comment ref="F254" authorId="0" shapeId="0">
      <text>
        <r>
          <rPr>
            <sz val="9"/>
            <color indexed="81"/>
            <rFont val="Tahoma"/>
            <family val="2"/>
          </rPr>
          <t>Geo: OX
Formula: Fvo3.2.2 = Fvo3.2.2.2 + Fvo3.2.2.3</t>
        </r>
      </text>
    </comment>
    <comment ref="B255" authorId="1" shapeId="0">
      <text>
        <r>
          <rPr>
            <sz val="9"/>
            <color indexed="81"/>
            <rFont val="Tahoma"/>
            <family val="2"/>
          </rPr>
          <t xml:space="preserve">3 Card payments issued (except cards with an e-money function only)
3.2 Of which initiated electronically
3.2.2 Of which initiated via non-remote payment channel
3.2.2.1 
3.2.2.1.2 Payments with cards with a credit or delayed debit function
</t>
        </r>
      </text>
    </comment>
    <comment ref="B256" authorId="1" shapeId="0">
      <text>
        <r>
          <rPr>
            <sz val="9"/>
            <color indexed="81"/>
            <rFont val="Tahoma"/>
            <family val="2"/>
          </rPr>
          <t xml:space="preserve">3 Card payments issued (except cards with an e-money function only)
3.2 Of which initiated electronically
3.2.2 Of which initiated via non-remote payment channel
3.2.2.1 
3.2.2.1.2 Payments with cards with a credit or delayed debit function
</t>
        </r>
      </text>
    </comment>
    <comment ref="B257" authorId="1" shapeId="0">
      <text>
        <r>
          <rPr>
            <sz val="9"/>
            <color indexed="81"/>
            <rFont val="Tahoma"/>
            <family val="2"/>
          </rPr>
          <t xml:space="preserve">3 Card payments issued (except cards with an e-money function only)
3.2 Of which initiated electronically
3.2.2 Of which initiated via non-remote payment channel
3.2.2.1 
3.2.2.1.2 Payments with cards with a credit or delayed debit function
</t>
        </r>
      </text>
    </comment>
    <comment ref="B258"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t>
        </r>
      </text>
    </comment>
    <comment ref="F258" authorId="0" shapeId="0">
      <text>
        <r>
          <rPr>
            <sz val="9"/>
            <color indexed="81"/>
            <rFont val="Tahoma"/>
            <family val="2"/>
          </rPr>
          <t>Geo: LU
Formula: Fvo3.2.2.2 = Fvo3.2.2.2.1 + Fvo3.2.2.2.2 + Fvo3.2.2.2.3</t>
        </r>
      </text>
    </comment>
    <comment ref="B259"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t>
        </r>
      </text>
    </comment>
    <comment ref="F259" authorId="0" shapeId="0">
      <text>
        <r>
          <rPr>
            <sz val="9"/>
            <color indexed="81"/>
            <rFont val="Tahoma"/>
            <family val="2"/>
          </rPr>
          <t>Geo: IX
Formula: Fvo3.2.2.2 = Fvo3.2.2.2.1 + Fvo3.2.2.2.2 + Fvo3.2.2.2.3</t>
        </r>
      </text>
    </comment>
    <comment ref="B260"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t>
        </r>
      </text>
    </comment>
    <comment ref="F260" authorId="0" shapeId="0">
      <text>
        <r>
          <rPr>
            <sz val="9"/>
            <color indexed="81"/>
            <rFont val="Tahoma"/>
            <family val="2"/>
          </rPr>
          <t>Geo: OX
Formula: Fvo3.2.2.2 = Fvo3.2.2.2.1 + Fvo3.2.2.2.2 + Fvo3.2.2.2.3</t>
        </r>
      </text>
    </comment>
    <comment ref="B261"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t>
        </r>
      </text>
    </comment>
    <comment ref="F261" authorId="0" shapeId="0">
      <text>
        <r>
          <rPr>
            <sz val="9"/>
            <color indexed="81"/>
            <rFont val="Tahoma"/>
            <family val="2"/>
          </rPr>
          <t>Geo: LU
Formula: Fvo3.2.2.2.1 = Fvo3.2.2.2.1.1 + Fvo3.2.2.2.1.2 + Fvo3.2.2.2.1.3 + Fvo3.2.2.2.1.4</t>
        </r>
      </text>
    </comment>
    <comment ref="B262"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t>
        </r>
      </text>
    </comment>
    <comment ref="F262" authorId="0" shapeId="0">
      <text>
        <r>
          <rPr>
            <sz val="9"/>
            <color indexed="81"/>
            <rFont val="Tahoma"/>
            <family val="2"/>
          </rPr>
          <t>Geo: IX
Formula: Fvo3.2.2.2.1 = Fvo3.2.2.2.1.1 + Fvo3.2.2.2.1.2 + Fvo3.2.2.2.1.3 + Fvo3.2.2.2.1.4</t>
        </r>
      </text>
    </comment>
    <comment ref="B263"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t>
        </r>
      </text>
    </comment>
    <comment ref="F263" authorId="0" shapeId="0">
      <text>
        <r>
          <rPr>
            <sz val="9"/>
            <color indexed="81"/>
            <rFont val="Tahoma"/>
            <family val="2"/>
          </rPr>
          <t>Geo: OX
Formula: Fvo3.2.2.2.1 = Fvo3.2.2.2.1.1 + Fvo3.2.2.2.1.2 + Fvo3.2.2.2.1.3 + Fvo3.2.2.2.1.4</t>
        </r>
      </text>
    </comment>
    <comment ref="B264"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3.2.2.2.1.1 Lost or stolen card
</t>
        </r>
      </text>
    </comment>
    <comment ref="B265"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3.2.2.2.1.1 Lost or stolen card
</t>
        </r>
      </text>
    </comment>
    <comment ref="B266"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3.2.2.2.1.1 Lost or stolen card
</t>
        </r>
      </text>
    </comment>
    <comment ref="B267"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3.2.2.2.1.2 Card not received
</t>
        </r>
      </text>
    </comment>
    <comment ref="B268"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3.2.2.2.1.2 Card not received
</t>
        </r>
      </text>
    </comment>
    <comment ref="B269"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3.2.2.2.1.2 Card not received
</t>
        </r>
      </text>
    </comment>
    <comment ref="B270"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3.2.2.2.1.3 Counterfeit card
</t>
        </r>
      </text>
    </comment>
    <comment ref="B271"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3.2.2.2.1.3 Counterfeit card
</t>
        </r>
      </text>
    </comment>
    <comment ref="B272"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3.2.2.2.1.3 Counterfeit card
</t>
        </r>
      </text>
    </comment>
    <comment ref="B273"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3.2.2.2.1.4 Other
</t>
        </r>
      </text>
    </comment>
    <comment ref="B274"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3.2.2.2.1.4 Other
</t>
        </r>
      </text>
    </comment>
    <comment ref="B275"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3.2.2.2.1.4 Other
</t>
        </r>
      </text>
    </comment>
    <comment ref="B276"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3.2.2.2.2 Modification of a payment order by the fraudster
</t>
        </r>
      </text>
    </comment>
    <comment ref="B277"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3.2.2.2.2 Modification of a payment order by the fraudster
</t>
        </r>
      </text>
    </comment>
    <comment ref="B278"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3.2.2.2.2 Modification of a payment order by the fraudster
</t>
        </r>
      </text>
    </comment>
    <comment ref="B279"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3.2.2.2.3 Manipulation of the payer to make a card payment
</t>
        </r>
      </text>
    </comment>
    <comment ref="B280"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3.2.2.2.3 Manipulation of the payer to make a card payment
</t>
        </r>
      </text>
    </comment>
    <comment ref="B281"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3.2.2.2.3 Manipulation of the payer to make a card payment
</t>
        </r>
      </text>
    </comment>
    <comment ref="B282"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t>
        </r>
      </text>
    </comment>
    <comment ref="F282" authorId="0" shapeId="0">
      <text>
        <r>
          <rPr>
            <sz val="9"/>
            <color indexed="81"/>
            <rFont val="Tahoma"/>
            <family val="2"/>
          </rPr>
          <t>Geo: LU
Formula: Fvo3.2.2.3 = Fvo3.2.2.3.1 + Fvo3.2.2.3.2 + Fvo3.2.2.3.3</t>
        </r>
      </text>
    </comment>
    <comment ref="B283"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t>
        </r>
      </text>
    </comment>
    <comment ref="F283" authorId="0" shapeId="0">
      <text>
        <r>
          <rPr>
            <sz val="9"/>
            <color indexed="81"/>
            <rFont val="Tahoma"/>
            <family val="2"/>
          </rPr>
          <t>Geo: IX
Formula: Fvo3.2.2.3 = Fvo3.2.2.3.1 + Fvo3.2.2.3.2 + Fvo3.2.2.3.3</t>
        </r>
      </text>
    </comment>
    <comment ref="B284"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t>
        </r>
      </text>
    </comment>
    <comment ref="F284" authorId="0" shapeId="0">
      <text>
        <r>
          <rPr>
            <sz val="9"/>
            <color indexed="81"/>
            <rFont val="Tahoma"/>
            <family val="2"/>
          </rPr>
          <t>Geo: OX
Formula: Fvo3.2.2.3 = Fvo3.2.2.3.1 + Fvo3.2.2.3.2 + Fvo3.2.2.3.3</t>
        </r>
      </text>
    </comment>
    <comment ref="B285"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t>
        </r>
      </text>
    </comment>
    <comment ref="F285" authorId="0" shapeId="0">
      <text>
        <r>
          <rPr>
            <sz val="9"/>
            <color indexed="81"/>
            <rFont val="Tahoma"/>
            <family val="2"/>
          </rPr>
          <t>Geo: LU
Formula: Fvo3.2.2.3 = Fvo3.2.2.3.4 + Fvo3.2.2.3.5 + Fvo3.2.2.3.6 + Fvo3.2.2.3.7 + Fvo3.2.2.3.8</t>
        </r>
      </text>
    </comment>
    <comment ref="B286"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t>
        </r>
      </text>
    </comment>
    <comment ref="F286" authorId="0" shapeId="0">
      <text>
        <r>
          <rPr>
            <sz val="9"/>
            <color indexed="81"/>
            <rFont val="Tahoma"/>
            <family val="2"/>
          </rPr>
          <t>Geo: IX
Formula: Fvo3.2.2.3 = Fvo3.2.2.3.4 + Fvo3.2.2.3.5 + Fvo3.2.2.3.6 + Fvo3.2.2.3.7 + Fvo3.2.2.3.8</t>
        </r>
      </text>
    </comment>
    <comment ref="B287"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t>
        </r>
      </text>
    </comment>
    <comment ref="F287" authorId="0" shapeId="0">
      <text>
        <r>
          <rPr>
            <sz val="9"/>
            <color indexed="81"/>
            <rFont val="Tahoma"/>
            <family val="2"/>
          </rPr>
          <t>Geo: OX
Formula: Fvo3.2.2.3 = Fvo3.2.2.3.4 + Fvo3.2.2.3.5 + Fvo3.2.2.3.6 + Fvo3.2.2.3.7 + Fvo3.2.2.3.8</t>
        </r>
      </text>
    </comment>
    <comment ref="B288"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3.2.2.3.1.1 Lost or stolen card
</t>
        </r>
      </text>
    </comment>
    <comment ref="F288" authorId="0" shapeId="0">
      <text>
        <r>
          <rPr>
            <sz val="9"/>
            <color indexed="81"/>
            <rFont val="Tahoma"/>
            <family val="2"/>
          </rPr>
          <t>Geo: LU
Formula: Fvo3.2.2.3.1 = Fvo3.2.2.3.1.1 + Fvo3.2.2.3.1.2 + Fvo3.2.2.3.1.3 + Fvo3.2.2.3.1.4</t>
        </r>
      </text>
    </comment>
    <comment ref="B289"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3.2.2.3.1.1 Lost or stolen card
</t>
        </r>
      </text>
    </comment>
    <comment ref="F289" authorId="0" shapeId="0">
      <text>
        <r>
          <rPr>
            <sz val="9"/>
            <color indexed="81"/>
            <rFont val="Tahoma"/>
            <family val="2"/>
          </rPr>
          <t>Geo: IX
Formula: Fvo3.2.2.3.1 = Fvo3.2.2.3.1.1 + Fvo3.2.2.3.1.2 + Fvo3.2.2.3.1.3 + Fvo3.2.2.3.1.4</t>
        </r>
      </text>
    </comment>
    <comment ref="B290"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3.2.2.3.1.1 Lost or stolen card
</t>
        </r>
      </text>
    </comment>
    <comment ref="F290" authorId="0" shapeId="0">
      <text>
        <r>
          <rPr>
            <sz val="9"/>
            <color indexed="81"/>
            <rFont val="Tahoma"/>
            <family val="2"/>
          </rPr>
          <t>Geo: OX
Formula: Fvo3.2.2.3.1 = Fvo3.2.2.3.1.1 + Fvo3.2.2.3.1.2 + Fvo3.2.2.3.1.3 + Fvo3.2.2.3.1.4</t>
        </r>
      </text>
    </comment>
    <comment ref="B291"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3.2.2.3.1.2 Card not received
</t>
        </r>
      </text>
    </comment>
    <comment ref="B292"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3.2.2.3.1.2 Card not received
</t>
        </r>
      </text>
    </comment>
    <comment ref="B293"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3.2.2.3.1.2 Card not received
</t>
        </r>
      </text>
    </comment>
    <comment ref="B294"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3.2.2.3.1.3 Counterfeit card
</t>
        </r>
      </text>
    </comment>
    <comment ref="B295"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3.2.2.3.1.3 Counterfeit card
</t>
        </r>
      </text>
    </comment>
    <comment ref="B296"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3.2.2.3.1.3 Counterfeit card
</t>
        </r>
      </text>
    </comment>
    <comment ref="B297"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3.2.2.3.1.4 Other
</t>
        </r>
      </text>
    </comment>
    <comment ref="B298"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3.2.2.3.1.4 Other
</t>
        </r>
      </text>
    </comment>
    <comment ref="B299"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3.2.2.3.1.4 Other
</t>
        </r>
      </text>
    </comment>
    <comment ref="B300"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3.2.2.3.2 Modification of a payment order by the fraudster
</t>
        </r>
      </text>
    </comment>
    <comment ref="B301"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3.2.2.3.2 Modification of a payment order by the fraudster
</t>
        </r>
      </text>
    </comment>
    <comment ref="B302"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3.2.2.3.2 Modification of a payment order by the fraudster
</t>
        </r>
      </text>
    </comment>
    <comment ref="B303"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3.2.2.3.3 Manipulation of the payer to make a card payment
</t>
        </r>
      </text>
    </comment>
    <comment ref="B304"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3.2.2.3.3 Manipulation of the payer to make a card payment
</t>
        </r>
      </text>
    </comment>
    <comment ref="B305"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3.2.2.3.3 Manipulation of the payer to make a card payment
</t>
        </r>
      </text>
    </comment>
    <comment ref="B306"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3.2.2.3.4 Trusted beneficiary (Art.13 RTS)
</t>
        </r>
      </text>
    </comment>
    <comment ref="B307"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3.2.2.3.4 Trusted beneficiary (Art.13 RTS)
</t>
        </r>
      </text>
    </comment>
    <comment ref="B308"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3.2.2.3.4 Trusted beneficiary (Art.13 RTS)
</t>
        </r>
      </text>
    </comment>
    <comment ref="B309"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3.2.2.3.5 Recurring transaction (Art.14 RTS)
</t>
        </r>
      </text>
    </comment>
    <comment ref="B310"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3.2.2.3.5 Recurring transaction (Art.14 RTS)
</t>
        </r>
      </text>
    </comment>
    <comment ref="B311"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3.2.2.3.5 Recurring transaction (Art.14 RTS)
</t>
        </r>
      </text>
    </comment>
    <comment ref="B312"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3.2.2.3.6 Contactless low value (Art.11 RTS)
</t>
        </r>
      </text>
    </comment>
    <comment ref="B313"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3.2.2.3.6 Contactless low value (Art.11 RTS)
</t>
        </r>
      </text>
    </comment>
    <comment ref="B314"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3.2.2.3.6 Contactless low value (Art.11 RTS)
</t>
        </r>
      </text>
    </comment>
    <comment ref="B315"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3.2.2.3.7 Unattended terminal for transport or parking fares (Art.12 RTS)
</t>
        </r>
      </text>
    </comment>
    <comment ref="B316"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3.2.2.3.7 Unattended terminal for transport or parking fares (Art.12 RTS)
</t>
        </r>
      </text>
    </comment>
    <comment ref="B317"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3.2.2.3.7 Unattended terminal for transport or parking fares (Art.12 RTS)
</t>
        </r>
      </text>
    </comment>
    <comment ref="B318"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3.2.2.3.8 Other 
</t>
        </r>
      </text>
    </comment>
    <comment ref="B319"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3.2.2.3.8 Other 
</t>
        </r>
      </text>
    </comment>
    <comment ref="B320"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3.2.2.3.8 Other 
</t>
        </r>
      </text>
    </comment>
    <comment ref="B321" authorId="1" shapeId="0">
      <text>
        <r>
          <rPr>
            <sz val="9"/>
            <color indexed="81"/>
            <rFont val="Tahoma"/>
            <family val="2"/>
          </rPr>
          <t xml:space="preserve">3 Card payments issued (except cards with an e-money function only)
</t>
        </r>
      </text>
    </comment>
    <comment ref="F321" authorId="0" shapeId="0">
      <text>
        <r>
          <rPr>
            <sz val="9"/>
            <color indexed="81"/>
            <rFont val="Tahoma"/>
            <family val="2"/>
          </rPr>
          <t>Geo: LU
Formula: Fva3 = Fva3.1 + Fva3.2</t>
        </r>
      </text>
    </comment>
    <comment ref="B322" authorId="1" shapeId="0">
      <text>
        <r>
          <rPr>
            <sz val="9"/>
            <color indexed="81"/>
            <rFont val="Tahoma"/>
            <family val="2"/>
          </rPr>
          <t xml:space="preserve">3 Card payments issued (except cards with an e-money function only)
</t>
        </r>
      </text>
    </comment>
    <comment ref="F322" authorId="0" shapeId="0">
      <text>
        <r>
          <rPr>
            <sz val="9"/>
            <color indexed="81"/>
            <rFont val="Tahoma"/>
            <family val="2"/>
          </rPr>
          <t>Geo: IX
Formula: Fva3 = Fva3.1 + Fva3.2</t>
        </r>
      </text>
    </comment>
    <comment ref="B323" authorId="1" shapeId="0">
      <text>
        <r>
          <rPr>
            <sz val="9"/>
            <color indexed="81"/>
            <rFont val="Tahoma"/>
            <family val="2"/>
          </rPr>
          <t xml:space="preserve">3 Card payments issued (except cards with an e-money function only)
</t>
        </r>
      </text>
    </comment>
    <comment ref="F323" authorId="0" shapeId="0">
      <text>
        <r>
          <rPr>
            <sz val="9"/>
            <color indexed="81"/>
            <rFont val="Tahoma"/>
            <family val="2"/>
          </rPr>
          <t>Geo: OX
Formula: Fva3 = Fva3.1 + Fva3.2</t>
        </r>
      </text>
    </comment>
    <comment ref="B324" authorId="1" shapeId="0">
      <text>
        <r>
          <rPr>
            <sz val="9"/>
            <color indexed="81"/>
            <rFont val="Tahoma"/>
            <family val="2"/>
          </rPr>
          <t xml:space="preserve">3 Card payments issued (except cards with an e-money function only)
3.1 Of which initiated non-electronically
</t>
        </r>
      </text>
    </comment>
    <comment ref="B325" authorId="1" shapeId="0">
      <text>
        <r>
          <rPr>
            <sz val="9"/>
            <color indexed="81"/>
            <rFont val="Tahoma"/>
            <family val="2"/>
          </rPr>
          <t xml:space="preserve">3 Card payments issued (except cards with an e-money function only)
3.1 Of which initiated non-electronically
</t>
        </r>
      </text>
    </comment>
    <comment ref="B326" authorId="1" shapeId="0">
      <text>
        <r>
          <rPr>
            <sz val="9"/>
            <color indexed="81"/>
            <rFont val="Tahoma"/>
            <family val="2"/>
          </rPr>
          <t xml:space="preserve">3 Card payments issued (except cards with an e-money function only)
3.1 Of which initiated non-electronically
</t>
        </r>
      </text>
    </comment>
    <comment ref="B327" authorId="1" shapeId="0">
      <text>
        <r>
          <rPr>
            <sz val="9"/>
            <color indexed="81"/>
            <rFont val="Tahoma"/>
            <family val="2"/>
          </rPr>
          <t xml:space="preserve">3 Card payments issued (except cards with an e-money function only)
3.2 Of which initiated electronically
</t>
        </r>
      </text>
    </comment>
    <comment ref="F327" authorId="0" shapeId="0">
      <text>
        <r>
          <rPr>
            <sz val="9"/>
            <color indexed="81"/>
            <rFont val="Tahoma"/>
            <family val="2"/>
          </rPr>
          <t>Geo: LU
Formula: Fva3.2 = Fva3.2.1 + Fva3.2.2</t>
        </r>
      </text>
    </comment>
    <comment ref="B328" authorId="1" shapeId="0">
      <text>
        <r>
          <rPr>
            <sz val="9"/>
            <color indexed="81"/>
            <rFont val="Tahoma"/>
            <family val="2"/>
          </rPr>
          <t xml:space="preserve">3 Card payments issued (except cards with an e-money function only)
3.2 Of which initiated electronically
</t>
        </r>
      </text>
    </comment>
    <comment ref="F328" authorId="0" shapeId="0">
      <text>
        <r>
          <rPr>
            <sz val="9"/>
            <color indexed="81"/>
            <rFont val="Tahoma"/>
            <family val="2"/>
          </rPr>
          <t>Geo: IX
Formula: Fva3.2 = Fva3.2.1 + Fva3.2.2</t>
        </r>
      </text>
    </comment>
    <comment ref="B329" authorId="1" shapeId="0">
      <text>
        <r>
          <rPr>
            <sz val="9"/>
            <color indexed="81"/>
            <rFont val="Tahoma"/>
            <family val="2"/>
          </rPr>
          <t xml:space="preserve">3 Card payments issued (except cards with an e-money function only)
3.2 Of which initiated electronically
</t>
        </r>
      </text>
    </comment>
    <comment ref="F329" authorId="0" shapeId="0">
      <text>
        <r>
          <rPr>
            <sz val="9"/>
            <color indexed="81"/>
            <rFont val="Tahoma"/>
            <family val="2"/>
          </rPr>
          <t>Geo: OX
Formula: Fva3.2 = Fva3.2.1 + Fva3.2.2</t>
        </r>
      </text>
    </comment>
    <comment ref="B330" authorId="1" shapeId="0">
      <text>
        <r>
          <rPr>
            <sz val="9"/>
            <color indexed="81"/>
            <rFont val="Tahoma"/>
            <family val="2"/>
          </rPr>
          <t xml:space="preserve">3 Card payments issued (except cards with an e-money function only)
3.2 Of which initiated electronically
3.2.1 Of which initiated via remote payment channel
</t>
        </r>
      </text>
    </comment>
    <comment ref="F330" authorId="0" shapeId="0">
      <text>
        <r>
          <rPr>
            <sz val="9"/>
            <color indexed="81"/>
            <rFont val="Tahoma"/>
            <family val="2"/>
          </rPr>
          <t>Geo: LU
Formula: Fva3.2.1 = Fva3.2.1.1.1 + Fva3.2.1.1.2</t>
        </r>
      </text>
    </comment>
    <comment ref="B331" authorId="1" shapeId="0">
      <text>
        <r>
          <rPr>
            <sz val="9"/>
            <color indexed="81"/>
            <rFont val="Tahoma"/>
            <family val="2"/>
          </rPr>
          <t xml:space="preserve">3 Card payments issued (except cards with an e-money function only)
3.2 Of which initiated electronically
3.2.1 Of which initiated via remote payment channel
</t>
        </r>
      </text>
    </comment>
    <comment ref="F331" authorId="0" shapeId="0">
      <text>
        <r>
          <rPr>
            <sz val="9"/>
            <color indexed="81"/>
            <rFont val="Tahoma"/>
            <family val="2"/>
          </rPr>
          <t>Geo: IX
Formula: Fva3.2.1 = Fva3.2.1.1.1 + Fva3.2.1.1.2</t>
        </r>
      </text>
    </comment>
    <comment ref="B332" authorId="1" shapeId="0">
      <text>
        <r>
          <rPr>
            <sz val="9"/>
            <color indexed="81"/>
            <rFont val="Tahoma"/>
            <family val="2"/>
          </rPr>
          <t xml:space="preserve">3 Card payments issued (except cards with an e-money function only)
3.2 Of which initiated electronically
3.2.1 Of which initiated via remote payment channel
</t>
        </r>
      </text>
    </comment>
    <comment ref="F332" authorId="0" shapeId="0">
      <text>
        <r>
          <rPr>
            <sz val="9"/>
            <color indexed="81"/>
            <rFont val="Tahoma"/>
            <family val="2"/>
          </rPr>
          <t>Geo: OX
Formula: Fva3.2.1 = Fva3.2.1.1.1 + Fva3.2.1.1.2</t>
        </r>
      </text>
    </comment>
    <comment ref="B333" authorId="1" shapeId="0">
      <text>
        <r>
          <rPr>
            <sz val="9"/>
            <color indexed="81"/>
            <rFont val="Tahoma"/>
            <family val="2"/>
          </rPr>
          <t xml:space="preserve">3 Card payments issued (except cards with an e-money function only)
3.2 Of which initiated electronically
3.2.1 Of which initiated via remote payment channel
3.2.1.1 
3.2.1.1.1 Payments with cards with a debit function
</t>
        </r>
      </text>
    </comment>
    <comment ref="F333" authorId="0" shapeId="0">
      <text>
        <r>
          <rPr>
            <sz val="9"/>
            <color indexed="81"/>
            <rFont val="Tahoma"/>
            <family val="2"/>
          </rPr>
          <t>Geo: LU
Formula: Fva3.2.1 = Fva3.2.1.2 + Fva3.2.1.3</t>
        </r>
      </text>
    </comment>
    <comment ref="B334" authorId="1" shapeId="0">
      <text>
        <r>
          <rPr>
            <sz val="9"/>
            <color indexed="81"/>
            <rFont val="Tahoma"/>
            <family val="2"/>
          </rPr>
          <t xml:space="preserve">3 Card payments issued (except cards with an e-money function only)
3.2 Of which initiated electronically
3.2.1 Of which initiated via remote payment channel
3.2.1.1 
3.2.1.1.1 Payments with cards with a debit function
</t>
        </r>
      </text>
    </comment>
    <comment ref="F334" authorId="0" shapeId="0">
      <text>
        <r>
          <rPr>
            <sz val="9"/>
            <color indexed="81"/>
            <rFont val="Tahoma"/>
            <family val="2"/>
          </rPr>
          <t>Geo: IX
Formula: Fva3.2.1 = Fva3.2.1.2 + Fva3.2.1.3</t>
        </r>
      </text>
    </comment>
    <comment ref="B335" authorId="1" shapeId="0">
      <text>
        <r>
          <rPr>
            <sz val="9"/>
            <color indexed="81"/>
            <rFont val="Tahoma"/>
            <family val="2"/>
          </rPr>
          <t xml:space="preserve">3 Card payments issued (except cards with an e-money function only)
3.2 Of which initiated electronically
3.2.1 Of which initiated via remote payment channel
3.2.1.1 
3.2.1.1.1 Payments with cards with a debit function
</t>
        </r>
      </text>
    </comment>
    <comment ref="F335" authorId="0" shapeId="0">
      <text>
        <r>
          <rPr>
            <sz val="9"/>
            <color indexed="81"/>
            <rFont val="Tahoma"/>
            <family val="2"/>
          </rPr>
          <t>Geo: OX
Formula: Fva3.2.1 = Fva3.2.1.2 + Fva3.2.1.3</t>
        </r>
      </text>
    </comment>
    <comment ref="B336" authorId="1" shapeId="0">
      <text>
        <r>
          <rPr>
            <sz val="9"/>
            <color indexed="81"/>
            <rFont val="Tahoma"/>
            <family val="2"/>
          </rPr>
          <t xml:space="preserve">3 Card payments issued (except cards with an e-money function only)
3.2 Of which initiated electronically
3.2.1 Of which initiated via remote payment channel
3.2.1.1 
3.2.1.1.2 Payments with cards with a credit or delayed debit function
</t>
        </r>
      </text>
    </comment>
    <comment ref="B337" authorId="1" shapeId="0">
      <text>
        <r>
          <rPr>
            <sz val="9"/>
            <color indexed="81"/>
            <rFont val="Tahoma"/>
            <family val="2"/>
          </rPr>
          <t xml:space="preserve">3 Card payments issued (except cards with an e-money function only)
3.2 Of which initiated electronically
3.2.1 Of which initiated via remote payment channel
3.2.1.1 
3.2.1.1.2 Payments with cards with a credit or delayed debit function
</t>
        </r>
      </text>
    </comment>
    <comment ref="B338" authorId="1" shapeId="0">
      <text>
        <r>
          <rPr>
            <sz val="9"/>
            <color indexed="81"/>
            <rFont val="Tahoma"/>
            <family val="2"/>
          </rPr>
          <t xml:space="preserve">3 Card payments issued (except cards with an e-money function only)
3.2 Of which initiated electronically
3.2.1 Of which initiated via remote payment channel
3.2.1.1 
3.2.1.1.2 Payments with cards with a credit or delayed debit function
</t>
        </r>
      </text>
    </comment>
    <comment ref="B339"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t>
        </r>
      </text>
    </comment>
    <comment ref="F339" authorId="0" shapeId="0">
      <text>
        <r>
          <rPr>
            <sz val="9"/>
            <color indexed="81"/>
            <rFont val="Tahoma"/>
            <family val="2"/>
          </rPr>
          <t>Geo: LU
Formula: Fva3.2.1.2 = Fva3.2.1.2.1 + Fva3.2.1.2.2 + Fva3.2.1.2.3</t>
        </r>
      </text>
    </comment>
    <comment ref="B340"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t>
        </r>
      </text>
    </comment>
    <comment ref="F340" authorId="0" shapeId="0">
      <text>
        <r>
          <rPr>
            <sz val="9"/>
            <color indexed="81"/>
            <rFont val="Tahoma"/>
            <family val="2"/>
          </rPr>
          <t>Geo: IX
Formula: Fva3.2.1.2 = Fva3.2.1.2.1 + Fva3.2.1.2.2 + Fva3.2.1.2.3</t>
        </r>
      </text>
    </comment>
    <comment ref="B341"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t>
        </r>
      </text>
    </comment>
    <comment ref="F341" authorId="0" shapeId="0">
      <text>
        <r>
          <rPr>
            <sz val="9"/>
            <color indexed="81"/>
            <rFont val="Tahoma"/>
            <family val="2"/>
          </rPr>
          <t>Geo: OX
Formula: Fva3.2.1.2 = Fva3.2.1.2.1 + Fva3.2.1.2.2 + Fva3.2.1.2.3</t>
        </r>
      </text>
    </comment>
    <comment ref="B342"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t>
        </r>
      </text>
    </comment>
    <comment ref="F342" authorId="0" shapeId="0">
      <text>
        <r>
          <rPr>
            <sz val="9"/>
            <color indexed="81"/>
            <rFont val="Tahoma"/>
            <family val="2"/>
          </rPr>
          <t>Geo: LU
Formula: Fva3.2.1.2.1 = Fva3.2.1.2.1.1 + Fva3.2.1.2.1.2 + Fva3.2.1.2.1.3 + Fva3.2.1.2.1.4 + Fva3.2.1.2.1.5</t>
        </r>
      </text>
    </comment>
    <comment ref="B343"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t>
        </r>
      </text>
    </comment>
    <comment ref="F343" authorId="0" shapeId="0">
      <text>
        <r>
          <rPr>
            <sz val="9"/>
            <color indexed="81"/>
            <rFont val="Tahoma"/>
            <family val="2"/>
          </rPr>
          <t>Geo: IX
Formula: Fva3.2.1.2.1 = Fva3.2.1.2.1.1 + Fva3.2.1.2.1.2 + Fva3.2.1.2.1.3 + Fva3.2.1.2.1.4 + Fva3.2.1.2.1.5</t>
        </r>
      </text>
    </comment>
    <comment ref="B344"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t>
        </r>
      </text>
    </comment>
    <comment ref="F344" authorId="0" shapeId="0">
      <text>
        <r>
          <rPr>
            <sz val="9"/>
            <color indexed="81"/>
            <rFont val="Tahoma"/>
            <family val="2"/>
          </rPr>
          <t>Geo: OX
Formula: Fva3.2.1.2.1 = Fva3.2.1.2.1.1 + Fva3.2.1.2.1.2 + Fva3.2.1.2.1.3 + Fva3.2.1.2.1.4 + Fva3.2.1.2.1.5</t>
        </r>
      </text>
    </comment>
    <comment ref="B345"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3.2.1.2.1.1 Lost or stolen card
</t>
        </r>
      </text>
    </comment>
    <comment ref="B346"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3.2.1.2.1.1 Lost or stolen card
</t>
        </r>
      </text>
    </comment>
    <comment ref="B347"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3.2.1.2.1.1 Lost or stolen card
</t>
        </r>
      </text>
    </comment>
    <comment ref="B348"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3.2.1.2.1.2 Card not received
</t>
        </r>
      </text>
    </comment>
    <comment ref="B349"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3.2.1.2.1.2 Card not received
</t>
        </r>
      </text>
    </comment>
    <comment ref="B350"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3.2.1.2.1.2 Card not received
</t>
        </r>
      </text>
    </comment>
    <comment ref="B351"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3.2.1.2.1.3 Counterfeit card
</t>
        </r>
      </text>
    </comment>
    <comment ref="B352"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3.2.1.2.1.3 Counterfeit card
</t>
        </r>
      </text>
    </comment>
    <comment ref="B353"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3.2.1.2.1.3 Counterfeit card
</t>
        </r>
      </text>
    </comment>
    <comment ref="B354"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3.2.1.2.1.4 Card details theft
</t>
        </r>
      </text>
    </comment>
    <comment ref="B355"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3.2.1.2.1.4 Card details theft
</t>
        </r>
      </text>
    </comment>
    <comment ref="B356"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3.2.1.2.1.4 Card details theft
</t>
        </r>
      </text>
    </comment>
    <comment ref="B357"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3.2.1.2.1.5 Other
</t>
        </r>
      </text>
    </comment>
    <comment ref="B358"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3.2.1.2.1.5 Other
</t>
        </r>
      </text>
    </comment>
    <comment ref="B359"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3.2.1.2.1 Issuance of a payment order by a fraudster
3.2.1.2.1.5 Other
</t>
        </r>
      </text>
    </comment>
    <comment ref="B360"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3.2.1.2.2 Modification of a payment order by the fraudster
</t>
        </r>
      </text>
    </comment>
    <comment ref="B361"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3.2.1.2.2 Modification of a payment order by the fraudster
</t>
        </r>
      </text>
    </comment>
    <comment ref="B362"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3.2.1.2.2 Modification of a payment order by the fraudster
</t>
        </r>
      </text>
    </comment>
    <comment ref="B363"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3.2.1.2.3 Manipulation of the payer to make a card payment
</t>
        </r>
      </text>
    </comment>
    <comment ref="B364"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3.2.1.2.3 Manipulation of the payer to make a card payment
</t>
        </r>
      </text>
    </comment>
    <comment ref="B365" authorId="1" shapeId="0">
      <text>
        <r>
          <rPr>
            <sz val="9"/>
            <color indexed="81"/>
            <rFont val="Tahoma"/>
            <family val="2"/>
          </rPr>
          <t xml:space="preserve">3 Card payments issued (except cards with an e-money function only)
3.2 Of which initiated electronically
3.2.1 Of which initiated via remote payment channel
3.2.1.2 Of which authenticated via strong customer authentication
3.2.1.2.3 Manipulation of the payer to make a card payment
</t>
        </r>
      </text>
    </comment>
    <comment ref="B366"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t>
        </r>
      </text>
    </comment>
    <comment ref="F366" authorId="0" shapeId="0">
      <text>
        <r>
          <rPr>
            <sz val="9"/>
            <color indexed="81"/>
            <rFont val="Tahoma"/>
            <family val="2"/>
          </rPr>
          <t>Geo: LU
Formula: Fva3.2.1.3 = Fva3.2.1.3.1 + Fva3.2.1.3.2 + Fva3.2.1.3.3</t>
        </r>
      </text>
    </comment>
    <comment ref="B367"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t>
        </r>
      </text>
    </comment>
    <comment ref="F367" authorId="0" shapeId="0">
      <text>
        <r>
          <rPr>
            <sz val="9"/>
            <color indexed="81"/>
            <rFont val="Tahoma"/>
            <family val="2"/>
          </rPr>
          <t>Geo: IX
Formula: Fva3.2.1.3 = Fva3.2.1.3.1 + Fva3.2.1.3.2 + Fva3.2.1.3.3</t>
        </r>
      </text>
    </comment>
    <comment ref="B368"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t>
        </r>
      </text>
    </comment>
    <comment ref="F368" authorId="0" shapeId="0">
      <text>
        <r>
          <rPr>
            <sz val="9"/>
            <color indexed="81"/>
            <rFont val="Tahoma"/>
            <family val="2"/>
          </rPr>
          <t>Geo: OX
Formula: Fva3.2.1.3 = Fva3.2.1.3.1 + Fva3.2.1.3.2 + Fva3.2.1.3.3</t>
        </r>
      </text>
    </comment>
    <comment ref="B369"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t>
        </r>
      </text>
    </comment>
    <comment ref="F369" authorId="0" shapeId="0">
      <text>
        <r>
          <rPr>
            <sz val="9"/>
            <color indexed="81"/>
            <rFont val="Tahoma"/>
            <family val="2"/>
          </rPr>
          <t>Geo: LU
Formula: Fva3.2.1.3 = Fva3.2.1.3.4 + Fva3.2.1.3.5 + Fva3.2.1.3.6 + Fva3.2.1.3.7 + Fva3.2.1.3.8 + Fva3.2.1.3.9 + Fva3.2.1.3.10</t>
        </r>
      </text>
    </comment>
    <comment ref="B370"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t>
        </r>
      </text>
    </comment>
    <comment ref="F370" authorId="0" shapeId="0">
      <text>
        <r>
          <rPr>
            <sz val="9"/>
            <color indexed="81"/>
            <rFont val="Tahoma"/>
            <family val="2"/>
          </rPr>
          <t>Geo: IX
Formula: Fva3.2.1.3 = Fva3.2.1.3.4 + Fva3.2.1.3.5 + Fva3.2.1.3.6 + Fva3.2.1.3.7 + Fva3.2.1.3.8 + Fva3.2.1.3.9 + Fva3.2.1.3.10</t>
        </r>
      </text>
    </comment>
    <comment ref="B371"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t>
        </r>
      </text>
    </comment>
    <comment ref="F371" authorId="0" shapeId="0">
      <text>
        <r>
          <rPr>
            <sz val="9"/>
            <color indexed="81"/>
            <rFont val="Tahoma"/>
            <family val="2"/>
          </rPr>
          <t>Geo: OX
Formula: Fva3.2.1.3 = Fva3.2.1.3.4 + Fva3.2.1.3.5 + Fva3.2.1.3.6 + Fva3.2.1.3.7 + Fva3.2.1.3.8 + Fva3.2.1.3.9 + Fva3.2.1.3.10</t>
        </r>
      </text>
    </comment>
    <comment ref="B372"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3.2.1.3.1.1 Lost or stolen card
</t>
        </r>
      </text>
    </comment>
    <comment ref="F372" authorId="0" shapeId="0">
      <text>
        <r>
          <rPr>
            <sz val="9"/>
            <color indexed="81"/>
            <rFont val="Tahoma"/>
            <family val="2"/>
          </rPr>
          <t>Geo: LU
Formula: Fva3.2.1.3.1 = Fva3.2.1.3.1.1 + Fva3.2.1.3.1.2 + Fva3.2.1.3.1.3 + Fva3.2.1.3.1.4 + Fva3.2.1.3.1.5</t>
        </r>
      </text>
    </comment>
    <comment ref="B373"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3.2.1.3.1.1 Lost or stolen card
</t>
        </r>
      </text>
    </comment>
    <comment ref="F373" authorId="0" shapeId="0">
      <text>
        <r>
          <rPr>
            <sz val="9"/>
            <color indexed="81"/>
            <rFont val="Tahoma"/>
            <family val="2"/>
          </rPr>
          <t>Geo: IX
Formula: Fva3.2.1.3.1 = Fva3.2.1.3.1.1 + Fva3.2.1.3.1.2 + Fva3.2.1.3.1.3 + Fva3.2.1.3.1.4 + Fva3.2.1.3.1.5</t>
        </r>
      </text>
    </comment>
    <comment ref="B374"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3.2.1.3.1.1 Lost or stolen card
</t>
        </r>
      </text>
    </comment>
    <comment ref="F374" authorId="0" shapeId="0">
      <text>
        <r>
          <rPr>
            <sz val="9"/>
            <color indexed="81"/>
            <rFont val="Tahoma"/>
            <family val="2"/>
          </rPr>
          <t>Geo: OX
Formula: Fva3.2.1.3.1 = Fva3.2.1.3.1.1 + Fva3.2.1.3.1.2 + Fva3.2.1.3.1.3 + Fva3.2.1.3.1.4 + Fva3.2.1.3.1.5</t>
        </r>
      </text>
    </comment>
    <comment ref="B375"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3.2.1.3.1.2 Card not received
</t>
        </r>
      </text>
    </comment>
    <comment ref="B376"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3.2.1.3.1.2 Card not received
</t>
        </r>
      </text>
    </comment>
    <comment ref="B377"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3.2.1.3.1.2 Card not received
</t>
        </r>
      </text>
    </comment>
    <comment ref="B378"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3.2.1.3.1.3 Counterfeit card
</t>
        </r>
      </text>
    </comment>
    <comment ref="B379"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3.2.1.3.1.3 Counterfeit card
</t>
        </r>
      </text>
    </comment>
    <comment ref="B380"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3.2.1.3.1.3 Counterfeit card
</t>
        </r>
      </text>
    </comment>
    <comment ref="B381"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3.2.1.3.1.4 Card details theft
</t>
        </r>
      </text>
    </comment>
    <comment ref="B382"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3.2.1.3.1.4 Card details theft
</t>
        </r>
      </text>
    </comment>
    <comment ref="B383"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3.2.1.3.1.4 Card details theft
</t>
        </r>
      </text>
    </comment>
    <comment ref="B384"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3.2.1.3.1.5 Other
</t>
        </r>
      </text>
    </comment>
    <comment ref="B385"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3.2.1.3.1.5 Other
</t>
        </r>
      </text>
    </comment>
    <comment ref="B386"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 Issuance of a payment order by a fraudster
3.2.1.3.1.5 Other
</t>
        </r>
      </text>
    </comment>
    <comment ref="B387"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3.2.1.3.2 Modification of a payment order by the fraudster
</t>
        </r>
      </text>
    </comment>
    <comment ref="B388"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3.2.1.3.2 Modification of a payment order by the fraudster
</t>
        </r>
      </text>
    </comment>
    <comment ref="B389"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3.2.1.3.2 Modification of a payment order by the fraudster
</t>
        </r>
      </text>
    </comment>
    <comment ref="B390"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3.2.1.3.3 Manipulation of the payer to make a card payment
</t>
        </r>
      </text>
    </comment>
    <comment ref="B391"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3.2.1.3.3 Manipulation of the payer to make a card payment
</t>
        </r>
      </text>
    </comment>
    <comment ref="B392"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3.2.1.3.3 Manipulation of the payer to make a card payment
</t>
        </r>
      </text>
    </comment>
    <comment ref="B393"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3.2.1.3.4 Low value (Art.16 RTS)
</t>
        </r>
      </text>
    </comment>
    <comment ref="B394"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3.2.1.3.4 Low value (Art.16 RTS)
</t>
        </r>
      </text>
    </comment>
    <comment ref="B395"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3.2.1.3.4 Low value (Art.16 RTS)
</t>
        </r>
      </text>
    </comment>
    <comment ref="B396"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3.2.1.3.5 Trusted beneficiary (Art.13 RTS)
</t>
        </r>
      </text>
    </comment>
    <comment ref="B397"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3.2.1.3.5 Trusted beneficiary (Art.13 RTS)
</t>
        </r>
      </text>
    </comment>
    <comment ref="B398"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3.2.1.3.5 Trusted beneficiary (Art.13 RTS)
</t>
        </r>
      </text>
    </comment>
    <comment ref="B399"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3.2.1.3.6 Recurring transaction (Art.14 RTS)
</t>
        </r>
      </text>
    </comment>
    <comment ref="B400"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3.2.1.3.6 Recurring transaction (Art.14 RTS)
</t>
        </r>
      </text>
    </comment>
    <comment ref="B401"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3.2.1.3.6 Recurring transaction (Art.14 RTS)
</t>
        </r>
      </text>
    </comment>
    <comment ref="B402"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3.2.1.3.7 Use of secure corporate payment processes or protocols (Art. 17 RTS)
</t>
        </r>
      </text>
    </comment>
    <comment ref="B403"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3.2.1.3.7 Use of secure corporate payment processes or protocols (Art. 17 RTS)
</t>
        </r>
      </text>
    </comment>
    <comment ref="B404"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3.2.1.3.7 Use of secure corporate payment processes or protocols (Art. 17 RTS)
</t>
        </r>
      </text>
    </comment>
    <comment ref="B405"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3.2.1.3.8 Transaction risk analysis (Art.18 RTS)
</t>
        </r>
      </text>
    </comment>
    <comment ref="B406"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3.2.1.3.8 Transaction risk analysis (Art.18 RTS)
</t>
        </r>
      </text>
    </comment>
    <comment ref="B407"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3.2.1.3.8 Transaction risk analysis (Art.18 RTS)
</t>
        </r>
      </text>
    </comment>
    <comment ref="B408"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3.2.1.3.9 Merchant initiated transactions (*)
</t>
        </r>
      </text>
    </comment>
    <comment ref="B409"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3.2.1.3.9 Merchant initiated transactions (*)
</t>
        </r>
      </text>
    </comment>
    <comment ref="B410"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3.2.1.3.9 Merchant initiated transactions (*)
</t>
        </r>
      </text>
    </comment>
    <comment ref="B411"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3.2.1.3.10 Other 
</t>
        </r>
      </text>
    </comment>
    <comment ref="B412"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3.2.1.3.10 Other 
</t>
        </r>
      </text>
    </comment>
    <comment ref="B413" authorId="1" shapeId="0">
      <text>
        <r>
          <rPr>
            <sz val="9"/>
            <color indexed="81"/>
            <rFont val="Tahoma"/>
            <family val="2"/>
          </rPr>
          <t xml:space="preserve">3 Card payments issued (except cards with an e-money function only)
3.2 Of which initiated electronically
3.2.1 Of which initiated via remote payment channel
3.2.1.3 Of which Authenticated via non-strong customer authentication
3.2.1.3.10 Other 
</t>
        </r>
      </text>
    </comment>
    <comment ref="B414" authorId="1" shapeId="0">
      <text>
        <r>
          <rPr>
            <sz val="9"/>
            <color indexed="81"/>
            <rFont val="Tahoma"/>
            <family val="2"/>
          </rPr>
          <t xml:space="preserve">3 Card payments issued (except cards with an e-money function only)
3.2 Of which initiated electronically
3.2.2 Of which initiated via non-remote payment channel
</t>
        </r>
      </text>
    </comment>
    <comment ref="F414" authorId="0" shapeId="0">
      <text>
        <r>
          <rPr>
            <sz val="9"/>
            <color indexed="81"/>
            <rFont val="Tahoma"/>
            <family val="2"/>
          </rPr>
          <t>Geo: LU
Formula: Fva3.2.2 = Fva3.2.2.1.1 + Fva3.2.2.1.2</t>
        </r>
      </text>
    </comment>
    <comment ref="B415" authorId="1" shapeId="0">
      <text>
        <r>
          <rPr>
            <sz val="9"/>
            <color indexed="81"/>
            <rFont val="Tahoma"/>
            <family val="2"/>
          </rPr>
          <t xml:space="preserve">3 Card payments issued (except cards with an e-money function only)
3.2 Of which initiated electronically
3.2.2 Of which initiated via non-remote payment channel
</t>
        </r>
      </text>
    </comment>
    <comment ref="F415" authorId="0" shapeId="0">
      <text>
        <r>
          <rPr>
            <sz val="9"/>
            <color indexed="81"/>
            <rFont val="Tahoma"/>
            <family val="2"/>
          </rPr>
          <t>Geo: IX
Formula: Fva3.2.2 = Fva3.2.2.1.1 + Fva3.2.2.1.2</t>
        </r>
      </text>
    </comment>
    <comment ref="B416" authorId="1" shapeId="0">
      <text>
        <r>
          <rPr>
            <sz val="9"/>
            <color indexed="81"/>
            <rFont val="Tahoma"/>
            <family val="2"/>
          </rPr>
          <t xml:space="preserve">3 Card payments issued (except cards with an e-money function only)
3.2 Of which initiated electronically
3.2.2 Of which initiated via non-remote payment channel
</t>
        </r>
      </text>
    </comment>
    <comment ref="F416" authorId="0" shapeId="0">
      <text>
        <r>
          <rPr>
            <sz val="9"/>
            <color indexed="81"/>
            <rFont val="Tahoma"/>
            <family val="2"/>
          </rPr>
          <t>Geo: OX
Formula: Fva3.2.2 = Fva3.2.2.1.1 + Fva3.2.2.1.2</t>
        </r>
      </text>
    </comment>
    <comment ref="B417" authorId="1" shapeId="0">
      <text>
        <r>
          <rPr>
            <sz val="9"/>
            <color indexed="81"/>
            <rFont val="Tahoma"/>
            <family val="2"/>
          </rPr>
          <t xml:space="preserve">3 Card payments issued (except cards with an e-money function only)
3.2 Of which initiated electronically
3.2.2 Of which initiated via non-remote payment channel
3.2.2.1 
3.2.2.1.1 Payments with cards with a debit function
</t>
        </r>
      </text>
    </comment>
    <comment ref="F417" authorId="0" shapeId="0">
      <text>
        <r>
          <rPr>
            <sz val="9"/>
            <color indexed="81"/>
            <rFont val="Tahoma"/>
            <family val="2"/>
          </rPr>
          <t>Geo: LU
Formula: Fva3.2.2 = Fva3.2.2.2 + Fva3.2.2.3</t>
        </r>
      </text>
    </comment>
    <comment ref="B418" authorId="1" shapeId="0">
      <text>
        <r>
          <rPr>
            <sz val="9"/>
            <color indexed="81"/>
            <rFont val="Tahoma"/>
            <family val="2"/>
          </rPr>
          <t xml:space="preserve">3 Card payments issued (except cards with an e-money function only)
3.2 Of which initiated electronically
3.2.2 Of which initiated via non-remote payment channel
3.2.2.1 
3.2.2.1.1 Payments with cards with a debit function
</t>
        </r>
      </text>
    </comment>
    <comment ref="F418" authorId="0" shapeId="0">
      <text>
        <r>
          <rPr>
            <sz val="9"/>
            <color indexed="81"/>
            <rFont val="Tahoma"/>
            <family val="2"/>
          </rPr>
          <t>Geo: IX
Formula: Fva3.2.2 = Fva3.2.2.2 + Fva3.2.2.3</t>
        </r>
      </text>
    </comment>
    <comment ref="B419" authorId="1" shapeId="0">
      <text>
        <r>
          <rPr>
            <sz val="9"/>
            <color indexed="81"/>
            <rFont val="Tahoma"/>
            <family val="2"/>
          </rPr>
          <t xml:space="preserve">3 Card payments issued (except cards with an e-money function only)
3.2 Of which initiated electronically
3.2.2 Of which initiated via non-remote payment channel
3.2.2.1 
3.2.2.1.1 Payments with cards with a debit function
</t>
        </r>
      </text>
    </comment>
    <comment ref="F419" authorId="0" shapeId="0">
      <text>
        <r>
          <rPr>
            <sz val="9"/>
            <color indexed="81"/>
            <rFont val="Tahoma"/>
            <family val="2"/>
          </rPr>
          <t>Geo: OX
Formula: Fva3.2.2 = Fva3.2.2.2 + Fva3.2.2.3</t>
        </r>
      </text>
    </comment>
    <comment ref="B420" authorId="1" shapeId="0">
      <text>
        <r>
          <rPr>
            <sz val="9"/>
            <color indexed="81"/>
            <rFont val="Tahoma"/>
            <family val="2"/>
          </rPr>
          <t xml:space="preserve">3 Card payments issued (except cards with an e-money function only)
3.2 Of which initiated electronically
3.2.2 Of which initiated via non-remote payment channel
3.2.2.1 
3.2.2.1.2 Payments with cards with a credit or delayed debit function
</t>
        </r>
      </text>
    </comment>
    <comment ref="B421" authorId="1" shapeId="0">
      <text>
        <r>
          <rPr>
            <sz val="9"/>
            <color indexed="81"/>
            <rFont val="Tahoma"/>
            <family val="2"/>
          </rPr>
          <t xml:space="preserve">3 Card payments issued (except cards with an e-money function only)
3.2 Of which initiated electronically
3.2.2 Of which initiated via non-remote payment channel
3.2.2.1 
3.2.2.1.2 Payments with cards with a credit or delayed debit function
</t>
        </r>
      </text>
    </comment>
    <comment ref="B422" authorId="1" shapeId="0">
      <text>
        <r>
          <rPr>
            <sz val="9"/>
            <color indexed="81"/>
            <rFont val="Tahoma"/>
            <family val="2"/>
          </rPr>
          <t xml:space="preserve">3 Card payments issued (except cards with an e-money function only)
3.2 Of which initiated electronically
3.2.2 Of which initiated via non-remote payment channel
3.2.2.1 
3.2.2.1.2 Payments with cards with a credit or delayed debit function
</t>
        </r>
      </text>
    </comment>
    <comment ref="B423"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t>
        </r>
      </text>
    </comment>
    <comment ref="F423" authorId="0" shapeId="0">
      <text>
        <r>
          <rPr>
            <sz val="9"/>
            <color indexed="81"/>
            <rFont val="Tahoma"/>
            <family val="2"/>
          </rPr>
          <t>Geo: LU
Formula: Fva3.2.2.2 = Fva3.2.2.2.1 + Fva3.2.2.2.2 + Fva3.2.2.2.3</t>
        </r>
      </text>
    </comment>
    <comment ref="B424"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t>
        </r>
      </text>
    </comment>
    <comment ref="F424" authorId="0" shapeId="0">
      <text>
        <r>
          <rPr>
            <sz val="9"/>
            <color indexed="81"/>
            <rFont val="Tahoma"/>
            <family val="2"/>
          </rPr>
          <t>Geo: IX
Formula: Fva3.2.2.2 = Fva3.2.2.2.1 + Fva3.2.2.2.2 + Fva3.2.2.2.3</t>
        </r>
      </text>
    </comment>
    <comment ref="B425"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t>
        </r>
      </text>
    </comment>
    <comment ref="F425" authorId="0" shapeId="0">
      <text>
        <r>
          <rPr>
            <sz val="9"/>
            <color indexed="81"/>
            <rFont val="Tahoma"/>
            <family val="2"/>
          </rPr>
          <t>Geo: OX
Formula: Fva3.2.2.2 = Fva3.2.2.2.1 + Fva3.2.2.2.2 + Fva3.2.2.2.3</t>
        </r>
      </text>
    </comment>
    <comment ref="B426"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t>
        </r>
      </text>
    </comment>
    <comment ref="F426" authorId="0" shapeId="0">
      <text>
        <r>
          <rPr>
            <sz val="9"/>
            <color indexed="81"/>
            <rFont val="Tahoma"/>
            <family val="2"/>
          </rPr>
          <t>Geo: LU
Formula: Fva3.2.2.2.1 = Fva3.2.2.2.1.1 + Fva3.2.2.2.1.2 + Fva3.2.2.2.1.3 + Fva3.2.2.2.1.4</t>
        </r>
      </text>
    </comment>
    <comment ref="B427"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t>
        </r>
      </text>
    </comment>
    <comment ref="F427" authorId="0" shapeId="0">
      <text>
        <r>
          <rPr>
            <sz val="9"/>
            <color indexed="81"/>
            <rFont val="Tahoma"/>
            <family val="2"/>
          </rPr>
          <t>Geo: IX
Formula: Fva3.2.2.2.1 = Fva3.2.2.2.1.1 + Fva3.2.2.2.1.2 + Fva3.2.2.2.1.3 + Fva3.2.2.2.1.4</t>
        </r>
      </text>
    </comment>
    <comment ref="B428"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t>
        </r>
      </text>
    </comment>
    <comment ref="F428" authorId="0" shapeId="0">
      <text>
        <r>
          <rPr>
            <sz val="9"/>
            <color indexed="81"/>
            <rFont val="Tahoma"/>
            <family val="2"/>
          </rPr>
          <t>Geo: OX
Formula: Fva3.2.2.2.1 = Fva3.2.2.2.1.1 + Fva3.2.2.2.1.2 + Fva3.2.2.2.1.3 + Fva3.2.2.2.1.4</t>
        </r>
      </text>
    </comment>
    <comment ref="B429"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3.2.2.2.1.1 Lost or stolen card
</t>
        </r>
      </text>
    </comment>
    <comment ref="B430"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3.2.2.2.1.1 Lost or stolen card
</t>
        </r>
      </text>
    </comment>
    <comment ref="B431"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3.2.2.2.1.1 Lost or stolen card
</t>
        </r>
      </text>
    </comment>
    <comment ref="B432"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3.2.2.2.1.2 Card not received
</t>
        </r>
      </text>
    </comment>
    <comment ref="B433"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3.2.2.2.1.2 Card not received
</t>
        </r>
      </text>
    </comment>
    <comment ref="B434"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3.2.2.2.1.2 Card not received
</t>
        </r>
      </text>
    </comment>
    <comment ref="B435"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3.2.2.2.1.3 Counterfeit card
</t>
        </r>
      </text>
    </comment>
    <comment ref="B436"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3.2.2.2.1.3 Counterfeit card
</t>
        </r>
      </text>
    </comment>
    <comment ref="B437"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3.2.2.2.1.3 Counterfeit card
</t>
        </r>
      </text>
    </comment>
    <comment ref="B438"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3.2.2.2.1.4 Other
</t>
        </r>
      </text>
    </comment>
    <comment ref="B439"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3.2.2.2.1.4 Other
</t>
        </r>
      </text>
    </comment>
    <comment ref="B440"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3.2.2.2.1 Issuance of a payment order by a fraudster
3.2.2.2.1.4 Other
</t>
        </r>
      </text>
    </comment>
    <comment ref="B441"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3.2.2.2.2 Modification of a payment order by the fraudster
</t>
        </r>
      </text>
    </comment>
    <comment ref="B442"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3.2.2.2.2 Modification of a payment order by the fraudster
</t>
        </r>
      </text>
    </comment>
    <comment ref="B443"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3.2.2.2.2 Modification of a payment order by the fraudster
</t>
        </r>
      </text>
    </comment>
    <comment ref="B444"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3.2.2.2.3 Manipulation of the payer to make a card payment
</t>
        </r>
      </text>
    </comment>
    <comment ref="B445"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3.2.2.2.3 Manipulation of the payer to make a card payment
</t>
        </r>
      </text>
    </comment>
    <comment ref="B446" authorId="1" shapeId="0">
      <text>
        <r>
          <rPr>
            <sz val="9"/>
            <color indexed="81"/>
            <rFont val="Tahoma"/>
            <family val="2"/>
          </rPr>
          <t xml:space="preserve">3 Card payments issued (except cards with an e-money function only)
3.2 Of which initiated electronically
3.2.2 Of which initiated via non-remote payment channel
3.2.2.2 Of which authenticated via strong customer authentication
3.2.2.2.3 Manipulation of the payer to make a card payment
</t>
        </r>
      </text>
    </comment>
    <comment ref="B447"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t>
        </r>
      </text>
    </comment>
    <comment ref="F447" authorId="0" shapeId="0">
      <text>
        <r>
          <rPr>
            <sz val="9"/>
            <color indexed="81"/>
            <rFont val="Tahoma"/>
            <family val="2"/>
          </rPr>
          <t>Geo: LU
Formula: Fva3.2.2.3 = Fva3.2.2.3.1 + Fva3.2.2.3.2 + Fva3.2.2.3.3</t>
        </r>
      </text>
    </comment>
    <comment ref="B448"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t>
        </r>
      </text>
    </comment>
    <comment ref="F448" authorId="0" shapeId="0">
      <text>
        <r>
          <rPr>
            <sz val="9"/>
            <color indexed="81"/>
            <rFont val="Tahoma"/>
            <family val="2"/>
          </rPr>
          <t>Geo: IX
Formula: Fva3.2.2.3 = Fva3.2.2.3.1 + Fva3.2.2.3.2 + Fva3.2.2.3.3</t>
        </r>
      </text>
    </comment>
    <comment ref="B449"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t>
        </r>
      </text>
    </comment>
    <comment ref="F449" authorId="0" shapeId="0">
      <text>
        <r>
          <rPr>
            <sz val="9"/>
            <color indexed="81"/>
            <rFont val="Tahoma"/>
            <family val="2"/>
          </rPr>
          <t>Geo: OX
Formula: Fva3.2.2.3 = Fva3.2.2.3.1 + Fva3.2.2.3.2 + Fva3.2.2.3.3</t>
        </r>
      </text>
    </comment>
    <comment ref="B450"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t>
        </r>
      </text>
    </comment>
    <comment ref="F450" authorId="0" shapeId="0">
      <text>
        <r>
          <rPr>
            <sz val="9"/>
            <color indexed="81"/>
            <rFont val="Tahoma"/>
            <family val="2"/>
          </rPr>
          <t>Geo: LU
Formula: Fva3.2.2.3 = Fva3.2.2.3.4 + Fva3.2.2.3.5 + Fva3.2.2.3.6 + Fva3.2.2.3.7 + Fva3.2.2.3.8</t>
        </r>
      </text>
    </comment>
    <comment ref="B451"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t>
        </r>
      </text>
    </comment>
    <comment ref="F451" authorId="0" shapeId="0">
      <text>
        <r>
          <rPr>
            <sz val="9"/>
            <color indexed="81"/>
            <rFont val="Tahoma"/>
            <family val="2"/>
          </rPr>
          <t>Geo: IX
Formula: Fva3.2.2.3 = Fva3.2.2.3.4 + Fva3.2.2.3.5 + Fva3.2.2.3.6 + Fva3.2.2.3.7 + Fva3.2.2.3.8</t>
        </r>
      </text>
    </comment>
    <comment ref="B452"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t>
        </r>
      </text>
    </comment>
    <comment ref="F452" authorId="0" shapeId="0">
      <text>
        <r>
          <rPr>
            <sz val="9"/>
            <color indexed="81"/>
            <rFont val="Tahoma"/>
            <family val="2"/>
          </rPr>
          <t>Geo: OX
Formula: Fva3.2.2.3 = Fva3.2.2.3.4 + Fva3.2.2.3.5 + Fva3.2.2.3.6 + Fva3.2.2.3.7 + Fva3.2.2.3.8</t>
        </r>
      </text>
    </comment>
    <comment ref="B453"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3.2.2.3.1.1 Lost or stolen card
</t>
        </r>
      </text>
    </comment>
    <comment ref="F453" authorId="0" shapeId="0">
      <text>
        <r>
          <rPr>
            <sz val="9"/>
            <color indexed="81"/>
            <rFont val="Tahoma"/>
            <family val="2"/>
          </rPr>
          <t>Geo: LU
Formula: Fva3.2.2.3.1 = Fva3.2.2.3.1.1 + Fva3.2.2.3.1.2 + Fva3.2.2.3.1.3 + Fva3.2.2.3.1.4</t>
        </r>
      </text>
    </comment>
    <comment ref="B454"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3.2.2.3.1.1 Lost or stolen card
</t>
        </r>
      </text>
    </comment>
    <comment ref="F454" authorId="0" shapeId="0">
      <text>
        <r>
          <rPr>
            <sz val="9"/>
            <color indexed="81"/>
            <rFont val="Tahoma"/>
            <family val="2"/>
          </rPr>
          <t>Geo: IX
Formula: Fva3.2.2.3.1 = Fva3.2.2.3.1.1 + Fva3.2.2.3.1.2 + Fva3.2.2.3.1.3 + Fva3.2.2.3.1.4</t>
        </r>
      </text>
    </comment>
    <comment ref="B455"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3.2.2.3.1.1 Lost or stolen card
</t>
        </r>
      </text>
    </comment>
    <comment ref="F455" authorId="0" shapeId="0">
      <text>
        <r>
          <rPr>
            <sz val="9"/>
            <color indexed="81"/>
            <rFont val="Tahoma"/>
            <family val="2"/>
          </rPr>
          <t>Geo: OX
Formula: Fva3.2.2.3.1 = Fva3.2.2.3.1.1 + Fva3.2.2.3.1.2 + Fva3.2.2.3.1.3 + Fva3.2.2.3.1.4</t>
        </r>
      </text>
    </comment>
    <comment ref="B456"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3.2.2.3.1.2 Card not received
</t>
        </r>
      </text>
    </comment>
    <comment ref="B457"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3.2.2.3.1.2 Card not received
</t>
        </r>
      </text>
    </comment>
    <comment ref="B458"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3.2.2.3.1.2 Card not received
</t>
        </r>
      </text>
    </comment>
    <comment ref="B459"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3.2.2.3.1.3 Counterfeit card
</t>
        </r>
      </text>
    </comment>
    <comment ref="B460"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3.2.2.3.1.3 Counterfeit card
</t>
        </r>
      </text>
    </comment>
    <comment ref="B461"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3.2.2.3.1.3 Counterfeit card
</t>
        </r>
      </text>
    </comment>
    <comment ref="B462"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3.2.2.3.1.4 Other
</t>
        </r>
      </text>
    </comment>
    <comment ref="B463"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3.2.2.3.1.4 Other
</t>
        </r>
      </text>
    </comment>
    <comment ref="B464"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3.2.2.3.1 Issuance of a payment order by a fraudster
3.2.2.3.1.4 Other
</t>
        </r>
      </text>
    </comment>
    <comment ref="B465"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3.2.2.3.2 Modification of a payment order by the fraudster
</t>
        </r>
      </text>
    </comment>
    <comment ref="B466"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3.2.2.3.2 Modification of a payment order by the fraudster
</t>
        </r>
      </text>
    </comment>
    <comment ref="B467"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3.2.2.3.2 Modification of a payment order by the fraudster
</t>
        </r>
      </text>
    </comment>
    <comment ref="B468"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3.2.2.3.3 Manipulation of the payer to make a card payment
</t>
        </r>
      </text>
    </comment>
    <comment ref="B469"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3.2.2.3.3 Manipulation of the payer to make a card payment
</t>
        </r>
      </text>
    </comment>
    <comment ref="B470"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3.2.2.3.3 Manipulation of the payer to make a card payment
</t>
        </r>
      </text>
    </comment>
    <comment ref="B471"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3.2.2.3.4 Trusted beneficiary (Art.13 RTS)
</t>
        </r>
      </text>
    </comment>
    <comment ref="B472"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3.2.2.3.4 Trusted beneficiary (Art.13 RTS)
</t>
        </r>
      </text>
    </comment>
    <comment ref="B473"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3.2.2.3.4 Trusted beneficiary (Art.13 RTS)
</t>
        </r>
      </text>
    </comment>
    <comment ref="B474"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3.2.2.3.5 Recurring transaction (Art.14 RTS)
</t>
        </r>
      </text>
    </comment>
    <comment ref="B475"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3.2.2.3.5 Recurring transaction (Art.14 RTS)
</t>
        </r>
      </text>
    </comment>
    <comment ref="B476"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3.2.2.3.5 Recurring transaction (Art.14 RTS)
</t>
        </r>
      </text>
    </comment>
    <comment ref="B477"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3.2.2.3.6 Contactless low value (Art.11 RTS)
</t>
        </r>
      </text>
    </comment>
    <comment ref="B478"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3.2.2.3.6 Contactless low value (Art.11 RTS)
</t>
        </r>
      </text>
    </comment>
    <comment ref="B479"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3.2.2.3.6 Contactless low value (Art.11 RTS)
</t>
        </r>
      </text>
    </comment>
    <comment ref="B480"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3.2.2.3.7 Unattended terminal for transport or parking fares (Art.12 RTS)
</t>
        </r>
      </text>
    </comment>
    <comment ref="B481"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3.2.2.3.7 Unattended terminal for transport or parking fares (Art.12 RTS)
</t>
        </r>
      </text>
    </comment>
    <comment ref="B482"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3.2.2.3.7 Unattended terminal for transport or parking fares (Art.12 RTS)
</t>
        </r>
      </text>
    </comment>
    <comment ref="B483"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3.2.2.3.8 Other 
</t>
        </r>
      </text>
    </comment>
    <comment ref="B484"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3.2.2.3.8 Other 
</t>
        </r>
      </text>
    </comment>
    <comment ref="B485" authorId="1" shapeId="0">
      <text>
        <r>
          <rPr>
            <sz val="9"/>
            <color indexed="81"/>
            <rFont val="Tahoma"/>
            <family val="2"/>
          </rPr>
          <t xml:space="preserve">3 Card payments issued (except cards with an e-money function only)
3.2 Of which initiated electronically
3.2.2 Of which initiated via non-remote payment channel
3.2.2.3 Of which authenticated via non-strong customer authentication
3.2.2.3.8 Other 
</t>
        </r>
      </text>
    </comment>
    <comment ref="B486" authorId="1" shapeId="0">
      <text>
        <r>
          <rPr>
            <sz val="9"/>
            <color indexed="81"/>
            <rFont val="Tahoma"/>
            <family val="2"/>
          </rPr>
          <t>9.3PSP Losses due to fraud per liability bearer (Card payments issued): The reporting payment service provider</t>
        </r>
      </text>
    </comment>
    <comment ref="B487" authorId="1" shapeId="0">
      <text>
        <r>
          <rPr>
            <sz val="9"/>
            <color indexed="81"/>
            <rFont val="Tahoma"/>
            <family val="2"/>
          </rPr>
          <t>9.3PSU Losses due to fraud per liability bearer (Card payments issued): The Payment service user (payer)</t>
        </r>
      </text>
    </comment>
    <comment ref="B488" authorId="1" shapeId="0">
      <text>
        <r>
          <rPr>
            <sz val="9"/>
            <color indexed="81"/>
            <rFont val="Tahoma"/>
            <family val="2"/>
          </rPr>
          <t>9.3O Losses due to fraud per liability bearer (Card payments issued): Others</t>
        </r>
      </text>
    </comment>
  </commentList>
</comments>
</file>

<file path=xl/comments5.xml><?xml version="1.0" encoding="utf-8"?>
<comments xmlns="http://schemas.openxmlformats.org/spreadsheetml/2006/main">
  <authors>
    <author>Pavel Dvorak</author>
    <author>Pavel Dvořák</author>
    <author>Hofmeister, Robert</author>
    <author>Robert Hofmeister</author>
  </authors>
  <commentList>
    <comment ref="F4" authorId="0" shapeId="0">
      <text>
        <r>
          <rPr>
            <sz val="9"/>
            <color indexed="81"/>
            <rFont val="Tahoma"/>
            <family val="2"/>
          </rPr>
          <t>This check verifies that each total is equal to the sum of its elements.
 In all cases, 0 or TRUE is the expected result.
 The check formula is included in the comment for each cell.</t>
        </r>
      </text>
    </comment>
    <comment ref="G4" authorId="0" shapeId="0">
      <text>
        <r>
          <rPr>
            <sz val="9"/>
            <color indexed="81"/>
            <rFont val="Tahoma"/>
            <family val="2"/>
          </rPr>
          <t>No empty cells are expected.
Both value and data availability must be filled.</t>
        </r>
      </text>
    </comment>
    <comment ref="H4" authorId="0" shapeId="0">
      <text>
        <r>
          <rPr>
            <sz val="9"/>
            <color indexed="81"/>
            <rFont val="Tahoma"/>
            <family val="2"/>
          </rPr>
          <t>For positive values, data availability flag should be "OK". 
 Also, the E flag is only allowed for fraud data.</t>
        </r>
      </text>
    </comment>
    <comment ref="I4" authorId="0" shapeId="0">
      <text>
        <r>
          <rPr>
            <sz val="9"/>
            <color indexed="81"/>
            <rFont val="Tahoma"/>
            <family val="2"/>
          </rPr>
          <t>Part 1:
Fva &gt; 0 if and only if Fvo &gt; 0 
Pva &gt; 0 if and only if Pvo &gt; 0
Part 2:
Pvo &gt;= Fvo, and Pva &gt;= Fva</t>
        </r>
      </text>
    </comment>
    <comment ref="A5" authorId="1" shapeId="0">
      <text>
        <r>
          <rPr>
            <sz val="9"/>
            <color indexed="81"/>
            <rFont val="Tahoma"/>
            <family val="2"/>
          </rPr>
          <t>For the cross-border transactions, the relevant geo codes should be used:
"IX" stands for cross-border within EEA
"OX" stands for cross-border outside EEA 
"XX" is a generic geo code to be used for reporting of "losses due to fraud per liability bearer".</t>
        </r>
      </text>
    </comment>
    <comment ref="B5" authorId="1" shapeId="0">
      <text>
        <r>
          <rPr>
            <sz val="9"/>
            <color indexed="81"/>
            <rFont val="Tahoma"/>
            <family val="2"/>
          </rPr>
          <t>See table "Field codes" for more details.</t>
        </r>
      </text>
    </comment>
    <comment ref="C5" authorId="2" shapeId="0">
      <text>
        <r>
          <rPr>
            <sz val="8"/>
            <color indexed="81"/>
            <rFont val="Tahoma"/>
            <family val="2"/>
          </rPr>
          <t xml:space="preserve">please </t>
        </r>
        <r>
          <rPr>
            <b/>
            <sz val="8"/>
            <color indexed="81"/>
            <rFont val="Tahoma"/>
            <family val="2"/>
          </rPr>
          <t xml:space="preserve">do not modify the </t>
        </r>
        <r>
          <rPr>
            <sz val="8"/>
            <color indexed="81"/>
            <rFont val="Tahoma"/>
            <family val="2"/>
          </rPr>
          <t>number</t>
        </r>
        <r>
          <rPr>
            <b/>
            <sz val="8"/>
            <color indexed="81"/>
            <rFont val="Tahoma"/>
            <family val="2"/>
          </rPr>
          <t xml:space="preserve"> format.
to be reported in actual units, with two decimals for values
</t>
        </r>
      </text>
    </comment>
    <comment ref="D5" authorId="3" shapeId="0">
      <text>
        <r>
          <rPr>
            <sz val="8"/>
            <color indexed="81"/>
            <rFont val="Tahoma"/>
            <family val="2"/>
          </rPr>
          <t xml:space="preserve">Indicate if </t>
        </r>
        <r>
          <rPr>
            <b/>
            <sz val="8"/>
            <color indexed="81"/>
            <rFont val="Tahoma"/>
            <family val="2"/>
          </rPr>
          <t>data entry</t>
        </r>
        <r>
          <rPr>
            <sz val="8"/>
            <color indexed="81"/>
            <rFont val="Tahoma"/>
            <family val="2"/>
          </rPr>
          <t xml:space="preserve"> is 
available (</t>
        </r>
        <r>
          <rPr>
            <b/>
            <sz val="8"/>
            <color indexed="81"/>
            <rFont val="Tahoma"/>
            <family val="2"/>
          </rPr>
          <t>OK</t>
        </r>
        <r>
          <rPr>
            <sz val="8"/>
            <color indexed="81"/>
            <rFont val="Tahoma"/>
            <family val="2"/>
          </rPr>
          <t>)
not applicable</t>
        </r>
        <r>
          <rPr>
            <b/>
            <sz val="8"/>
            <color indexed="81"/>
            <rFont val="Tahoma"/>
            <family val="2"/>
          </rPr>
          <t xml:space="preserve"> </t>
        </r>
        <r>
          <rPr>
            <sz val="8"/>
            <color indexed="81"/>
            <rFont val="Tahoma"/>
            <family val="2"/>
          </rPr>
          <t>(</t>
        </r>
        <r>
          <rPr>
            <b/>
            <sz val="8"/>
            <color indexed="81"/>
            <rFont val="Tahoma"/>
            <family val="2"/>
          </rPr>
          <t>NA</t>
        </r>
        <r>
          <rPr>
            <sz val="8"/>
            <color indexed="81"/>
            <rFont val="Tahoma"/>
            <family val="2"/>
          </rPr>
          <t>)
an estimate (</t>
        </r>
        <r>
          <rPr>
            <b/>
            <sz val="8"/>
            <color indexed="81"/>
            <rFont val="Tahoma"/>
            <family val="2"/>
          </rPr>
          <t>E</t>
        </r>
        <r>
          <rPr>
            <sz val="8"/>
            <color indexed="81"/>
            <rFont val="Tahoma"/>
            <family val="2"/>
          </rPr>
          <t>) ← only for fraud data</t>
        </r>
      </text>
    </comment>
    <comment ref="E5" authorId="3" shapeId="0">
      <text>
        <r>
          <rPr>
            <sz val="8"/>
            <color indexed="81"/>
            <rFont val="Tahoma"/>
            <family val="2"/>
          </rPr>
          <t xml:space="preserve">Can be used for providing further information in the form of free text comments.
Please do </t>
        </r>
        <r>
          <rPr>
            <b/>
            <sz val="8"/>
            <color indexed="81"/>
            <rFont val="Tahoma"/>
            <family val="2"/>
          </rPr>
          <t>not</t>
        </r>
        <r>
          <rPr>
            <sz val="8"/>
            <color indexed="81"/>
            <rFont val="Tahoma"/>
            <family val="2"/>
          </rPr>
          <t xml:space="preserve"> include the character ";" (semicolon)</t>
        </r>
      </text>
    </comment>
    <comment ref="B6" authorId="1" shapeId="0">
      <text>
        <r>
          <rPr>
            <sz val="9"/>
            <color indexed="81"/>
            <rFont val="Tahoma"/>
            <family val="2"/>
          </rPr>
          <t xml:space="preserve">4 Card payments acquired (except cards with an e-money function only)
</t>
        </r>
      </text>
    </comment>
    <comment ref="F6" authorId="0" shapeId="0">
      <text>
        <r>
          <rPr>
            <sz val="9"/>
            <color indexed="81"/>
            <rFont val="Tahoma"/>
            <family val="2"/>
          </rPr>
          <t>Geo: LU
Formula: Pvo4 = Pvo4.1 + Pvo4.2</t>
        </r>
      </text>
    </comment>
    <comment ref="B7" authorId="1" shapeId="0">
      <text>
        <r>
          <rPr>
            <sz val="9"/>
            <color indexed="81"/>
            <rFont val="Tahoma"/>
            <family val="2"/>
          </rPr>
          <t xml:space="preserve">4 Card payments acquired (except cards with an e-money function only)
</t>
        </r>
      </text>
    </comment>
    <comment ref="F7" authorId="0" shapeId="0">
      <text>
        <r>
          <rPr>
            <sz val="9"/>
            <color indexed="81"/>
            <rFont val="Tahoma"/>
            <family val="2"/>
          </rPr>
          <t>Geo: IX
Formula: Pvo4 = Pvo4.1 + Pvo4.2</t>
        </r>
      </text>
    </comment>
    <comment ref="B8" authorId="1" shapeId="0">
      <text>
        <r>
          <rPr>
            <sz val="9"/>
            <color indexed="81"/>
            <rFont val="Tahoma"/>
            <family val="2"/>
          </rPr>
          <t xml:space="preserve">4 Card payments acquired (except cards with an e-money function only)
</t>
        </r>
      </text>
    </comment>
    <comment ref="F8" authorId="0" shapeId="0">
      <text>
        <r>
          <rPr>
            <sz val="9"/>
            <color indexed="81"/>
            <rFont val="Tahoma"/>
            <family val="2"/>
          </rPr>
          <t>Geo: OX
Formula: Pvo4 = Pvo4.1 + Pvo4.2</t>
        </r>
      </text>
    </comment>
    <comment ref="B9" authorId="1" shapeId="0">
      <text>
        <r>
          <rPr>
            <sz val="9"/>
            <color indexed="81"/>
            <rFont val="Tahoma"/>
            <family val="2"/>
          </rPr>
          <t xml:space="preserve">4 Card payments acquired (except cards with an e-money function only)
4.1 Of which initiated non-electronically
</t>
        </r>
      </text>
    </comment>
    <comment ref="B10" authorId="1" shapeId="0">
      <text>
        <r>
          <rPr>
            <sz val="9"/>
            <color indexed="81"/>
            <rFont val="Tahoma"/>
            <family val="2"/>
          </rPr>
          <t xml:space="preserve">4 Card payments acquired (except cards with an e-money function only)
4.1 Of which initiated non-electronically
</t>
        </r>
      </text>
    </comment>
    <comment ref="B11" authorId="1" shapeId="0">
      <text>
        <r>
          <rPr>
            <sz val="9"/>
            <color indexed="81"/>
            <rFont val="Tahoma"/>
            <family val="2"/>
          </rPr>
          <t xml:space="preserve">4 Card payments acquired (except cards with an e-money function only)
4.1 Of which initiated non-electronically
</t>
        </r>
      </text>
    </comment>
    <comment ref="B12" authorId="1" shapeId="0">
      <text>
        <r>
          <rPr>
            <sz val="9"/>
            <color indexed="81"/>
            <rFont val="Tahoma"/>
            <family val="2"/>
          </rPr>
          <t xml:space="preserve">4 Card payments acquired (except cards with an e-money function only)
4.2 Of which initiated electronically
</t>
        </r>
      </text>
    </comment>
    <comment ref="F12" authorId="0" shapeId="0">
      <text>
        <r>
          <rPr>
            <sz val="9"/>
            <color indexed="81"/>
            <rFont val="Tahoma"/>
            <family val="2"/>
          </rPr>
          <t>Geo: LU
Formula: Pvo4.2 = Pvo4.2.1 + Pvo4.2.2</t>
        </r>
      </text>
    </comment>
    <comment ref="B13" authorId="1" shapeId="0">
      <text>
        <r>
          <rPr>
            <sz val="9"/>
            <color indexed="81"/>
            <rFont val="Tahoma"/>
            <family val="2"/>
          </rPr>
          <t xml:space="preserve">4 Card payments acquired (except cards with an e-money function only)
4.2 Of which initiated electronically
</t>
        </r>
      </text>
    </comment>
    <comment ref="F13" authorId="0" shapeId="0">
      <text>
        <r>
          <rPr>
            <sz val="9"/>
            <color indexed="81"/>
            <rFont val="Tahoma"/>
            <family val="2"/>
          </rPr>
          <t>Geo: IX
Formula: Pvo4.2 = Pvo4.2.1 + Pvo4.2.2</t>
        </r>
      </text>
    </comment>
    <comment ref="B14" authorId="1" shapeId="0">
      <text>
        <r>
          <rPr>
            <sz val="9"/>
            <color indexed="81"/>
            <rFont val="Tahoma"/>
            <family val="2"/>
          </rPr>
          <t xml:space="preserve">4 Card payments acquired (except cards with an e-money function only)
4.2 Of which initiated electronically
</t>
        </r>
      </text>
    </comment>
    <comment ref="F14" authorId="0" shapeId="0">
      <text>
        <r>
          <rPr>
            <sz val="9"/>
            <color indexed="81"/>
            <rFont val="Tahoma"/>
            <family val="2"/>
          </rPr>
          <t>Geo: OX
Formula: Pvo4.2 = Pvo4.2.1 + Pvo4.2.2</t>
        </r>
      </text>
    </comment>
    <comment ref="B15" authorId="1" shapeId="0">
      <text>
        <r>
          <rPr>
            <sz val="9"/>
            <color indexed="81"/>
            <rFont val="Tahoma"/>
            <family val="2"/>
          </rPr>
          <t xml:space="preserve">4 Card payments acquired (except cards with an e-money function only)
4.2 Of which initiated electronically
4.2.1 Of which acquired via a Remote channel
</t>
        </r>
      </text>
    </comment>
    <comment ref="F15" authorId="0" shapeId="0">
      <text>
        <r>
          <rPr>
            <sz val="9"/>
            <color indexed="81"/>
            <rFont val="Tahoma"/>
            <family val="2"/>
          </rPr>
          <t>Geo: LU
Formula: Pvo4.2.1 = Pvo4.2.1.1.1 + Pvo4.2.1.1.2</t>
        </r>
      </text>
    </comment>
    <comment ref="B16" authorId="1" shapeId="0">
      <text>
        <r>
          <rPr>
            <sz val="9"/>
            <color indexed="81"/>
            <rFont val="Tahoma"/>
            <family val="2"/>
          </rPr>
          <t xml:space="preserve">4 Card payments acquired (except cards with an e-money function only)
4.2 Of which initiated electronically
4.2.1 Of which acquired via a Remote channel
</t>
        </r>
      </text>
    </comment>
    <comment ref="F16" authorId="0" shapeId="0">
      <text>
        <r>
          <rPr>
            <sz val="9"/>
            <color indexed="81"/>
            <rFont val="Tahoma"/>
            <family val="2"/>
          </rPr>
          <t>Geo: IX
Formula: Pvo4.2.1 = Pvo4.2.1.1.1 + Pvo4.2.1.1.2</t>
        </r>
      </text>
    </comment>
    <comment ref="B17" authorId="1" shapeId="0">
      <text>
        <r>
          <rPr>
            <sz val="9"/>
            <color indexed="81"/>
            <rFont val="Tahoma"/>
            <family val="2"/>
          </rPr>
          <t xml:space="preserve">4 Card payments acquired (except cards with an e-money function only)
4.2 Of which initiated electronically
4.2.1 Of which acquired via a Remote channel
</t>
        </r>
      </text>
    </comment>
    <comment ref="F17" authorId="0" shapeId="0">
      <text>
        <r>
          <rPr>
            <sz val="9"/>
            <color indexed="81"/>
            <rFont val="Tahoma"/>
            <family val="2"/>
          </rPr>
          <t>Geo: OX
Formula: Pvo4.2.1 = Pvo4.2.1.1.1 + Pvo4.2.1.1.2</t>
        </r>
      </text>
    </comment>
    <comment ref="B18" authorId="1" shapeId="0">
      <text>
        <r>
          <rPr>
            <sz val="9"/>
            <color indexed="81"/>
            <rFont val="Tahoma"/>
            <family val="2"/>
          </rPr>
          <t xml:space="preserve">4 Card payments acquired (except cards with an e-money function only)
4.2 Of which initiated electronically
4.2.1 Of which acquired via a Remote channel
4.2.1.1 
4.2.1.1.1 Payments with cards with a debit function
</t>
        </r>
      </text>
    </comment>
    <comment ref="F18" authorId="0" shapeId="0">
      <text>
        <r>
          <rPr>
            <sz val="9"/>
            <color indexed="81"/>
            <rFont val="Tahoma"/>
            <family val="2"/>
          </rPr>
          <t>Geo: LU
Formula: Pvo4.2.1 = Pvo4.2.1.2 + Pvo4.2.1.3</t>
        </r>
      </text>
    </comment>
    <comment ref="B19" authorId="1" shapeId="0">
      <text>
        <r>
          <rPr>
            <sz val="9"/>
            <color indexed="81"/>
            <rFont val="Tahoma"/>
            <family val="2"/>
          </rPr>
          <t xml:space="preserve">4 Card payments acquired (except cards with an e-money function only)
4.2 Of which initiated electronically
4.2.1 Of which acquired via a Remote channel
4.2.1.1 
4.2.1.1.1 Payments with cards with a debit function
</t>
        </r>
      </text>
    </comment>
    <comment ref="F19" authorId="0" shapeId="0">
      <text>
        <r>
          <rPr>
            <sz val="9"/>
            <color indexed="81"/>
            <rFont val="Tahoma"/>
            <family val="2"/>
          </rPr>
          <t>Geo: IX
Formula: Pvo4.2.1 = Pvo4.2.1.2 + Pvo4.2.1.3</t>
        </r>
      </text>
    </comment>
    <comment ref="B20" authorId="1" shapeId="0">
      <text>
        <r>
          <rPr>
            <sz val="9"/>
            <color indexed="81"/>
            <rFont val="Tahoma"/>
            <family val="2"/>
          </rPr>
          <t xml:space="preserve">4 Card payments acquired (except cards with an e-money function only)
4.2 Of which initiated electronically
4.2.1 Of which acquired via a Remote channel
4.2.1.1 
4.2.1.1.1 Payments with cards with a debit function
</t>
        </r>
      </text>
    </comment>
    <comment ref="F20" authorId="0" shapeId="0">
      <text>
        <r>
          <rPr>
            <sz val="9"/>
            <color indexed="81"/>
            <rFont val="Tahoma"/>
            <family val="2"/>
          </rPr>
          <t>Geo: OX
Formula: Pvo4.2.1 = Pvo4.2.1.2 + Pvo4.2.1.3</t>
        </r>
      </text>
    </comment>
    <comment ref="B21" authorId="1" shapeId="0">
      <text>
        <r>
          <rPr>
            <sz val="9"/>
            <color indexed="81"/>
            <rFont val="Tahoma"/>
            <family val="2"/>
          </rPr>
          <t xml:space="preserve">4 Card payments acquired (except cards with an e-money function only)
4.2 Of which initiated electronically
4.2.1 Of which acquired via a Remote channel
4.2.1.1 
4.2.1.1.2 Payments with cards with a credit or delayed debit function
</t>
        </r>
      </text>
    </comment>
    <comment ref="B22" authorId="1" shapeId="0">
      <text>
        <r>
          <rPr>
            <sz val="9"/>
            <color indexed="81"/>
            <rFont val="Tahoma"/>
            <family val="2"/>
          </rPr>
          <t xml:space="preserve">4 Card payments acquired (except cards with an e-money function only)
4.2 Of which initiated electronically
4.2.1 Of which acquired via a Remote channel
4.2.1.1 
4.2.1.1.2 Payments with cards with a credit or delayed debit function
</t>
        </r>
      </text>
    </comment>
    <comment ref="B23" authorId="1" shapeId="0">
      <text>
        <r>
          <rPr>
            <sz val="9"/>
            <color indexed="81"/>
            <rFont val="Tahoma"/>
            <family val="2"/>
          </rPr>
          <t xml:space="preserve">4 Card payments acquired (except cards with an e-money function only)
4.2 Of which initiated electronically
4.2.1 Of which acquired via a Remote channel
4.2.1.1 
4.2.1.1.2 Payments with cards with a credit or delayed debit function
</t>
        </r>
      </text>
    </comment>
    <comment ref="B24"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t>
        </r>
      </text>
    </comment>
    <comment ref="B25"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t>
        </r>
      </text>
    </comment>
    <comment ref="B26"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t>
        </r>
      </text>
    </comment>
    <comment ref="B27"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t>
        </r>
      </text>
    </comment>
    <comment ref="F27" authorId="0" shapeId="0">
      <text>
        <r>
          <rPr>
            <sz val="9"/>
            <color indexed="81"/>
            <rFont val="Tahoma"/>
            <family val="2"/>
          </rPr>
          <t>Geo: LU
Formula: Pvo4.2.1.3 = Pvo4.2.1.3.4 + Pvo4.2.1.3.5 + Pvo4.2.1.3.6 + Pvo4.2.1.3.7 + Pvo4.2.1.3.8</t>
        </r>
      </text>
    </comment>
    <comment ref="B28"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t>
        </r>
      </text>
    </comment>
    <comment ref="F28" authorId="0" shapeId="0">
      <text>
        <r>
          <rPr>
            <sz val="9"/>
            <color indexed="81"/>
            <rFont val="Tahoma"/>
            <family val="2"/>
          </rPr>
          <t>Geo: IX
Formula: Pvo4.2.1.3 = Pvo4.2.1.3.4 + Pvo4.2.1.3.5 + Pvo4.2.1.3.6 + Pvo4.2.1.3.7 + Pvo4.2.1.3.8</t>
        </r>
      </text>
    </comment>
    <comment ref="B29"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t>
        </r>
      </text>
    </comment>
    <comment ref="F29" authorId="0" shapeId="0">
      <text>
        <r>
          <rPr>
            <sz val="9"/>
            <color indexed="81"/>
            <rFont val="Tahoma"/>
            <family val="2"/>
          </rPr>
          <t>Geo: OX
Formula: Pvo4.2.1.3 = Pvo4.2.1.3.4 + Pvo4.2.1.3.5 + Pvo4.2.1.3.6 + Pvo4.2.1.3.7 + Pvo4.2.1.3.8</t>
        </r>
      </text>
    </comment>
    <comment ref="B30"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4.2.1.3.4 Low value (Art.16 RTS)
</t>
        </r>
      </text>
    </comment>
    <comment ref="B31"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4.2.1.3.4 Low value (Art.16 RTS)
</t>
        </r>
      </text>
    </comment>
    <comment ref="B32"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4.2.1.3.4 Low value (Art.16 RTS)
</t>
        </r>
      </text>
    </comment>
    <comment ref="B33"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4.2.1.3.5 Recurring transaction (Art.14 RTS)
</t>
        </r>
      </text>
    </comment>
    <comment ref="B34"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4.2.1.3.5 Recurring transaction (Art.14 RTS)
</t>
        </r>
      </text>
    </comment>
    <comment ref="B35"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4.2.1.3.5 Recurring transaction (Art.14 RTS)
</t>
        </r>
      </text>
    </comment>
    <comment ref="B36"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4.2.1.3.6 Transaction risk analysis (Art.18 RTS)
</t>
        </r>
      </text>
    </comment>
    <comment ref="B37"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4.2.1.3.6 Transaction risk analysis (Art.18 RTS)
</t>
        </r>
      </text>
    </comment>
    <comment ref="B38"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4.2.1.3.6 Transaction risk analysis (Art.18 RTS)
</t>
        </r>
      </text>
    </comment>
    <comment ref="B39"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4.2.1.3.7 Merchant initiated transactions (*)
</t>
        </r>
      </text>
    </comment>
    <comment ref="B40"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4.2.1.3.7 Merchant initiated transactions (*)
</t>
        </r>
      </text>
    </comment>
    <comment ref="B41"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4.2.1.3.7 Merchant initiated transactions (*)
</t>
        </r>
      </text>
    </comment>
    <comment ref="B42"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4.2.1.3.8 Other 
</t>
        </r>
      </text>
    </comment>
    <comment ref="B43"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4.2.1.3.8 Other 
</t>
        </r>
      </text>
    </comment>
    <comment ref="B44"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4.2.1.3.8 Other 
</t>
        </r>
      </text>
    </comment>
    <comment ref="B45" authorId="1" shapeId="0">
      <text>
        <r>
          <rPr>
            <sz val="9"/>
            <color indexed="81"/>
            <rFont val="Tahoma"/>
            <family val="2"/>
          </rPr>
          <t xml:space="preserve">4 Card payments acquired (except cards with an e-money function only)
4.2 Of which initiated electronically
4.2.2 Of which acquired via a non-remote channel
</t>
        </r>
      </text>
    </comment>
    <comment ref="F45" authorId="0" shapeId="0">
      <text>
        <r>
          <rPr>
            <sz val="9"/>
            <color indexed="81"/>
            <rFont val="Tahoma"/>
            <family val="2"/>
          </rPr>
          <t>Geo: LU
Formula: Pvo4.2.2 = Pvo4.2.2.1.1 + Pvo4.2.2.1.2</t>
        </r>
      </text>
    </comment>
    <comment ref="B46" authorId="1" shapeId="0">
      <text>
        <r>
          <rPr>
            <sz val="9"/>
            <color indexed="81"/>
            <rFont val="Tahoma"/>
            <family val="2"/>
          </rPr>
          <t xml:space="preserve">4 Card payments acquired (except cards with an e-money function only)
4.2 Of which initiated electronically
4.2.2 Of which acquired via a non-remote channel
</t>
        </r>
      </text>
    </comment>
    <comment ref="F46" authorId="0" shapeId="0">
      <text>
        <r>
          <rPr>
            <sz val="9"/>
            <color indexed="81"/>
            <rFont val="Tahoma"/>
            <family val="2"/>
          </rPr>
          <t>Geo: IX
Formula: Pvo4.2.2 = Pvo4.2.2.1.1 + Pvo4.2.2.1.2</t>
        </r>
      </text>
    </comment>
    <comment ref="B47" authorId="1" shapeId="0">
      <text>
        <r>
          <rPr>
            <sz val="9"/>
            <color indexed="81"/>
            <rFont val="Tahoma"/>
            <family val="2"/>
          </rPr>
          <t xml:space="preserve">4 Card payments acquired (except cards with an e-money function only)
4.2 Of which initiated electronically
4.2.2 Of which acquired via a non-remote channel
</t>
        </r>
      </text>
    </comment>
    <comment ref="F47" authorId="0" shapeId="0">
      <text>
        <r>
          <rPr>
            <sz val="9"/>
            <color indexed="81"/>
            <rFont val="Tahoma"/>
            <family val="2"/>
          </rPr>
          <t>Geo: OX
Formula: Pvo4.2.2 = Pvo4.2.2.1.1 + Pvo4.2.2.1.2</t>
        </r>
      </text>
    </comment>
    <comment ref="B48" authorId="1" shapeId="0">
      <text>
        <r>
          <rPr>
            <sz val="9"/>
            <color indexed="81"/>
            <rFont val="Tahoma"/>
            <family val="2"/>
          </rPr>
          <t xml:space="preserve">4 Card payments acquired (except cards with an e-money function only)
4.2 Of which initiated electronically
4.2.2 Of which acquired via a non-remote channel
4.2.2.1 
4.2.2.1.1 Payments with cards with a debit function
</t>
        </r>
      </text>
    </comment>
    <comment ref="F48" authorId="0" shapeId="0">
      <text>
        <r>
          <rPr>
            <sz val="9"/>
            <color indexed="81"/>
            <rFont val="Tahoma"/>
            <family val="2"/>
          </rPr>
          <t>Geo: LU
Formula: Pvo4.2.2 = Pvo4.2.2.2 + Pvo4.2.2.3</t>
        </r>
      </text>
    </comment>
    <comment ref="B49" authorId="1" shapeId="0">
      <text>
        <r>
          <rPr>
            <sz val="9"/>
            <color indexed="81"/>
            <rFont val="Tahoma"/>
            <family val="2"/>
          </rPr>
          <t xml:space="preserve">4 Card payments acquired (except cards with an e-money function only)
4.2 Of which initiated electronically
4.2.2 Of which acquired via a non-remote channel
4.2.2.1 
4.2.2.1.1 Payments with cards with a debit function
</t>
        </r>
      </text>
    </comment>
    <comment ref="F49" authorId="0" shapeId="0">
      <text>
        <r>
          <rPr>
            <sz val="9"/>
            <color indexed="81"/>
            <rFont val="Tahoma"/>
            <family val="2"/>
          </rPr>
          <t>Geo: IX
Formula: Pvo4.2.2 = Pvo4.2.2.2 + Pvo4.2.2.3</t>
        </r>
      </text>
    </comment>
    <comment ref="B50" authorId="1" shapeId="0">
      <text>
        <r>
          <rPr>
            <sz val="9"/>
            <color indexed="81"/>
            <rFont val="Tahoma"/>
            <family val="2"/>
          </rPr>
          <t xml:space="preserve">4 Card payments acquired (except cards with an e-money function only)
4.2 Of which initiated electronically
4.2.2 Of which acquired via a non-remote channel
4.2.2.1 
4.2.2.1.1 Payments with cards with a debit function
</t>
        </r>
      </text>
    </comment>
    <comment ref="F50" authorId="0" shapeId="0">
      <text>
        <r>
          <rPr>
            <sz val="9"/>
            <color indexed="81"/>
            <rFont val="Tahoma"/>
            <family val="2"/>
          </rPr>
          <t>Geo: OX
Formula: Pvo4.2.2 = Pvo4.2.2.2 + Pvo4.2.2.3</t>
        </r>
      </text>
    </comment>
    <comment ref="B51" authorId="1" shapeId="0">
      <text>
        <r>
          <rPr>
            <sz val="9"/>
            <color indexed="81"/>
            <rFont val="Tahoma"/>
            <family val="2"/>
          </rPr>
          <t xml:space="preserve">4 Card payments acquired (except cards with an e-money function only)
4.2 Of which initiated electronically
4.2.2 Of which acquired via a non-remote channel
4.2.2.1 
4.2.2.1.2 Payments with cards with a credit or delayed debit function
</t>
        </r>
      </text>
    </comment>
    <comment ref="B52" authorId="1" shapeId="0">
      <text>
        <r>
          <rPr>
            <sz val="9"/>
            <color indexed="81"/>
            <rFont val="Tahoma"/>
            <family val="2"/>
          </rPr>
          <t xml:space="preserve">4 Card payments acquired (except cards with an e-money function only)
4.2 Of which initiated electronically
4.2.2 Of which acquired via a non-remote channel
4.2.2.1 
4.2.2.1.2 Payments with cards with a credit or delayed debit function
</t>
        </r>
      </text>
    </comment>
    <comment ref="B53" authorId="1" shapeId="0">
      <text>
        <r>
          <rPr>
            <sz val="9"/>
            <color indexed="81"/>
            <rFont val="Tahoma"/>
            <family val="2"/>
          </rPr>
          <t xml:space="preserve">4 Card payments acquired (except cards with an e-money function only)
4.2 Of which initiated electronically
4.2.2 Of which acquired via a non-remote channel
4.2.2.1 
4.2.2.1.2 Payments with cards with a credit or delayed debit function
</t>
        </r>
      </text>
    </comment>
    <comment ref="B54"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t>
        </r>
      </text>
    </comment>
    <comment ref="B55"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t>
        </r>
      </text>
    </comment>
    <comment ref="B56"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t>
        </r>
      </text>
    </comment>
    <comment ref="B57"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t>
        </r>
      </text>
    </comment>
    <comment ref="F57" authorId="0" shapeId="0">
      <text>
        <r>
          <rPr>
            <sz val="9"/>
            <color indexed="81"/>
            <rFont val="Tahoma"/>
            <family val="2"/>
          </rPr>
          <t>Geo: LU
Formula: Pvo4.2.2.3 = Pvo4.2.2.3.4 + Pvo4.2.2.3.5 + Pvo4.2.2.3.6 + Pvo4.2.2.3.7</t>
        </r>
      </text>
    </comment>
    <comment ref="B58"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t>
        </r>
      </text>
    </comment>
    <comment ref="F58" authorId="0" shapeId="0">
      <text>
        <r>
          <rPr>
            <sz val="9"/>
            <color indexed="81"/>
            <rFont val="Tahoma"/>
            <family val="2"/>
          </rPr>
          <t>Geo: IX
Formula: Pvo4.2.2.3 = Pvo4.2.2.3.4 + Pvo4.2.2.3.5 + Pvo4.2.2.3.6 + Pvo4.2.2.3.7</t>
        </r>
      </text>
    </comment>
    <comment ref="B59"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t>
        </r>
      </text>
    </comment>
    <comment ref="F59" authorId="0" shapeId="0">
      <text>
        <r>
          <rPr>
            <sz val="9"/>
            <color indexed="81"/>
            <rFont val="Tahoma"/>
            <family val="2"/>
          </rPr>
          <t>Geo: OX
Formula: Pvo4.2.2.3 = Pvo4.2.2.3.4 + Pvo4.2.2.3.5 + Pvo4.2.2.3.6 + Pvo4.2.2.3.7</t>
        </r>
      </text>
    </comment>
    <comment ref="B60"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4.2.2.3.4 Recurring transaction (Art.14 RTS)
</t>
        </r>
      </text>
    </comment>
    <comment ref="B61"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4.2.2.3.4 Recurring transaction (Art.14 RTS)
</t>
        </r>
      </text>
    </comment>
    <comment ref="B62"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4.2.2.3.4 Recurring transaction (Art.14 RTS)
</t>
        </r>
      </text>
    </comment>
    <comment ref="B63"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4.2.2.3.5 Contactless low value (Art.11 RTS)
</t>
        </r>
      </text>
    </comment>
    <comment ref="B64"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4.2.2.3.5 Contactless low value (Art.11 RTS)
</t>
        </r>
      </text>
    </comment>
    <comment ref="B65"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4.2.2.3.5 Contactless low value (Art.11 RTS)
</t>
        </r>
      </text>
    </comment>
    <comment ref="B66"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4.2.2.3.6 Unattended terminal for transport or parking fares (Art.12 RTS)
</t>
        </r>
      </text>
    </comment>
    <comment ref="B67"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4.2.2.3.6 Unattended terminal for transport or parking fares (Art.12 RTS)
</t>
        </r>
      </text>
    </comment>
    <comment ref="B68"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4.2.2.3.6 Unattended terminal for transport or parking fares (Art.12 RTS)
</t>
        </r>
      </text>
    </comment>
    <comment ref="B69"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4.2.2.3.7 Other 
</t>
        </r>
      </text>
    </comment>
    <comment ref="B70"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4.2.2.3.7 Other 
</t>
        </r>
      </text>
    </comment>
    <comment ref="B71"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4.2.2.3.7 Other 
</t>
        </r>
      </text>
    </comment>
    <comment ref="B72" authorId="1" shapeId="0">
      <text>
        <r>
          <rPr>
            <sz val="9"/>
            <color indexed="81"/>
            <rFont val="Tahoma"/>
            <family val="2"/>
          </rPr>
          <t xml:space="preserve">4 Card payments acquired (except cards with an e-money function only)
</t>
        </r>
      </text>
    </comment>
    <comment ref="F72" authorId="0" shapeId="0">
      <text>
        <r>
          <rPr>
            <sz val="9"/>
            <color indexed="81"/>
            <rFont val="Tahoma"/>
            <family val="2"/>
          </rPr>
          <t>Geo: LU
Formula: Pva4 = Pva4.1 + Pva4.2</t>
        </r>
      </text>
    </comment>
    <comment ref="B73" authorId="1" shapeId="0">
      <text>
        <r>
          <rPr>
            <sz val="9"/>
            <color indexed="81"/>
            <rFont val="Tahoma"/>
            <family val="2"/>
          </rPr>
          <t xml:space="preserve">4 Card payments acquired (except cards with an e-money function only)
</t>
        </r>
      </text>
    </comment>
    <comment ref="F73" authorId="0" shapeId="0">
      <text>
        <r>
          <rPr>
            <sz val="9"/>
            <color indexed="81"/>
            <rFont val="Tahoma"/>
            <family val="2"/>
          </rPr>
          <t>Geo: IX
Formula: Pva4 = Pva4.1 + Pva4.2</t>
        </r>
      </text>
    </comment>
    <comment ref="B74" authorId="1" shapeId="0">
      <text>
        <r>
          <rPr>
            <sz val="9"/>
            <color indexed="81"/>
            <rFont val="Tahoma"/>
            <family val="2"/>
          </rPr>
          <t xml:space="preserve">4 Card payments acquired (except cards with an e-money function only)
</t>
        </r>
      </text>
    </comment>
    <comment ref="F74" authorId="0" shapeId="0">
      <text>
        <r>
          <rPr>
            <sz val="9"/>
            <color indexed="81"/>
            <rFont val="Tahoma"/>
            <family val="2"/>
          </rPr>
          <t>Geo: OX
Formula: Pva4 = Pva4.1 + Pva4.2</t>
        </r>
      </text>
    </comment>
    <comment ref="B75" authorId="1" shapeId="0">
      <text>
        <r>
          <rPr>
            <sz val="9"/>
            <color indexed="81"/>
            <rFont val="Tahoma"/>
            <family val="2"/>
          </rPr>
          <t xml:space="preserve">4 Card payments acquired (except cards with an e-money function only)
4.1 Of which initiated non-electronically
</t>
        </r>
      </text>
    </comment>
    <comment ref="B76" authorId="1" shapeId="0">
      <text>
        <r>
          <rPr>
            <sz val="9"/>
            <color indexed="81"/>
            <rFont val="Tahoma"/>
            <family val="2"/>
          </rPr>
          <t xml:space="preserve">4 Card payments acquired (except cards with an e-money function only)
4.1 Of which initiated non-electronically
</t>
        </r>
      </text>
    </comment>
    <comment ref="B77" authorId="1" shapeId="0">
      <text>
        <r>
          <rPr>
            <sz val="9"/>
            <color indexed="81"/>
            <rFont val="Tahoma"/>
            <family val="2"/>
          </rPr>
          <t xml:space="preserve">4 Card payments acquired (except cards with an e-money function only)
4.1 Of which initiated non-electronically
</t>
        </r>
      </text>
    </comment>
    <comment ref="B78" authorId="1" shapeId="0">
      <text>
        <r>
          <rPr>
            <sz val="9"/>
            <color indexed="81"/>
            <rFont val="Tahoma"/>
            <family val="2"/>
          </rPr>
          <t xml:space="preserve">4 Card payments acquired (except cards with an e-money function only)
4.2 Of which initiated electronically
</t>
        </r>
      </text>
    </comment>
    <comment ref="F78" authorId="0" shapeId="0">
      <text>
        <r>
          <rPr>
            <sz val="9"/>
            <color indexed="81"/>
            <rFont val="Tahoma"/>
            <family val="2"/>
          </rPr>
          <t>Geo: LU
Formula: Pva4.2 = Pva4.2.1 + Pva4.2.2</t>
        </r>
      </text>
    </comment>
    <comment ref="B79" authorId="1" shapeId="0">
      <text>
        <r>
          <rPr>
            <sz val="9"/>
            <color indexed="81"/>
            <rFont val="Tahoma"/>
            <family val="2"/>
          </rPr>
          <t xml:space="preserve">4 Card payments acquired (except cards with an e-money function only)
4.2 Of which initiated electronically
</t>
        </r>
      </text>
    </comment>
    <comment ref="F79" authorId="0" shapeId="0">
      <text>
        <r>
          <rPr>
            <sz val="9"/>
            <color indexed="81"/>
            <rFont val="Tahoma"/>
            <family val="2"/>
          </rPr>
          <t>Geo: IX
Formula: Pva4.2 = Pva4.2.1 + Pva4.2.2</t>
        </r>
      </text>
    </comment>
    <comment ref="B80" authorId="1" shapeId="0">
      <text>
        <r>
          <rPr>
            <sz val="9"/>
            <color indexed="81"/>
            <rFont val="Tahoma"/>
            <family val="2"/>
          </rPr>
          <t xml:space="preserve">4 Card payments acquired (except cards with an e-money function only)
4.2 Of which initiated electronically
</t>
        </r>
      </text>
    </comment>
    <comment ref="F80" authorId="0" shapeId="0">
      <text>
        <r>
          <rPr>
            <sz val="9"/>
            <color indexed="81"/>
            <rFont val="Tahoma"/>
            <family val="2"/>
          </rPr>
          <t>Geo: OX
Formula: Pva4.2 = Pva4.2.1 + Pva4.2.2</t>
        </r>
      </text>
    </comment>
    <comment ref="B81" authorId="1" shapeId="0">
      <text>
        <r>
          <rPr>
            <sz val="9"/>
            <color indexed="81"/>
            <rFont val="Tahoma"/>
            <family val="2"/>
          </rPr>
          <t xml:space="preserve">4 Card payments acquired (except cards with an e-money function only)
4.2 Of which initiated electronically
4.2.1 Of which acquired via a Remote channel
</t>
        </r>
      </text>
    </comment>
    <comment ref="F81" authorId="0" shapeId="0">
      <text>
        <r>
          <rPr>
            <sz val="9"/>
            <color indexed="81"/>
            <rFont val="Tahoma"/>
            <family val="2"/>
          </rPr>
          <t>Geo: LU
Formula: Pva4.2.1 = Pva4.2.1.1.1 + Pva4.2.1.1.2</t>
        </r>
      </text>
    </comment>
    <comment ref="B82" authorId="1" shapeId="0">
      <text>
        <r>
          <rPr>
            <sz val="9"/>
            <color indexed="81"/>
            <rFont val="Tahoma"/>
            <family val="2"/>
          </rPr>
          <t xml:space="preserve">4 Card payments acquired (except cards with an e-money function only)
4.2 Of which initiated electronically
4.2.1 Of which acquired via a Remote channel
</t>
        </r>
      </text>
    </comment>
    <comment ref="F82" authorId="0" shapeId="0">
      <text>
        <r>
          <rPr>
            <sz val="9"/>
            <color indexed="81"/>
            <rFont val="Tahoma"/>
            <family val="2"/>
          </rPr>
          <t>Geo: IX
Formula: Pva4.2.1 = Pva4.2.1.1.1 + Pva4.2.1.1.2</t>
        </r>
      </text>
    </comment>
    <comment ref="B83" authorId="1" shapeId="0">
      <text>
        <r>
          <rPr>
            <sz val="9"/>
            <color indexed="81"/>
            <rFont val="Tahoma"/>
            <family val="2"/>
          </rPr>
          <t xml:space="preserve">4 Card payments acquired (except cards with an e-money function only)
4.2 Of which initiated electronically
4.2.1 Of which acquired via a Remote channel
</t>
        </r>
      </text>
    </comment>
    <comment ref="F83" authorId="0" shapeId="0">
      <text>
        <r>
          <rPr>
            <sz val="9"/>
            <color indexed="81"/>
            <rFont val="Tahoma"/>
            <family val="2"/>
          </rPr>
          <t>Geo: OX
Formula: Pva4.2.1 = Pva4.2.1.1.1 + Pva4.2.1.1.2</t>
        </r>
      </text>
    </comment>
    <comment ref="B84" authorId="1" shapeId="0">
      <text>
        <r>
          <rPr>
            <sz val="9"/>
            <color indexed="81"/>
            <rFont val="Tahoma"/>
            <family val="2"/>
          </rPr>
          <t xml:space="preserve">4 Card payments acquired (except cards with an e-money function only)
4.2 Of which initiated electronically
4.2.1 Of which acquired via a Remote channel
4.2.1.1 
4.2.1.1.1 Payments with cards with a debit function
</t>
        </r>
      </text>
    </comment>
    <comment ref="F84" authorId="0" shapeId="0">
      <text>
        <r>
          <rPr>
            <sz val="9"/>
            <color indexed="81"/>
            <rFont val="Tahoma"/>
            <family val="2"/>
          </rPr>
          <t>Geo: LU
Formula: Pva4.2.1 = Pva4.2.1.2 + Pva4.2.1.3</t>
        </r>
      </text>
    </comment>
    <comment ref="B85" authorId="1" shapeId="0">
      <text>
        <r>
          <rPr>
            <sz val="9"/>
            <color indexed="81"/>
            <rFont val="Tahoma"/>
            <family val="2"/>
          </rPr>
          <t xml:space="preserve">4 Card payments acquired (except cards with an e-money function only)
4.2 Of which initiated electronically
4.2.1 Of which acquired via a Remote channel
4.2.1.1 
4.2.1.1.1 Payments with cards with a debit function
</t>
        </r>
      </text>
    </comment>
    <comment ref="F85" authorId="0" shapeId="0">
      <text>
        <r>
          <rPr>
            <sz val="9"/>
            <color indexed="81"/>
            <rFont val="Tahoma"/>
            <family val="2"/>
          </rPr>
          <t>Geo: IX
Formula: Pva4.2.1 = Pva4.2.1.2 + Pva4.2.1.3</t>
        </r>
      </text>
    </comment>
    <comment ref="B86" authorId="1" shapeId="0">
      <text>
        <r>
          <rPr>
            <sz val="9"/>
            <color indexed="81"/>
            <rFont val="Tahoma"/>
            <family val="2"/>
          </rPr>
          <t xml:space="preserve">4 Card payments acquired (except cards with an e-money function only)
4.2 Of which initiated electronically
4.2.1 Of which acquired via a Remote channel
4.2.1.1 
4.2.1.1.1 Payments with cards with a debit function
</t>
        </r>
      </text>
    </comment>
    <comment ref="F86" authorId="0" shapeId="0">
      <text>
        <r>
          <rPr>
            <sz val="9"/>
            <color indexed="81"/>
            <rFont val="Tahoma"/>
            <family val="2"/>
          </rPr>
          <t>Geo: OX
Formula: Pva4.2.1 = Pva4.2.1.2 + Pva4.2.1.3</t>
        </r>
      </text>
    </comment>
    <comment ref="B87" authorId="1" shapeId="0">
      <text>
        <r>
          <rPr>
            <sz val="9"/>
            <color indexed="81"/>
            <rFont val="Tahoma"/>
            <family val="2"/>
          </rPr>
          <t xml:space="preserve">4 Card payments acquired (except cards with an e-money function only)
4.2 Of which initiated electronically
4.2.1 Of which acquired via a Remote channel
4.2.1.1 
4.2.1.1.2 Payments with cards with a credit or delayed debit function
</t>
        </r>
      </text>
    </comment>
    <comment ref="B88" authorId="1" shapeId="0">
      <text>
        <r>
          <rPr>
            <sz val="9"/>
            <color indexed="81"/>
            <rFont val="Tahoma"/>
            <family val="2"/>
          </rPr>
          <t xml:space="preserve">4 Card payments acquired (except cards with an e-money function only)
4.2 Of which initiated electronically
4.2.1 Of which acquired via a Remote channel
4.2.1.1 
4.2.1.1.2 Payments with cards with a credit or delayed debit function
</t>
        </r>
      </text>
    </comment>
    <comment ref="B89" authorId="1" shapeId="0">
      <text>
        <r>
          <rPr>
            <sz val="9"/>
            <color indexed="81"/>
            <rFont val="Tahoma"/>
            <family val="2"/>
          </rPr>
          <t xml:space="preserve">4 Card payments acquired (except cards with an e-money function only)
4.2 Of which initiated electronically
4.2.1 Of which acquired via a Remote channel
4.2.1.1 
4.2.1.1.2 Payments with cards with a credit or delayed debit function
</t>
        </r>
      </text>
    </comment>
    <comment ref="B90"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t>
        </r>
      </text>
    </comment>
    <comment ref="B91"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t>
        </r>
      </text>
    </comment>
    <comment ref="B92"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t>
        </r>
      </text>
    </comment>
    <comment ref="B93"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t>
        </r>
      </text>
    </comment>
    <comment ref="F93" authorId="0" shapeId="0">
      <text>
        <r>
          <rPr>
            <sz val="9"/>
            <color indexed="81"/>
            <rFont val="Tahoma"/>
            <family val="2"/>
          </rPr>
          <t>Geo: LU
Formula: Pva4.2.1.3 = Pva4.2.1.3.4 + Pva4.2.1.3.5 + Pva4.2.1.3.6 + Pva4.2.1.3.7 + Pva4.2.1.3.8</t>
        </r>
      </text>
    </comment>
    <comment ref="B94"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t>
        </r>
      </text>
    </comment>
    <comment ref="F94" authorId="0" shapeId="0">
      <text>
        <r>
          <rPr>
            <sz val="9"/>
            <color indexed="81"/>
            <rFont val="Tahoma"/>
            <family val="2"/>
          </rPr>
          <t>Geo: IX
Formula: Pva4.2.1.3 = Pva4.2.1.3.4 + Pva4.2.1.3.5 + Pva4.2.1.3.6 + Pva4.2.1.3.7 + Pva4.2.1.3.8</t>
        </r>
      </text>
    </comment>
    <comment ref="B95"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t>
        </r>
      </text>
    </comment>
    <comment ref="F95" authorId="0" shapeId="0">
      <text>
        <r>
          <rPr>
            <sz val="9"/>
            <color indexed="81"/>
            <rFont val="Tahoma"/>
            <family val="2"/>
          </rPr>
          <t>Geo: OX
Formula: Pva4.2.1.3 = Pva4.2.1.3.4 + Pva4.2.1.3.5 + Pva4.2.1.3.6 + Pva4.2.1.3.7 + Pva4.2.1.3.8</t>
        </r>
      </text>
    </comment>
    <comment ref="B96"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4.2.1.3.4 Low value (Art.16 RTS)
</t>
        </r>
      </text>
    </comment>
    <comment ref="B97"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4.2.1.3.4 Low value (Art.16 RTS)
</t>
        </r>
      </text>
    </comment>
    <comment ref="B98"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4.2.1.3.4 Low value (Art.16 RTS)
</t>
        </r>
      </text>
    </comment>
    <comment ref="B99"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4.2.1.3.5 Recurring transaction (Art.14 RTS)
</t>
        </r>
      </text>
    </comment>
    <comment ref="B100"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4.2.1.3.5 Recurring transaction (Art.14 RTS)
</t>
        </r>
      </text>
    </comment>
    <comment ref="B101"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4.2.1.3.5 Recurring transaction (Art.14 RTS)
</t>
        </r>
      </text>
    </comment>
    <comment ref="B102"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4.2.1.3.6 Transaction risk analysis (Art.18 RTS)
</t>
        </r>
      </text>
    </comment>
    <comment ref="B103"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4.2.1.3.6 Transaction risk analysis (Art.18 RTS)
</t>
        </r>
      </text>
    </comment>
    <comment ref="B104"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4.2.1.3.6 Transaction risk analysis (Art.18 RTS)
</t>
        </r>
      </text>
    </comment>
    <comment ref="B105"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4.2.1.3.7 Merchant initiated transactions (*)
</t>
        </r>
      </text>
    </comment>
    <comment ref="B106"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4.2.1.3.7 Merchant initiated transactions (*)
</t>
        </r>
      </text>
    </comment>
    <comment ref="B107"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4.2.1.3.7 Merchant initiated transactions (*)
</t>
        </r>
      </text>
    </comment>
    <comment ref="B108"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4.2.1.3.8 Other 
</t>
        </r>
      </text>
    </comment>
    <comment ref="B109"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4.2.1.3.8 Other 
</t>
        </r>
      </text>
    </comment>
    <comment ref="B110"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4.2.1.3.8 Other 
</t>
        </r>
      </text>
    </comment>
    <comment ref="B111" authorId="1" shapeId="0">
      <text>
        <r>
          <rPr>
            <sz val="9"/>
            <color indexed="81"/>
            <rFont val="Tahoma"/>
            <family val="2"/>
          </rPr>
          <t xml:space="preserve">4 Card payments acquired (except cards with an e-money function only)
4.2 Of which initiated electronically
4.2.2 Of which acquired via a non-remote channel
</t>
        </r>
      </text>
    </comment>
    <comment ref="F111" authorId="0" shapeId="0">
      <text>
        <r>
          <rPr>
            <sz val="9"/>
            <color indexed="81"/>
            <rFont val="Tahoma"/>
            <family val="2"/>
          </rPr>
          <t>Geo: LU
Formula: Pva4.2.2 = Pva4.2.2.1.1 + Pva4.2.2.1.2</t>
        </r>
      </text>
    </comment>
    <comment ref="B112" authorId="1" shapeId="0">
      <text>
        <r>
          <rPr>
            <sz val="9"/>
            <color indexed="81"/>
            <rFont val="Tahoma"/>
            <family val="2"/>
          </rPr>
          <t xml:space="preserve">4 Card payments acquired (except cards with an e-money function only)
4.2 Of which initiated electronically
4.2.2 Of which acquired via a non-remote channel
</t>
        </r>
      </text>
    </comment>
    <comment ref="F112" authorId="0" shapeId="0">
      <text>
        <r>
          <rPr>
            <sz val="9"/>
            <color indexed="81"/>
            <rFont val="Tahoma"/>
            <family val="2"/>
          </rPr>
          <t>Geo: IX
Formula: Pva4.2.2 = Pva4.2.2.1.1 + Pva4.2.2.1.2</t>
        </r>
      </text>
    </comment>
    <comment ref="B113" authorId="1" shapeId="0">
      <text>
        <r>
          <rPr>
            <sz val="9"/>
            <color indexed="81"/>
            <rFont val="Tahoma"/>
            <family val="2"/>
          </rPr>
          <t xml:space="preserve">4 Card payments acquired (except cards with an e-money function only)
4.2 Of which initiated electronically
4.2.2 Of which acquired via a non-remote channel
</t>
        </r>
      </text>
    </comment>
    <comment ref="F113" authorId="0" shapeId="0">
      <text>
        <r>
          <rPr>
            <sz val="9"/>
            <color indexed="81"/>
            <rFont val="Tahoma"/>
            <family val="2"/>
          </rPr>
          <t>Geo: OX
Formula: Pva4.2.2 = Pva4.2.2.1.1 + Pva4.2.2.1.2</t>
        </r>
      </text>
    </comment>
    <comment ref="B114" authorId="1" shapeId="0">
      <text>
        <r>
          <rPr>
            <sz val="9"/>
            <color indexed="81"/>
            <rFont val="Tahoma"/>
            <family val="2"/>
          </rPr>
          <t xml:space="preserve">4 Card payments acquired (except cards with an e-money function only)
4.2 Of which initiated electronically
4.2.2 Of which acquired via a non-remote channel
4.2.2.1 
4.2.2.1.1 Payments with cards with a debit function
</t>
        </r>
      </text>
    </comment>
    <comment ref="F114" authorId="0" shapeId="0">
      <text>
        <r>
          <rPr>
            <sz val="9"/>
            <color indexed="81"/>
            <rFont val="Tahoma"/>
            <family val="2"/>
          </rPr>
          <t>Geo: LU
Formula: Pva4.2.2 = Pva4.2.2.2 + Pva4.2.2.3</t>
        </r>
      </text>
    </comment>
    <comment ref="B115" authorId="1" shapeId="0">
      <text>
        <r>
          <rPr>
            <sz val="9"/>
            <color indexed="81"/>
            <rFont val="Tahoma"/>
            <family val="2"/>
          </rPr>
          <t xml:space="preserve">4 Card payments acquired (except cards with an e-money function only)
4.2 Of which initiated electronically
4.2.2 Of which acquired via a non-remote channel
4.2.2.1 
4.2.2.1.1 Payments with cards with a debit function
</t>
        </r>
      </text>
    </comment>
    <comment ref="F115" authorId="0" shapeId="0">
      <text>
        <r>
          <rPr>
            <sz val="9"/>
            <color indexed="81"/>
            <rFont val="Tahoma"/>
            <family val="2"/>
          </rPr>
          <t>Geo: IX
Formula: Pva4.2.2 = Pva4.2.2.2 + Pva4.2.2.3</t>
        </r>
      </text>
    </comment>
    <comment ref="B116" authorId="1" shapeId="0">
      <text>
        <r>
          <rPr>
            <sz val="9"/>
            <color indexed="81"/>
            <rFont val="Tahoma"/>
            <family val="2"/>
          </rPr>
          <t xml:space="preserve">4 Card payments acquired (except cards with an e-money function only)
4.2 Of which initiated electronically
4.2.2 Of which acquired via a non-remote channel
4.2.2.1 
4.2.2.1.1 Payments with cards with a debit function
</t>
        </r>
      </text>
    </comment>
    <comment ref="F116" authorId="0" shapeId="0">
      <text>
        <r>
          <rPr>
            <sz val="9"/>
            <color indexed="81"/>
            <rFont val="Tahoma"/>
            <family val="2"/>
          </rPr>
          <t>Geo: OX
Formula: Pva4.2.2 = Pva4.2.2.2 + Pva4.2.2.3</t>
        </r>
      </text>
    </comment>
    <comment ref="B117" authorId="1" shapeId="0">
      <text>
        <r>
          <rPr>
            <sz val="9"/>
            <color indexed="81"/>
            <rFont val="Tahoma"/>
            <family val="2"/>
          </rPr>
          <t xml:space="preserve">4 Card payments acquired (except cards with an e-money function only)
4.2 Of which initiated electronically
4.2.2 Of which acquired via a non-remote channel
4.2.2.1 
4.2.2.1.2 Payments with cards with a credit or delayed debit function
</t>
        </r>
      </text>
    </comment>
    <comment ref="B118" authorId="1" shapeId="0">
      <text>
        <r>
          <rPr>
            <sz val="9"/>
            <color indexed="81"/>
            <rFont val="Tahoma"/>
            <family val="2"/>
          </rPr>
          <t xml:space="preserve">4 Card payments acquired (except cards with an e-money function only)
4.2 Of which initiated electronically
4.2.2 Of which acquired via a non-remote channel
4.2.2.1 
4.2.2.1.2 Payments with cards with a credit or delayed debit function
</t>
        </r>
      </text>
    </comment>
    <comment ref="B119" authorId="1" shapeId="0">
      <text>
        <r>
          <rPr>
            <sz val="9"/>
            <color indexed="81"/>
            <rFont val="Tahoma"/>
            <family val="2"/>
          </rPr>
          <t xml:space="preserve">4 Card payments acquired (except cards with an e-money function only)
4.2 Of which initiated electronically
4.2.2 Of which acquired via a non-remote channel
4.2.2.1 
4.2.2.1.2 Payments with cards with a credit or delayed debit function
</t>
        </r>
      </text>
    </comment>
    <comment ref="B120"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t>
        </r>
      </text>
    </comment>
    <comment ref="B121"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t>
        </r>
      </text>
    </comment>
    <comment ref="B122"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t>
        </r>
      </text>
    </comment>
    <comment ref="B123"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t>
        </r>
      </text>
    </comment>
    <comment ref="F123" authorId="0" shapeId="0">
      <text>
        <r>
          <rPr>
            <sz val="9"/>
            <color indexed="81"/>
            <rFont val="Tahoma"/>
            <family val="2"/>
          </rPr>
          <t>Geo: LU
Formula: Pva4.2.2.3 = Pva4.2.2.3.4 + Pva4.2.2.3.5 + Pva4.2.2.3.6 + Pva4.2.2.3.7</t>
        </r>
      </text>
    </comment>
    <comment ref="B124"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t>
        </r>
      </text>
    </comment>
    <comment ref="F124" authorId="0" shapeId="0">
      <text>
        <r>
          <rPr>
            <sz val="9"/>
            <color indexed="81"/>
            <rFont val="Tahoma"/>
            <family val="2"/>
          </rPr>
          <t>Geo: IX
Formula: Pva4.2.2.3 = Pva4.2.2.3.4 + Pva4.2.2.3.5 + Pva4.2.2.3.6 + Pva4.2.2.3.7</t>
        </r>
      </text>
    </comment>
    <comment ref="B125"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t>
        </r>
      </text>
    </comment>
    <comment ref="F125" authorId="0" shapeId="0">
      <text>
        <r>
          <rPr>
            <sz val="9"/>
            <color indexed="81"/>
            <rFont val="Tahoma"/>
            <family val="2"/>
          </rPr>
          <t>Geo: OX
Formula: Pva4.2.2.3 = Pva4.2.2.3.4 + Pva4.2.2.3.5 + Pva4.2.2.3.6 + Pva4.2.2.3.7</t>
        </r>
      </text>
    </comment>
    <comment ref="B126"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4.2.2.3.4 Recurring transaction (Art.14 RTS)
</t>
        </r>
      </text>
    </comment>
    <comment ref="B127"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4.2.2.3.4 Recurring transaction (Art.14 RTS)
</t>
        </r>
      </text>
    </comment>
    <comment ref="B128"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4.2.2.3.4 Recurring transaction (Art.14 RTS)
</t>
        </r>
      </text>
    </comment>
    <comment ref="B129"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4.2.2.3.5 Contactless low value (Art.11 RTS)
</t>
        </r>
      </text>
    </comment>
    <comment ref="B130"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4.2.2.3.5 Contactless low value (Art.11 RTS)
</t>
        </r>
      </text>
    </comment>
    <comment ref="B131"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4.2.2.3.5 Contactless low value (Art.11 RTS)
</t>
        </r>
      </text>
    </comment>
    <comment ref="B132"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4.2.2.3.6 Unattended terminal for transport or parking fares (Art.12 RTS)
</t>
        </r>
      </text>
    </comment>
    <comment ref="B133"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4.2.2.3.6 Unattended terminal for transport or parking fares (Art.12 RTS)
</t>
        </r>
      </text>
    </comment>
    <comment ref="B134"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4.2.2.3.6 Unattended terminal for transport or parking fares (Art.12 RTS)
</t>
        </r>
      </text>
    </comment>
    <comment ref="B135"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4.2.2.3.7 Other 
</t>
        </r>
      </text>
    </comment>
    <comment ref="B136"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4.2.2.3.7 Other 
</t>
        </r>
      </text>
    </comment>
    <comment ref="B137"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4.2.2.3.7 Other 
</t>
        </r>
      </text>
    </comment>
    <comment ref="B138" authorId="1" shapeId="0">
      <text>
        <r>
          <rPr>
            <sz val="9"/>
            <color indexed="81"/>
            <rFont val="Tahoma"/>
            <family val="2"/>
          </rPr>
          <t xml:space="preserve">4 Card payments acquired (except cards with an e-money function only)
</t>
        </r>
      </text>
    </comment>
    <comment ref="F138" authorId="0" shapeId="0">
      <text>
        <r>
          <rPr>
            <sz val="9"/>
            <color indexed="81"/>
            <rFont val="Tahoma"/>
            <family val="2"/>
          </rPr>
          <t>Geo: LU
Formula: Fvo4 = Fvo4.1 + Fvo4.2</t>
        </r>
      </text>
    </comment>
    <comment ref="B139" authorId="1" shapeId="0">
      <text>
        <r>
          <rPr>
            <sz val="9"/>
            <color indexed="81"/>
            <rFont val="Tahoma"/>
            <family val="2"/>
          </rPr>
          <t xml:space="preserve">4 Card payments acquired (except cards with an e-money function only)
</t>
        </r>
      </text>
    </comment>
    <comment ref="F139" authorId="0" shapeId="0">
      <text>
        <r>
          <rPr>
            <sz val="9"/>
            <color indexed="81"/>
            <rFont val="Tahoma"/>
            <family val="2"/>
          </rPr>
          <t>Geo: IX
Formula: Fvo4 = Fvo4.1 + Fvo4.2</t>
        </r>
      </text>
    </comment>
    <comment ref="B140" authorId="1" shapeId="0">
      <text>
        <r>
          <rPr>
            <sz val="9"/>
            <color indexed="81"/>
            <rFont val="Tahoma"/>
            <family val="2"/>
          </rPr>
          <t xml:space="preserve">4 Card payments acquired (except cards with an e-money function only)
</t>
        </r>
      </text>
    </comment>
    <comment ref="F140" authorId="0" shapeId="0">
      <text>
        <r>
          <rPr>
            <sz val="9"/>
            <color indexed="81"/>
            <rFont val="Tahoma"/>
            <family val="2"/>
          </rPr>
          <t>Geo: OX
Formula: Fvo4 = Fvo4.1 + Fvo4.2</t>
        </r>
      </text>
    </comment>
    <comment ref="B141" authorId="1" shapeId="0">
      <text>
        <r>
          <rPr>
            <sz val="9"/>
            <color indexed="81"/>
            <rFont val="Tahoma"/>
            <family val="2"/>
          </rPr>
          <t xml:space="preserve">4 Card payments acquired (except cards with an e-money function only)
4.1 Of which initiated non-electronically
</t>
        </r>
      </text>
    </comment>
    <comment ref="B142" authorId="1" shapeId="0">
      <text>
        <r>
          <rPr>
            <sz val="9"/>
            <color indexed="81"/>
            <rFont val="Tahoma"/>
            <family val="2"/>
          </rPr>
          <t xml:space="preserve">4 Card payments acquired (except cards with an e-money function only)
4.1 Of which initiated non-electronically
</t>
        </r>
      </text>
    </comment>
    <comment ref="B143" authorId="1" shapeId="0">
      <text>
        <r>
          <rPr>
            <sz val="9"/>
            <color indexed="81"/>
            <rFont val="Tahoma"/>
            <family val="2"/>
          </rPr>
          <t xml:space="preserve">4 Card payments acquired (except cards with an e-money function only)
4.1 Of which initiated non-electronically
</t>
        </r>
      </text>
    </comment>
    <comment ref="B144" authorId="1" shapeId="0">
      <text>
        <r>
          <rPr>
            <sz val="9"/>
            <color indexed="81"/>
            <rFont val="Tahoma"/>
            <family val="2"/>
          </rPr>
          <t xml:space="preserve">4 Card payments acquired (except cards with an e-money function only)
4.2 Of which initiated electronically
</t>
        </r>
      </text>
    </comment>
    <comment ref="F144" authorId="0" shapeId="0">
      <text>
        <r>
          <rPr>
            <sz val="9"/>
            <color indexed="81"/>
            <rFont val="Tahoma"/>
            <family val="2"/>
          </rPr>
          <t>Geo: LU
Formula: Fvo4.2 = Fvo4.2.1 + Fvo4.2.2</t>
        </r>
      </text>
    </comment>
    <comment ref="B145" authorId="1" shapeId="0">
      <text>
        <r>
          <rPr>
            <sz val="9"/>
            <color indexed="81"/>
            <rFont val="Tahoma"/>
            <family val="2"/>
          </rPr>
          <t xml:space="preserve">4 Card payments acquired (except cards with an e-money function only)
4.2 Of which initiated electronically
</t>
        </r>
      </text>
    </comment>
    <comment ref="F145" authorId="0" shapeId="0">
      <text>
        <r>
          <rPr>
            <sz val="9"/>
            <color indexed="81"/>
            <rFont val="Tahoma"/>
            <family val="2"/>
          </rPr>
          <t>Geo: IX
Formula: Fvo4.2 = Fvo4.2.1 + Fvo4.2.2</t>
        </r>
      </text>
    </comment>
    <comment ref="B146" authorId="1" shapeId="0">
      <text>
        <r>
          <rPr>
            <sz val="9"/>
            <color indexed="81"/>
            <rFont val="Tahoma"/>
            <family val="2"/>
          </rPr>
          <t xml:space="preserve">4 Card payments acquired (except cards with an e-money function only)
4.2 Of which initiated electronically
</t>
        </r>
      </text>
    </comment>
    <comment ref="F146" authorId="0" shapeId="0">
      <text>
        <r>
          <rPr>
            <sz val="9"/>
            <color indexed="81"/>
            <rFont val="Tahoma"/>
            <family val="2"/>
          </rPr>
          <t>Geo: OX
Formula: Fvo4.2 = Fvo4.2.1 + Fvo4.2.2</t>
        </r>
      </text>
    </comment>
    <comment ref="B147" authorId="1" shapeId="0">
      <text>
        <r>
          <rPr>
            <sz val="9"/>
            <color indexed="81"/>
            <rFont val="Tahoma"/>
            <family val="2"/>
          </rPr>
          <t xml:space="preserve">4 Card payments acquired (except cards with an e-money function only)
4.2 Of which initiated electronically
4.2.1 Of which acquired via a Remote channel
</t>
        </r>
      </text>
    </comment>
    <comment ref="F147" authorId="0" shapeId="0">
      <text>
        <r>
          <rPr>
            <sz val="9"/>
            <color indexed="81"/>
            <rFont val="Tahoma"/>
            <family val="2"/>
          </rPr>
          <t>Geo: LU
Formula: Fvo4.2.1 = Fvo4.2.1.1.1 + Fvo4.2.1.1.2</t>
        </r>
      </text>
    </comment>
    <comment ref="B148" authorId="1" shapeId="0">
      <text>
        <r>
          <rPr>
            <sz val="9"/>
            <color indexed="81"/>
            <rFont val="Tahoma"/>
            <family val="2"/>
          </rPr>
          <t xml:space="preserve">4 Card payments acquired (except cards with an e-money function only)
4.2 Of which initiated electronically
4.2.1 Of which acquired via a Remote channel
</t>
        </r>
      </text>
    </comment>
    <comment ref="F148" authorId="0" shapeId="0">
      <text>
        <r>
          <rPr>
            <sz val="9"/>
            <color indexed="81"/>
            <rFont val="Tahoma"/>
            <family val="2"/>
          </rPr>
          <t>Geo: IX
Formula: Fvo4.2.1 = Fvo4.2.1.1.1 + Fvo4.2.1.1.2</t>
        </r>
      </text>
    </comment>
    <comment ref="B149" authorId="1" shapeId="0">
      <text>
        <r>
          <rPr>
            <sz val="9"/>
            <color indexed="81"/>
            <rFont val="Tahoma"/>
            <family val="2"/>
          </rPr>
          <t xml:space="preserve">4 Card payments acquired (except cards with an e-money function only)
4.2 Of which initiated electronically
4.2.1 Of which acquired via a Remote channel
</t>
        </r>
      </text>
    </comment>
    <comment ref="F149" authorId="0" shapeId="0">
      <text>
        <r>
          <rPr>
            <sz val="9"/>
            <color indexed="81"/>
            <rFont val="Tahoma"/>
            <family val="2"/>
          </rPr>
          <t>Geo: OX
Formula: Fvo4.2.1 = Fvo4.2.1.1.1 + Fvo4.2.1.1.2</t>
        </r>
      </text>
    </comment>
    <comment ref="B150" authorId="1" shapeId="0">
      <text>
        <r>
          <rPr>
            <sz val="9"/>
            <color indexed="81"/>
            <rFont val="Tahoma"/>
            <family val="2"/>
          </rPr>
          <t xml:space="preserve">4 Card payments acquired (except cards with an e-money function only)
4.2 Of which initiated electronically
4.2.1 Of which acquired via a Remote channel
4.2.1.1 
4.2.1.1.1 Payments with cards with a debit function
</t>
        </r>
      </text>
    </comment>
    <comment ref="F150" authorId="0" shapeId="0">
      <text>
        <r>
          <rPr>
            <sz val="9"/>
            <color indexed="81"/>
            <rFont val="Tahoma"/>
            <family val="2"/>
          </rPr>
          <t>Geo: LU
Formula: Fvo4.2.1 = Fvo4.2.1.2 + Fvo4.2.1.3</t>
        </r>
      </text>
    </comment>
    <comment ref="B151" authorId="1" shapeId="0">
      <text>
        <r>
          <rPr>
            <sz val="9"/>
            <color indexed="81"/>
            <rFont val="Tahoma"/>
            <family val="2"/>
          </rPr>
          <t xml:space="preserve">4 Card payments acquired (except cards with an e-money function only)
4.2 Of which initiated electronically
4.2.1 Of which acquired via a Remote channel
4.2.1.1 
4.2.1.1.1 Payments with cards with a debit function
</t>
        </r>
      </text>
    </comment>
    <comment ref="F151" authorId="0" shapeId="0">
      <text>
        <r>
          <rPr>
            <sz val="9"/>
            <color indexed="81"/>
            <rFont val="Tahoma"/>
            <family val="2"/>
          </rPr>
          <t>Geo: IX
Formula: Fvo4.2.1 = Fvo4.2.1.2 + Fvo4.2.1.3</t>
        </r>
      </text>
    </comment>
    <comment ref="B152" authorId="1" shapeId="0">
      <text>
        <r>
          <rPr>
            <sz val="9"/>
            <color indexed="81"/>
            <rFont val="Tahoma"/>
            <family val="2"/>
          </rPr>
          <t xml:space="preserve">4 Card payments acquired (except cards with an e-money function only)
4.2 Of which initiated electronically
4.2.1 Of which acquired via a Remote channel
4.2.1.1 
4.2.1.1.1 Payments with cards with a debit function
</t>
        </r>
      </text>
    </comment>
    <comment ref="F152" authorId="0" shapeId="0">
      <text>
        <r>
          <rPr>
            <sz val="9"/>
            <color indexed="81"/>
            <rFont val="Tahoma"/>
            <family val="2"/>
          </rPr>
          <t>Geo: OX
Formula: Fvo4.2.1 = Fvo4.2.1.2 + Fvo4.2.1.3</t>
        </r>
      </text>
    </comment>
    <comment ref="B153" authorId="1" shapeId="0">
      <text>
        <r>
          <rPr>
            <sz val="9"/>
            <color indexed="81"/>
            <rFont val="Tahoma"/>
            <family val="2"/>
          </rPr>
          <t xml:space="preserve">4 Card payments acquired (except cards with an e-money function only)
4.2 Of which initiated electronically
4.2.1 Of which acquired via a Remote channel
4.2.1.1 
4.2.1.1.2 Payments with cards with a credit or delayed debit function
</t>
        </r>
      </text>
    </comment>
    <comment ref="B154" authorId="1" shapeId="0">
      <text>
        <r>
          <rPr>
            <sz val="9"/>
            <color indexed="81"/>
            <rFont val="Tahoma"/>
            <family val="2"/>
          </rPr>
          <t xml:space="preserve">4 Card payments acquired (except cards with an e-money function only)
4.2 Of which initiated electronically
4.2.1 Of which acquired via a Remote channel
4.2.1.1 
4.2.1.1.2 Payments with cards with a credit or delayed debit function
</t>
        </r>
      </text>
    </comment>
    <comment ref="B155" authorId="1" shapeId="0">
      <text>
        <r>
          <rPr>
            <sz val="9"/>
            <color indexed="81"/>
            <rFont val="Tahoma"/>
            <family val="2"/>
          </rPr>
          <t xml:space="preserve">4 Card payments acquired (except cards with an e-money function only)
4.2 Of which initiated electronically
4.2.1 Of which acquired via a Remote channel
4.2.1.1 
4.2.1.1.2 Payments with cards with a credit or delayed debit function
</t>
        </r>
      </text>
    </comment>
    <comment ref="B156"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t>
        </r>
      </text>
    </comment>
    <comment ref="F156" authorId="0" shapeId="0">
      <text>
        <r>
          <rPr>
            <sz val="9"/>
            <color indexed="81"/>
            <rFont val="Tahoma"/>
            <family val="2"/>
          </rPr>
          <t>Geo: LU
Formula: Fvo4.2.1.2 = Fvo4.2.1.2.1 + Fvo4.2.1.2.2 + Fvo4.2.1.2.3</t>
        </r>
      </text>
    </comment>
    <comment ref="B157"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t>
        </r>
      </text>
    </comment>
    <comment ref="F157" authorId="0" shapeId="0">
      <text>
        <r>
          <rPr>
            <sz val="9"/>
            <color indexed="81"/>
            <rFont val="Tahoma"/>
            <family val="2"/>
          </rPr>
          <t>Geo: IX
Formula: Fvo4.2.1.2 = Fvo4.2.1.2.1 + Fvo4.2.1.2.2 + Fvo4.2.1.2.3</t>
        </r>
      </text>
    </comment>
    <comment ref="B158"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t>
        </r>
      </text>
    </comment>
    <comment ref="F158" authorId="0" shapeId="0">
      <text>
        <r>
          <rPr>
            <sz val="9"/>
            <color indexed="81"/>
            <rFont val="Tahoma"/>
            <family val="2"/>
          </rPr>
          <t>Geo: OX
Formula: Fvo4.2.1.2 = Fvo4.2.1.2.1 + Fvo4.2.1.2.2 + Fvo4.2.1.2.3</t>
        </r>
      </text>
    </comment>
    <comment ref="B159"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t>
        </r>
      </text>
    </comment>
    <comment ref="F159" authorId="0" shapeId="0">
      <text>
        <r>
          <rPr>
            <sz val="9"/>
            <color indexed="81"/>
            <rFont val="Tahoma"/>
            <family val="2"/>
          </rPr>
          <t>Geo: LU
Formula: Fvo4.2.1.2.1 = Fvo4.2.1.2.1.1 + Fvo4.2.1.2.1.2 + Fvo4.2.1.2.1.3 + Fvo4.2.1.2.1.4 + Fvo4.2.1.2.1.5</t>
        </r>
      </text>
    </comment>
    <comment ref="B160"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t>
        </r>
      </text>
    </comment>
    <comment ref="F160" authorId="0" shapeId="0">
      <text>
        <r>
          <rPr>
            <sz val="9"/>
            <color indexed="81"/>
            <rFont val="Tahoma"/>
            <family val="2"/>
          </rPr>
          <t>Geo: IX
Formula: Fvo4.2.1.2.1 = Fvo4.2.1.2.1.1 + Fvo4.2.1.2.1.2 + Fvo4.2.1.2.1.3 + Fvo4.2.1.2.1.4 + Fvo4.2.1.2.1.5</t>
        </r>
      </text>
    </comment>
    <comment ref="B161"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t>
        </r>
      </text>
    </comment>
    <comment ref="F161" authorId="0" shapeId="0">
      <text>
        <r>
          <rPr>
            <sz val="9"/>
            <color indexed="81"/>
            <rFont val="Tahoma"/>
            <family val="2"/>
          </rPr>
          <t>Geo: OX
Formula: Fvo4.2.1.2.1 = Fvo4.2.1.2.1.1 + Fvo4.2.1.2.1.2 + Fvo4.2.1.2.1.3 + Fvo4.2.1.2.1.4 + Fvo4.2.1.2.1.5</t>
        </r>
      </text>
    </comment>
    <comment ref="B162"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4.2.1.2.1.1 Lost or stolen card
</t>
        </r>
      </text>
    </comment>
    <comment ref="B163"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4.2.1.2.1.1 Lost or stolen card
</t>
        </r>
      </text>
    </comment>
    <comment ref="B164"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4.2.1.2.1.1 Lost or stolen card
</t>
        </r>
      </text>
    </comment>
    <comment ref="B165"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4.2.1.2.1.2 Card not received
</t>
        </r>
      </text>
    </comment>
    <comment ref="B166"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4.2.1.2.1.2 Card not received
</t>
        </r>
      </text>
    </comment>
    <comment ref="B167"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4.2.1.2.1.2 Card not received
</t>
        </r>
      </text>
    </comment>
    <comment ref="B168"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4.2.1.2.1.3 Counterfeit card
</t>
        </r>
      </text>
    </comment>
    <comment ref="B169"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4.2.1.2.1.3 Counterfeit card
</t>
        </r>
      </text>
    </comment>
    <comment ref="B170"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4.2.1.2.1.3 Counterfeit card
</t>
        </r>
      </text>
    </comment>
    <comment ref="B171"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4.2.1.2.1.4 Card details theft
</t>
        </r>
      </text>
    </comment>
    <comment ref="B172"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4.2.1.2.1.4 Card details theft
</t>
        </r>
      </text>
    </comment>
    <comment ref="B173"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4.2.1.2.1.4 Card details theft
</t>
        </r>
      </text>
    </comment>
    <comment ref="B174"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4.2.1.2.1.5 Other
</t>
        </r>
      </text>
    </comment>
    <comment ref="B175"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4.2.1.2.1.5 Other
</t>
        </r>
      </text>
    </comment>
    <comment ref="B176"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4.2.1.2.1.5 Other
</t>
        </r>
      </text>
    </comment>
    <comment ref="B177"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4.2.1.2.2 Modification of a payment order by the fraudster
</t>
        </r>
      </text>
    </comment>
    <comment ref="B178"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4.2.1.2.2 Modification of a payment order by the fraudster
</t>
        </r>
      </text>
    </comment>
    <comment ref="B179"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4.2.1.2.2 Modification of a payment order by the fraudster
</t>
        </r>
      </text>
    </comment>
    <comment ref="B180"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4.2.1.2.3 Manipulation of the payer to make a card payment
</t>
        </r>
      </text>
    </comment>
    <comment ref="B181"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4.2.1.2.3 Manipulation of the payer to make a card payment
</t>
        </r>
      </text>
    </comment>
    <comment ref="B182"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4.2.1.2.3 Manipulation of the payer to make a card payment
</t>
        </r>
      </text>
    </comment>
    <comment ref="B183"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t>
        </r>
      </text>
    </comment>
    <comment ref="F183" authorId="0" shapeId="0">
      <text>
        <r>
          <rPr>
            <sz val="9"/>
            <color indexed="81"/>
            <rFont val="Tahoma"/>
            <family val="2"/>
          </rPr>
          <t>Geo: LU
Formula: Fvo4.2.1.3 = Fvo4.2.1.3.1 + Fvo4.2.1.3.2 + Fvo4.2.1.3.3</t>
        </r>
      </text>
    </comment>
    <comment ref="B184"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t>
        </r>
      </text>
    </comment>
    <comment ref="F184" authorId="0" shapeId="0">
      <text>
        <r>
          <rPr>
            <sz val="9"/>
            <color indexed="81"/>
            <rFont val="Tahoma"/>
            <family val="2"/>
          </rPr>
          <t>Geo: IX
Formula: Fvo4.2.1.3 = Fvo4.2.1.3.1 + Fvo4.2.1.3.2 + Fvo4.2.1.3.3</t>
        </r>
      </text>
    </comment>
    <comment ref="B185"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t>
        </r>
      </text>
    </comment>
    <comment ref="F185" authorId="0" shapeId="0">
      <text>
        <r>
          <rPr>
            <sz val="9"/>
            <color indexed="81"/>
            <rFont val="Tahoma"/>
            <family val="2"/>
          </rPr>
          <t>Geo: OX
Formula: Fvo4.2.1.3 = Fvo4.2.1.3.1 + Fvo4.2.1.3.2 + Fvo4.2.1.3.3</t>
        </r>
      </text>
    </comment>
    <comment ref="B186"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t>
        </r>
      </text>
    </comment>
    <comment ref="F186" authorId="0" shapeId="0">
      <text>
        <r>
          <rPr>
            <sz val="9"/>
            <color indexed="81"/>
            <rFont val="Tahoma"/>
            <family val="2"/>
          </rPr>
          <t>Geo: LU
Formula: Fvo4.2.1.3 = Fvo4.2.1.3.4 + Fvo4.2.1.3.5 + Fvo4.2.1.3.6 + Fvo4.2.1.3.7 + Fvo4.2.1.3.8</t>
        </r>
      </text>
    </comment>
    <comment ref="B187"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t>
        </r>
      </text>
    </comment>
    <comment ref="F187" authorId="0" shapeId="0">
      <text>
        <r>
          <rPr>
            <sz val="9"/>
            <color indexed="81"/>
            <rFont val="Tahoma"/>
            <family val="2"/>
          </rPr>
          <t>Geo: IX
Formula: Fvo4.2.1.3 = Fvo4.2.1.3.4 + Fvo4.2.1.3.5 + Fvo4.2.1.3.6 + Fvo4.2.1.3.7 + Fvo4.2.1.3.8</t>
        </r>
      </text>
    </comment>
    <comment ref="B188"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t>
        </r>
      </text>
    </comment>
    <comment ref="F188" authorId="0" shapeId="0">
      <text>
        <r>
          <rPr>
            <sz val="9"/>
            <color indexed="81"/>
            <rFont val="Tahoma"/>
            <family val="2"/>
          </rPr>
          <t>Geo: OX
Formula: Fvo4.2.1.3 = Fvo4.2.1.3.4 + Fvo4.2.1.3.5 + Fvo4.2.1.3.6 + Fvo4.2.1.3.7 + Fvo4.2.1.3.8</t>
        </r>
      </text>
    </comment>
    <comment ref="B189"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4.2.1.3.1.1 Lost or stolen card
</t>
        </r>
      </text>
    </comment>
    <comment ref="F189" authorId="0" shapeId="0">
      <text>
        <r>
          <rPr>
            <sz val="9"/>
            <color indexed="81"/>
            <rFont val="Tahoma"/>
            <family val="2"/>
          </rPr>
          <t>Geo: LU
Formula: Fvo4.2.1.3.1 = Fvo4.2.1.3.1.1 + Fvo4.2.1.3.1.2 + Fvo4.2.1.3.1.3 + Fvo4.2.1.3.1.4 + Fvo4.2.1.3.1.5</t>
        </r>
      </text>
    </comment>
    <comment ref="B190"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4.2.1.3.1.1 Lost or stolen card
</t>
        </r>
      </text>
    </comment>
    <comment ref="F190" authorId="0" shapeId="0">
      <text>
        <r>
          <rPr>
            <sz val="9"/>
            <color indexed="81"/>
            <rFont val="Tahoma"/>
            <family val="2"/>
          </rPr>
          <t>Geo: IX
Formula: Fvo4.2.1.3.1 = Fvo4.2.1.3.1.1 + Fvo4.2.1.3.1.2 + Fvo4.2.1.3.1.3 + Fvo4.2.1.3.1.4 + Fvo4.2.1.3.1.5</t>
        </r>
      </text>
    </comment>
    <comment ref="B191"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4.2.1.3.1.1 Lost or stolen card
</t>
        </r>
      </text>
    </comment>
    <comment ref="F191" authorId="0" shapeId="0">
      <text>
        <r>
          <rPr>
            <sz val="9"/>
            <color indexed="81"/>
            <rFont val="Tahoma"/>
            <family val="2"/>
          </rPr>
          <t>Geo: OX
Formula: Fvo4.2.1.3.1 = Fvo4.2.1.3.1.1 + Fvo4.2.1.3.1.2 + Fvo4.2.1.3.1.3 + Fvo4.2.1.3.1.4 + Fvo4.2.1.3.1.5</t>
        </r>
      </text>
    </comment>
    <comment ref="B192"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4.2.1.3.1.2 Card not received
</t>
        </r>
      </text>
    </comment>
    <comment ref="B193"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4.2.1.3.1.2 Card not received
</t>
        </r>
      </text>
    </comment>
    <comment ref="B194"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4.2.1.3.1.2 Card not received
</t>
        </r>
      </text>
    </comment>
    <comment ref="B195"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4.2.1.3.1.3 Counterfeit card
</t>
        </r>
      </text>
    </comment>
    <comment ref="B196"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4.2.1.3.1.3 Counterfeit card
</t>
        </r>
      </text>
    </comment>
    <comment ref="B197"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4.2.1.3.1.3 Counterfeit card
</t>
        </r>
      </text>
    </comment>
    <comment ref="B198"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4.2.1.3.1.4 Card details theft
</t>
        </r>
      </text>
    </comment>
    <comment ref="B199"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4.2.1.3.1.4 Card details theft
</t>
        </r>
      </text>
    </comment>
    <comment ref="B200"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4.2.1.3.1.4 Card details theft
</t>
        </r>
      </text>
    </comment>
    <comment ref="B201"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4.2.1.3.1.5 Other
</t>
        </r>
      </text>
    </comment>
    <comment ref="B202"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4.2.1.3.1.5 Other
</t>
        </r>
      </text>
    </comment>
    <comment ref="B203"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4.2.1.3.1.5 Other
</t>
        </r>
      </text>
    </comment>
    <comment ref="B204"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4.2.1.3.2 Modification of a payment order by the fraudster
</t>
        </r>
      </text>
    </comment>
    <comment ref="B205"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4.2.1.3.2 Modification of a payment order by the fraudster
</t>
        </r>
      </text>
    </comment>
    <comment ref="B206"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4.2.1.3.2 Modification of a payment order by the fraudster
</t>
        </r>
      </text>
    </comment>
    <comment ref="B207"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4.2.1.3.3 Manipulation of the payer to make a card payment
</t>
        </r>
      </text>
    </comment>
    <comment ref="B208"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4.2.1.3.3 Manipulation of the payer to make a card payment
</t>
        </r>
      </text>
    </comment>
    <comment ref="B209"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4.2.1.3.3 Manipulation of the payer to make a card payment
</t>
        </r>
      </text>
    </comment>
    <comment ref="B210"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4.2.1.3.4 Low value (Art.16 RTS)
</t>
        </r>
      </text>
    </comment>
    <comment ref="B211"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4.2.1.3.4 Low value (Art.16 RTS)
</t>
        </r>
      </text>
    </comment>
    <comment ref="B212"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4.2.1.3.4 Low value (Art.16 RTS)
</t>
        </r>
      </text>
    </comment>
    <comment ref="B213"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4.2.1.3.5 Recurring transaction (Art.14 RTS)
</t>
        </r>
      </text>
    </comment>
    <comment ref="B214"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4.2.1.3.5 Recurring transaction (Art.14 RTS)
</t>
        </r>
      </text>
    </comment>
    <comment ref="B215"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4.2.1.3.5 Recurring transaction (Art.14 RTS)
</t>
        </r>
      </text>
    </comment>
    <comment ref="B216"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4.2.1.3.6 Transaction risk analysis (Art.18 RTS)
</t>
        </r>
      </text>
    </comment>
    <comment ref="B217"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4.2.1.3.6 Transaction risk analysis (Art.18 RTS)
</t>
        </r>
      </text>
    </comment>
    <comment ref="B218"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4.2.1.3.6 Transaction risk analysis (Art.18 RTS)
</t>
        </r>
      </text>
    </comment>
    <comment ref="B219"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4.2.1.3.7 Merchant initiated transactions (*)
</t>
        </r>
      </text>
    </comment>
    <comment ref="B220"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4.2.1.3.7 Merchant initiated transactions (*)
</t>
        </r>
      </text>
    </comment>
    <comment ref="B221"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4.2.1.3.7 Merchant initiated transactions (*)
</t>
        </r>
      </text>
    </comment>
    <comment ref="B222"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4.2.1.3.8 Other 
</t>
        </r>
      </text>
    </comment>
    <comment ref="B223"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4.2.1.3.8 Other 
</t>
        </r>
      </text>
    </comment>
    <comment ref="B224"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4.2.1.3.8 Other 
</t>
        </r>
      </text>
    </comment>
    <comment ref="B225" authorId="1" shapeId="0">
      <text>
        <r>
          <rPr>
            <sz val="9"/>
            <color indexed="81"/>
            <rFont val="Tahoma"/>
            <family val="2"/>
          </rPr>
          <t xml:space="preserve">4 Card payments acquired (except cards with an e-money function only)
4.2 Of which initiated electronically
4.2.2 Of which acquired via a non-remote channel
</t>
        </r>
      </text>
    </comment>
    <comment ref="F225" authorId="0" shapeId="0">
      <text>
        <r>
          <rPr>
            <sz val="9"/>
            <color indexed="81"/>
            <rFont val="Tahoma"/>
            <family val="2"/>
          </rPr>
          <t>Geo: LU
Formula: Fvo4.2.2 = Fvo4.2.2.1.1 + Fvo4.2.2.1.2</t>
        </r>
      </text>
    </comment>
    <comment ref="B226" authorId="1" shapeId="0">
      <text>
        <r>
          <rPr>
            <sz val="9"/>
            <color indexed="81"/>
            <rFont val="Tahoma"/>
            <family val="2"/>
          </rPr>
          <t xml:space="preserve">4 Card payments acquired (except cards with an e-money function only)
4.2 Of which initiated electronically
4.2.2 Of which acquired via a non-remote channel
</t>
        </r>
      </text>
    </comment>
    <comment ref="F226" authorId="0" shapeId="0">
      <text>
        <r>
          <rPr>
            <sz val="9"/>
            <color indexed="81"/>
            <rFont val="Tahoma"/>
            <family val="2"/>
          </rPr>
          <t>Geo: IX
Formula: Fvo4.2.2 = Fvo4.2.2.1.1 + Fvo4.2.2.1.2</t>
        </r>
      </text>
    </comment>
    <comment ref="B227" authorId="1" shapeId="0">
      <text>
        <r>
          <rPr>
            <sz val="9"/>
            <color indexed="81"/>
            <rFont val="Tahoma"/>
            <family val="2"/>
          </rPr>
          <t xml:space="preserve">4 Card payments acquired (except cards with an e-money function only)
4.2 Of which initiated electronically
4.2.2 Of which acquired via a non-remote channel
</t>
        </r>
      </text>
    </comment>
    <comment ref="F227" authorId="0" shapeId="0">
      <text>
        <r>
          <rPr>
            <sz val="9"/>
            <color indexed="81"/>
            <rFont val="Tahoma"/>
            <family val="2"/>
          </rPr>
          <t>Geo: OX
Formula: Fvo4.2.2 = Fvo4.2.2.1.1 + Fvo4.2.2.1.2</t>
        </r>
      </text>
    </comment>
    <comment ref="B228" authorId="1" shapeId="0">
      <text>
        <r>
          <rPr>
            <sz val="9"/>
            <color indexed="81"/>
            <rFont val="Tahoma"/>
            <family val="2"/>
          </rPr>
          <t xml:space="preserve">4 Card payments acquired (except cards with an e-money function only)
4.2 Of which initiated electronically
4.2.2 Of which acquired via a non-remote channel
4.2.2.1 
4.2.2.1.1 Payments with cards with a debit function
</t>
        </r>
      </text>
    </comment>
    <comment ref="F228" authorId="0" shapeId="0">
      <text>
        <r>
          <rPr>
            <sz val="9"/>
            <color indexed="81"/>
            <rFont val="Tahoma"/>
            <family val="2"/>
          </rPr>
          <t>Geo: LU
Formula: Fvo4.2.2 = Fvo4.2.2.2 + Fvo4.2.2.3</t>
        </r>
      </text>
    </comment>
    <comment ref="B229" authorId="1" shapeId="0">
      <text>
        <r>
          <rPr>
            <sz val="9"/>
            <color indexed="81"/>
            <rFont val="Tahoma"/>
            <family val="2"/>
          </rPr>
          <t xml:space="preserve">4 Card payments acquired (except cards with an e-money function only)
4.2 Of which initiated electronically
4.2.2 Of which acquired via a non-remote channel
4.2.2.1 
4.2.2.1.1 Payments with cards with a debit function
</t>
        </r>
      </text>
    </comment>
    <comment ref="F229" authorId="0" shapeId="0">
      <text>
        <r>
          <rPr>
            <sz val="9"/>
            <color indexed="81"/>
            <rFont val="Tahoma"/>
            <family val="2"/>
          </rPr>
          <t>Geo: IX
Formula: Fvo4.2.2 = Fvo4.2.2.2 + Fvo4.2.2.3</t>
        </r>
      </text>
    </comment>
    <comment ref="B230" authorId="1" shapeId="0">
      <text>
        <r>
          <rPr>
            <sz val="9"/>
            <color indexed="81"/>
            <rFont val="Tahoma"/>
            <family val="2"/>
          </rPr>
          <t xml:space="preserve">4 Card payments acquired (except cards with an e-money function only)
4.2 Of which initiated electronically
4.2.2 Of which acquired via a non-remote channel
4.2.2.1 
4.2.2.1.1 Payments with cards with a debit function
</t>
        </r>
      </text>
    </comment>
    <comment ref="F230" authorId="0" shapeId="0">
      <text>
        <r>
          <rPr>
            <sz val="9"/>
            <color indexed="81"/>
            <rFont val="Tahoma"/>
            <family val="2"/>
          </rPr>
          <t>Geo: OX
Formula: Fvo4.2.2 = Fvo4.2.2.2 + Fvo4.2.2.3</t>
        </r>
      </text>
    </comment>
    <comment ref="B231" authorId="1" shapeId="0">
      <text>
        <r>
          <rPr>
            <sz val="9"/>
            <color indexed="81"/>
            <rFont val="Tahoma"/>
            <family val="2"/>
          </rPr>
          <t xml:space="preserve">4 Card payments acquired (except cards with an e-money function only)
4.2 Of which initiated electronically
4.2.2 Of which acquired via a non-remote channel
4.2.2.1 
4.2.2.1.2 Payments with cards with a credit or delayed debit function
</t>
        </r>
      </text>
    </comment>
    <comment ref="B232" authorId="1" shapeId="0">
      <text>
        <r>
          <rPr>
            <sz val="9"/>
            <color indexed="81"/>
            <rFont val="Tahoma"/>
            <family val="2"/>
          </rPr>
          <t xml:space="preserve">4 Card payments acquired (except cards with an e-money function only)
4.2 Of which initiated electronically
4.2.2 Of which acquired via a non-remote channel
4.2.2.1 
4.2.2.1.2 Payments with cards with a credit or delayed debit function
</t>
        </r>
      </text>
    </comment>
    <comment ref="B233" authorId="1" shapeId="0">
      <text>
        <r>
          <rPr>
            <sz val="9"/>
            <color indexed="81"/>
            <rFont val="Tahoma"/>
            <family val="2"/>
          </rPr>
          <t xml:space="preserve">4 Card payments acquired (except cards with an e-money function only)
4.2 Of which initiated electronically
4.2.2 Of which acquired via a non-remote channel
4.2.2.1 
4.2.2.1.2 Payments with cards with a credit or delayed debit function
</t>
        </r>
      </text>
    </comment>
    <comment ref="B234"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t>
        </r>
      </text>
    </comment>
    <comment ref="F234" authorId="0" shapeId="0">
      <text>
        <r>
          <rPr>
            <sz val="9"/>
            <color indexed="81"/>
            <rFont val="Tahoma"/>
            <family val="2"/>
          </rPr>
          <t>Geo: LU
Formula: Fvo4.2.2.2 = Fvo4.2.2.2.1 + Fvo4.2.2.2.2 + Fvo4.2.2.2.3</t>
        </r>
      </text>
    </comment>
    <comment ref="B235"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t>
        </r>
      </text>
    </comment>
    <comment ref="F235" authorId="0" shapeId="0">
      <text>
        <r>
          <rPr>
            <sz val="9"/>
            <color indexed="81"/>
            <rFont val="Tahoma"/>
            <family val="2"/>
          </rPr>
          <t>Geo: IX
Formula: Fvo4.2.2.2 = Fvo4.2.2.2.1 + Fvo4.2.2.2.2 + Fvo4.2.2.2.3</t>
        </r>
      </text>
    </comment>
    <comment ref="B236"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t>
        </r>
      </text>
    </comment>
    <comment ref="F236" authorId="0" shapeId="0">
      <text>
        <r>
          <rPr>
            <sz val="9"/>
            <color indexed="81"/>
            <rFont val="Tahoma"/>
            <family val="2"/>
          </rPr>
          <t>Geo: OX
Formula: Fvo4.2.2.2 = Fvo4.2.2.2.1 + Fvo4.2.2.2.2 + Fvo4.2.2.2.3</t>
        </r>
      </text>
    </comment>
    <comment ref="B237"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t>
        </r>
      </text>
    </comment>
    <comment ref="F237" authorId="0" shapeId="0">
      <text>
        <r>
          <rPr>
            <sz val="9"/>
            <color indexed="81"/>
            <rFont val="Tahoma"/>
            <family val="2"/>
          </rPr>
          <t>Geo: LU
Formula: Fvo4.2.2.2.1 = Fvo4.2.2.2.1.1 + Fvo4.2.2.2.1.2 + Fvo4.2.2.2.1.3 + Fvo4.2.2.2.1.4</t>
        </r>
      </text>
    </comment>
    <comment ref="B238"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t>
        </r>
      </text>
    </comment>
    <comment ref="F238" authorId="0" shapeId="0">
      <text>
        <r>
          <rPr>
            <sz val="9"/>
            <color indexed="81"/>
            <rFont val="Tahoma"/>
            <family val="2"/>
          </rPr>
          <t>Geo: IX
Formula: Fvo4.2.2.2.1 = Fvo4.2.2.2.1.1 + Fvo4.2.2.2.1.2 + Fvo4.2.2.2.1.3 + Fvo4.2.2.2.1.4</t>
        </r>
      </text>
    </comment>
    <comment ref="B239"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t>
        </r>
      </text>
    </comment>
    <comment ref="F239" authorId="0" shapeId="0">
      <text>
        <r>
          <rPr>
            <sz val="9"/>
            <color indexed="81"/>
            <rFont val="Tahoma"/>
            <family val="2"/>
          </rPr>
          <t>Geo: OX
Formula: Fvo4.2.2.2.1 = Fvo4.2.2.2.1.1 + Fvo4.2.2.2.1.2 + Fvo4.2.2.2.1.3 + Fvo4.2.2.2.1.4</t>
        </r>
      </text>
    </comment>
    <comment ref="B240"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4.2.2.2.1.1 Lost or stolen card
</t>
        </r>
      </text>
    </comment>
    <comment ref="B241"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4.2.2.2.1.1 Lost or stolen card
</t>
        </r>
      </text>
    </comment>
    <comment ref="B242"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4.2.2.2.1.1 Lost or stolen card
</t>
        </r>
      </text>
    </comment>
    <comment ref="B243"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4.2.2.2.1.2 Card not received
</t>
        </r>
      </text>
    </comment>
    <comment ref="B244"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4.2.2.2.1.2 Card not received
</t>
        </r>
      </text>
    </comment>
    <comment ref="B245"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4.2.2.2.1.2 Card not received
</t>
        </r>
      </text>
    </comment>
    <comment ref="B246"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4.2.2.2.1.3 Counterfeit card
</t>
        </r>
      </text>
    </comment>
    <comment ref="B247"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4.2.2.2.1.3 Counterfeit card
</t>
        </r>
      </text>
    </comment>
    <comment ref="B248"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4.2.2.2.1.3 Counterfeit card
</t>
        </r>
      </text>
    </comment>
    <comment ref="B249"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4.2.2.2.1.4 Other
</t>
        </r>
      </text>
    </comment>
    <comment ref="B250"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4.2.2.2.1.4 Other
</t>
        </r>
      </text>
    </comment>
    <comment ref="B251"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4.2.2.2.1.4 Other
</t>
        </r>
      </text>
    </comment>
    <comment ref="B252"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4.2.2.2.2 Modification of a payment order by the fraudster
</t>
        </r>
      </text>
    </comment>
    <comment ref="B253"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4.2.2.2.2 Modification of a payment order by the fraudster
</t>
        </r>
      </text>
    </comment>
    <comment ref="B254"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4.2.2.2.2 Modification of a payment order by the fraudster
</t>
        </r>
      </text>
    </comment>
    <comment ref="B255"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4.2.2.2.3 Manipulation of the payer to make a card payment
</t>
        </r>
      </text>
    </comment>
    <comment ref="B256"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4.2.2.2.3 Manipulation of the payer to make a card payment
</t>
        </r>
      </text>
    </comment>
    <comment ref="B257"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4.2.2.2.3 Manipulation of the payer to make a card payment
</t>
        </r>
      </text>
    </comment>
    <comment ref="B258"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t>
        </r>
      </text>
    </comment>
    <comment ref="F258" authorId="0" shapeId="0">
      <text>
        <r>
          <rPr>
            <sz val="9"/>
            <color indexed="81"/>
            <rFont val="Tahoma"/>
            <family val="2"/>
          </rPr>
          <t>Geo: LU
Formula: Fvo4.2.2.3 = Fvo4.2.2.3.1 + Fvo4.2.2.3.2 + Fvo4.2.2.3.3</t>
        </r>
      </text>
    </comment>
    <comment ref="B259"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t>
        </r>
      </text>
    </comment>
    <comment ref="F259" authorId="0" shapeId="0">
      <text>
        <r>
          <rPr>
            <sz val="9"/>
            <color indexed="81"/>
            <rFont val="Tahoma"/>
            <family val="2"/>
          </rPr>
          <t>Geo: IX
Formula: Fvo4.2.2.3 = Fvo4.2.2.3.1 + Fvo4.2.2.3.2 + Fvo4.2.2.3.3</t>
        </r>
      </text>
    </comment>
    <comment ref="B260"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t>
        </r>
      </text>
    </comment>
    <comment ref="F260" authorId="0" shapeId="0">
      <text>
        <r>
          <rPr>
            <sz val="9"/>
            <color indexed="81"/>
            <rFont val="Tahoma"/>
            <family val="2"/>
          </rPr>
          <t>Geo: OX
Formula: Fvo4.2.2.3 = Fvo4.2.2.3.1 + Fvo4.2.2.3.2 + Fvo4.2.2.3.3</t>
        </r>
      </text>
    </comment>
    <comment ref="B261"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t>
        </r>
      </text>
    </comment>
    <comment ref="F261" authorId="0" shapeId="0">
      <text>
        <r>
          <rPr>
            <sz val="9"/>
            <color indexed="81"/>
            <rFont val="Tahoma"/>
            <family val="2"/>
          </rPr>
          <t>Geo: LU
Formula: Fvo4.2.2.3 = Fvo4.2.2.3.4 + Fvo4.2.2.3.5 + Fvo4.2.2.3.6 + Fvo4.2.2.3.7</t>
        </r>
      </text>
    </comment>
    <comment ref="B262"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t>
        </r>
      </text>
    </comment>
    <comment ref="F262" authorId="0" shapeId="0">
      <text>
        <r>
          <rPr>
            <sz val="9"/>
            <color indexed="81"/>
            <rFont val="Tahoma"/>
            <family val="2"/>
          </rPr>
          <t>Geo: IX
Formula: Fvo4.2.2.3 = Fvo4.2.2.3.4 + Fvo4.2.2.3.5 + Fvo4.2.2.3.6 + Fvo4.2.2.3.7</t>
        </r>
      </text>
    </comment>
    <comment ref="B263"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t>
        </r>
      </text>
    </comment>
    <comment ref="F263" authorId="0" shapeId="0">
      <text>
        <r>
          <rPr>
            <sz val="9"/>
            <color indexed="81"/>
            <rFont val="Tahoma"/>
            <family val="2"/>
          </rPr>
          <t>Geo: OX
Formula: Fvo4.2.2.3 = Fvo4.2.2.3.4 + Fvo4.2.2.3.5 + Fvo4.2.2.3.6 + Fvo4.2.2.3.7</t>
        </r>
      </text>
    </comment>
    <comment ref="B264"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4.2.2.3.1.1 Lost or stolen card
</t>
        </r>
      </text>
    </comment>
    <comment ref="F264" authorId="0" shapeId="0">
      <text>
        <r>
          <rPr>
            <sz val="9"/>
            <color indexed="81"/>
            <rFont val="Tahoma"/>
            <family val="2"/>
          </rPr>
          <t>Geo: LU
Formula: Fvo4.2.2.3.1 = Fvo4.2.2.3.1.1 + Fvo4.2.2.3.1.2 + Fvo4.2.2.3.1.3 + Fvo4.2.2.3.1.4</t>
        </r>
      </text>
    </comment>
    <comment ref="B265"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4.2.2.3.1.1 Lost or stolen card
</t>
        </r>
      </text>
    </comment>
    <comment ref="F265" authorId="0" shapeId="0">
      <text>
        <r>
          <rPr>
            <sz val="9"/>
            <color indexed="81"/>
            <rFont val="Tahoma"/>
            <family val="2"/>
          </rPr>
          <t>Geo: IX
Formula: Fvo4.2.2.3.1 = Fvo4.2.2.3.1.1 + Fvo4.2.2.3.1.2 + Fvo4.2.2.3.1.3 + Fvo4.2.2.3.1.4</t>
        </r>
      </text>
    </comment>
    <comment ref="B266"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4.2.2.3.1.1 Lost or stolen card
</t>
        </r>
      </text>
    </comment>
    <comment ref="F266" authorId="0" shapeId="0">
      <text>
        <r>
          <rPr>
            <sz val="9"/>
            <color indexed="81"/>
            <rFont val="Tahoma"/>
            <family val="2"/>
          </rPr>
          <t>Geo: OX
Formula: Fvo4.2.2.3.1 = Fvo4.2.2.3.1.1 + Fvo4.2.2.3.1.2 + Fvo4.2.2.3.1.3 + Fvo4.2.2.3.1.4</t>
        </r>
      </text>
    </comment>
    <comment ref="B267"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4.2.2.3.1.2 Card not received
</t>
        </r>
      </text>
    </comment>
    <comment ref="B268"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4.2.2.3.1.2 Card not received
</t>
        </r>
      </text>
    </comment>
    <comment ref="B269"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4.2.2.3.1.2 Card not received
</t>
        </r>
      </text>
    </comment>
    <comment ref="B270"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4.2.2.3.1.3 Counterfeit card
</t>
        </r>
      </text>
    </comment>
    <comment ref="B271"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4.2.2.3.1.3 Counterfeit card
</t>
        </r>
      </text>
    </comment>
    <comment ref="B272"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4.2.2.3.1.3 Counterfeit card
</t>
        </r>
      </text>
    </comment>
    <comment ref="B273"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4.2.2.3.1.4 Other
</t>
        </r>
      </text>
    </comment>
    <comment ref="B274"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4.2.2.3.1.4 Other
</t>
        </r>
      </text>
    </comment>
    <comment ref="B275"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4.2.2.3.1.4 Other
</t>
        </r>
      </text>
    </comment>
    <comment ref="B276"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4.2.2.3.2 Modification of a payment order by the fraudster
</t>
        </r>
      </text>
    </comment>
    <comment ref="B277"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4.2.2.3.2 Modification of a payment order by the fraudster
</t>
        </r>
      </text>
    </comment>
    <comment ref="B278"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4.2.2.3.2 Modification of a payment order by the fraudster
</t>
        </r>
      </text>
    </comment>
    <comment ref="B279"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4.2.2.3.3 Manipulation of the payer to make a card payment
</t>
        </r>
      </text>
    </comment>
    <comment ref="B280"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4.2.2.3.3 Manipulation of the payer to make a card payment
</t>
        </r>
      </text>
    </comment>
    <comment ref="B281"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4.2.2.3.3 Manipulation of the payer to make a card payment
</t>
        </r>
      </text>
    </comment>
    <comment ref="B282"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4.2.2.3.4 Recurring transaction (Art.14 RTS)
</t>
        </r>
      </text>
    </comment>
    <comment ref="B283"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4.2.2.3.4 Recurring transaction (Art.14 RTS)
</t>
        </r>
      </text>
    </comment>
    <comment ref="B284"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4.2.2.3.4 Recurring transaction (Art.14 RTS)
</t>
        </r>
      </text>
    </comment>
    <comment ref="B285"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4.2.2.3.5 Contactless low value (Art.11 RTS)
</t>
        </r>
      </text>
    </comment>
    <comment ref="B286"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4.2.2.3.5 Contactless low value (Art.11 RTS)
</t>
        </r>
      </text>
    </comment>
    <comment ref="B287"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4.2.2.3.5 Contactless low value (Art.11 RTS)
</t>
        </r>
      </text>
    </comment>
    <comment ref="B288"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4.2.2.3.6 Unattended terminal for transport or parking fares (Art.12 RTS)
</t>
        </r>
      </text>
    </comment>
    <comment ref="B289"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4.2.2.3.6 Unattended terminal for transport or parking fares (Art.12 RTS)
</t>
        </r>
      </text>
    </comment>
    <comment ref="B290"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4.2.2.3.6 Unattended terminal for transport or parking fares (Art.12 RTS)
</t>
        </r>
      </text>
    </comment>
    <comment ref="B291"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4.2.2.3.7 Other 
</t>
        </r>
      </text>
    </comment>
    <comment ref="B292"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4.2.2.3.7 Other 
</t>
        </r>
      </text>
    </comment>
    <comment ref="B293"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4.2.2.3.7 Other 
</t>
        </r>
      </text>
    </comment>
    <comment ref="B294" authorId="1" shapeId="0">
      <text>
        <r>
          <rPr>
            <sz val="9"/>
            <color indexed="81"/>
            <rFont val="Tahoma"/>
            <family val="2"/>
          </rPr>
          <t xml:space="preserve">4 Card payments acquired (except cards with an e-money function only)
</t>
        </r>
      </text>
    </comment>
    <comment ref="F294" authorId="0" shapeId="0">
      <text>
        <r>
          <rPr>
            <sz val="9"/>
            <color indexed="81"/>
            <rFont val="Tahoma"/>
            <family val="2"/>
          </rPr>
          <t>Geo: LU
Formula: Fva4 = Fva4.1 + Fva4.2</t>
        </r>
      </text>
    </comment>
    <comment ref="B295" authorId="1" shapeId="0">
      <text>
        <r>
          <rPr>
            <sz val="9"/>
            <color indexed="81"/>
            <rFont val="Tahoma"/>
            <family val="2"/>
          </rPr>
          <t xml:space="preserve">4 Card payments acquired (except cards with an e-money function only)
</t>
        </r>
      </text>
    </comment>
    <comment ref="F295" authorId="0" shapeId="0">
      <text>
        <r>
          <rPr>
            <sz val="9"/>
            <color indexed="81"/>
            <rFont val="Tahoma"/>
            <family val="2"/>
          </rPr>
          <t>Geo: IX
Formula: Fva4 = Fva4.1 + Fva4.2</t>
        </r>
      </text>
    </comment>
    <comment ref="B296" authorId="1" shapeId="0">
      <text>
        <r>
          <rPr>
            <sz val="9"/>
            <color indexed="81"/>
            <rFont val="Tahoma"/>
            <family val="2"/>
          </rPr>
          <t xml:space="preserve">4 Card payments acquired (except cards with an e-money function only)
</t>
        </r>
      </text>
    </comment>
    <comment ref="F296" authorId="0" shapeId="0">
      <text>
        <r>
          <rPr>
            <sz val="9"/>
            <color indexed="81"/>
            <rFont val="Tahoma"/>
            <family val="2"/>
          </rPr>
          <t>Geo: OX
Formula: Fva4 = Fva4.1 + Fva4.2</t>
        </r>
      </text>
    </comment>
    <comment ref="B297" authorId="1" shapeId="0">
      <text>
        <r>
          <rPr>
            <sz val="9"/>
            <color indexed="81"/>
            <rFont val="Tahoma"/>
            <family val="2"/>
          </rPr>
          <t xml:space="preserve">4 Card payments acquired (except cards with an e-money function only)
4.1 Of which initiated non-electronically
</t>
        </r>
      </text>
    </comment>
    <comment ref="B298" authorId="1" shapeId="0">
      <text>
        <r>
          <rPr>
            <sz val="9"/>
            <color indexed="81"/>
            <rFont val="Tahoma"/>
            <family val="2"/>
          </rPr>
          <t xml:space="preserve">4 Card payments acquired (except cards with an e-money function only)
4.1 Of which initiated non-electronically
</t>
        </r>
      </text>
    </comment>
    <comment ref="B299" authorId="1" shapeId="0">
      <text>
        <r>
          <rPr>
            <sz val="9"/>
            <color indexed="81"/>
            <rFont val="Tahoma"/>
            <family val="2"/>
          </rPr>
          <t xml:space="preserve">4 Card payments acquired (except cards with an e-money function only)
4.1 Of which initiated non-electronically
</t>
        </r>
      </text>
    </comment>
    <comment ref="B300" authorId="1" shapeId="0">
      <text>
        <r>
          <rPr>
            <sz val="9"/>
            <color indexed="81"/>
            <rFont val="Tahoma"/>
            <family val="2"/>
          </rPr>
          <t xml:space="preserve">4 Card payments acquired (except cards with an e-money function only)
4.2 Of which initiated electronically
</t>
        </r>
      </text>
    </comment>
    <comment ref="F300" authorId="0" shapeId="0">
      <text>
        <r>
          <rPr>
            <sz val="9"/>
            <color indexed="81"/>
            <rFont val="Tahoma"/>
            <family val="2"/>
          </rPr>
          <t>Geo: LU
Formula: Fva4.2 = Fva4.2.1 + Fva4.2.2</t>
        </r>
      </text>
    </comment>
    <comment ref="B301" authorId="1" shapeId="0">
      <text>
        <r>
          <rPr>
            <sz val="9"/>
            <color indexed="81"/>
            <rFont val="Tahoma"/>
            <family val="2"/>
          </rPr>
          <t xml:space="preserve">4 Card payments acquired (except cards with an e-money function only)
4.2 Of which initiated electronically
</t>
        </r>
      </text>
    </comment>
    <comment ref="F301" authorId="0" shapeId="0">
      <text>
        <r>
          <rPr>
            <sz val="9"/>
            <color indexed="81"/>
            <rFont val="Tahoma"/>
            <family val="2"/>
          </rPr>
          <t>Geo: IX
Formula: Fva4.2 = Fva4.2.1 + Fva4.2.2</t>
        </r>
      </text>
    </comment>
    <comment ref="B302" authorId="1" shapeId="0">
      <text>
        <r>
          <rPr>
            <sz val="9"/>
            <color indexed="81"/>
            <rFont val="Tahoma"/>
            <family val="2"/>
          </rPr>
          <t xml:space="preserve">4 Card payments acquired (except cards with an e-money function only)
4.2 Of which initiated electronically
</t>
        </r>
      </text>
    </comment>
    <comment ref="F302" authorId="0" shapeId="0">
      <text>
        <r>
          <rPr>
            <sz val="9"/>
            <color indexed="81"/>
            <rFont val="Tahoma"/>
            <family val="2"/>
          </rPr>
          <t>Geo: OX
Formula: Fva4.2 = Fva4.2.1 + Fva4.2.2</t>
        </r>
      </text>
    </comment>
    <comment ref="B303" authorId="1" shapeId="0">
      <text>
        <r>
          <rPr>
            <sz val="9"/>
            <color indexed="81"/>
            <rFont val="Tahoma"/>
            <family val="2"/>
          </rPr>
          <t xml:space="preserve">4 Card payments acquired (except cards with an e-money function only)
4.2 Of which initiated electronically
4.2.1 Of which acquired via a Remote channel
</t>
        </r>
      </text>
    </comment>
    <comment ref="F303" authorId="0" shapeId="0">
      <text>
        <r>
          <rPr>
            <sz val="9"/>
            <color indexed="81"/>
            <rFont val="Tahoma"/>
            <family val="2"/>
          </rPr>
          <t>Geo: LU
Formula: Fva4.2.1 = Fva4.2.1.1.1 + Fva4.2.1.1.2</t>
        </r>
      </text>
    </comment>
    <comment ref="B304" authorId="1" shapeId="0">
      <text>
        <r>
          <rPr>
            <sz val="9"/>
            <color indexed="81"/>
            <rFont val="Tahoma"/>
            <family val="2"/>
          </rPr>
          <t xml:space="preserve">4 Card payments acquired (except cards with an e-money function only)
4.2 Of which initiated electronically
4.2.1 Of which acquired via a Remote channel
</t>
        </r>
      </text>
    </comment>
    <comment ref="F304" authorId="0" shapeId="0">
      <text>
        <r>
          <rPr>
            <sz val="9"/>
            <color indexed="81"/>
            <rFont val="Tahoma"/>
            <family val="2"/>
          </rPr>
          <t>Geo: IX
Formula: Fva4.2.1 = Fva4.2.1.1.1 + Fva4.2.1.1.2</t>
        </r>
      </text>
    </comment>
    <comment ref="B305" authorId="1" shapeId="0">
      <text>
        <r>
          <rPr>
            <sz val="9"/>
            <color indexed="81"/>
            <rFont val="Tahoma"/>
            <family val="2"/>
          </rPr>
          <t xml:space="preserve">4 Card payments acquired (except cards with an e-money function only)
4.2 Of which initiated electronically
4.2.1 Of which acquired via a Remote channel
</t>
        </r>
      </text>
    </comment>
    <comment ref="F305" authorId="0" shapeId="0">
      <text>
        <r>
          <rPr>
            <sz val="9"/>
            <color indexed="81"/>
            <rFont val="Tahoma"/>
            <family val="2"/>
          </rPr>
          <t>Geo: OX
Formula: Fva4.2.1 = Fva4.2.1.1.1 + Fva4.2.1.1.2</t>
        </r>
      </text>
    </comment>
    <comment ref="B306" authorId="1" shapeId="0">
      <text>
        <r>
          <rPr>
            <sz val="9"/>
            <color indexed="81"/>
            <rFont val="Tahoma"/>
            <family val="2"/>
          </rPr>
          <t xml:space="preserve">4 Card payments acquired (except cards with an e-money function only)
4.2 Of which initiated electronically
4.2.1 Of which acquired via a Remote channel
4.2.1.1 
4.2.1.1.1 Payments with cards with a debit function
</t>
        </r>
      </text>
    </comment>
    <comment ref="F306" authorId="0" shapeId="0">
      <text>
        <r>
          <rPr>
            <sz val="9"/>
            <color indexed="81"/>
            <rFont val="Tahoma"/>
            <family val="2"/>
          </rPr>
          <t>Geo: LU
Formula: Fva4.2.1 = Fva4.2.1.2 + Fva4.2.1.3</t>
        </r>
      </text>
    </comment>
    <comment ref="B307" authorId="1" shapeId="0">
      <text>
        <r>
          <rPr>
            <sz val="9"/>
            <color indexed="81"/>
            <rFont val="Tahoma"/>
            <family val="2"/>
          </rPr>
          <t xml:space="preserve">4 Card payments acquired (except cards with an e-money function only)
4.2 Of which initiated electronically
4.2.1 Of which acquired via a Remote channel
4.2.1.1 
4.2.1.1.1 Payments with cards with a debit function
</t>
        </r>
      </text>
    </comment>
    <comment ref="F307" authorId="0" shapeId="0">
      <text>
        <r>
          <rPr>
            <sz val="9"/>
            <color indexed="81"/>
            <rFont val="Tahoma"/>
            <family val="2"/>
          </rPr>
          <t>Geo: IX
Formula: Fva4.2.1 = Fva4.2.1.2 + Fva4.2.1.3</t>
        </r>
      </text>
    </comment>
    <comment ref="B308" authorId="1" shapeId="0">
      <text>
        <r>
          <rPr>
            <sz val="9"/>
            <color indexed="81"/>
            <rFont val="Tahoma"/>
            <family val="2"/>
          </rPr>
          <t xml:space="preserve">4 Card payments acquired (except cards with an e-money function only)
4.2 Of which initiated electronically
4.2.1 Of which acquired via a Remote channel
4.2.1.1 
4.2.1.1.1 Payments with cards with a debit function
</t>
        </r>
      </text>
    </comment>
    <comment ref="F308" authorId="0" shapeId="0">
      <text>
        <r>
          <rPr>
            <sz val="9"/>
            <color indexed="81"/>
            <rFont val="Tahoma"/>
            <family val="2"/>
          </rPr>
          <t>Geo: OX
Formula: Fva4.2.1 = Fva4.2.1.2 + Fva4.2.1.3</t>
        </r>
      </text>
    </comment>
    <comment ref="B309" authorId="1" shapeId="0">
      <text>
        <r>
          <rPr>
            <sz val="9"/>
            <color indexed="81"/>
            <rFont val="Tahoma"/>
            <family val="2"/>
          </rPr>
          <t xml:space="preserve">4 Card payments acquired (except cards with an e-money function only)
4.2 Of which initiated electronically
4.2.1 Of which acquired via a Remote channel
4.2.1.1 
4.2.1.1.2 Payments with cards with a credit or delayed debit function
</t>
        </r>
      </text>
    </comment>
    <comment ref="B310" authorId="1" shapeId="0">
      <text>
        <r>
          <rPr>
            <sz val="9"/>
            <color indexed="81"/>
            <rFont val="Tahoma"/>
            <family val="2"/>
          </rPr>
          <t xml:space="preserve">4 Card payments acquired (except cards with an e-money function only)
4.2 Of which initiated electronically
4.2.1 Of which acquired via a Remote channel
4.2.1.1 
4.2.1.1.2 Payments with cards with a credit or delayed debit function
</t>
        </r>
      </text>
    </comment>
    <comment ref="B311" authorId="1" shapeId="0">
      <text>
        <r>
          <rPr>
            <sz val="9"/>
            <color indexed="81"/>
            <rFont val="Tahoma"/>
            <family val="2"/>
          </rPr>
          <t xml:space="preserve">4 Card payments acquired (except cards with an e-money function only)
4.2 Of which initiated electronically
4.2.1 Of which acquired via a Remote channel
4.2.1.1 
4.2.1.1.2 Payments with cards with a credit or delayed debit function
</t>
        </r>
      </text>
    </comment>
    <comment ref="B312"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t>
        </r>
      </text>
    </comment>
    <comment ref="F312" authorId="0" shapeId="0">
      <text>
        <r>
          <rPr>
            <sz val="9"/>
            <color indexed="81"/>
            <rFont val="Tahoma"/>
            <family val="2"/>
          </rPr>
          <t>Geo: LU
Formula: Fva4.2.1.2 = Fva4.2.1.2.1 + Fva4.2.1.2.2 + Fva4.2.1.2.3</t>
        </r>
      </text>
    </comment>
    <comment ref="B313"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t>
        </r>
      </text>
    </comment>
    <comment ref="F313" authorId="0" shapeId="0">
      <text>
        <r>
          <rPr>
            <sz val="9"/>
            <color indexed="81"/>
            <rFont val="Tahoma"/>
            <family val="2"/>
          </rPr>
          <t>Geo: IX
Formula: Fva4.2.1.2 = Fva4.2.1.2.1 + Fva4.2.1.2.2 + Fva4.2.1.2.3</t>
        </r>
      </text>
    </comment>
    <comment ref="B314"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t>
        </r>
      </text>
    </comment>
    <comment ref="F314" authorId="0" shapeId="0">
      <text>
        <r>
          <rPr>
            <sz val="9"/>
            <color indexed="81"/>
            <rFont val="Tahoma"/>
            <family val="2"/>
          </rPr>
          <t>Geo: OX
Formula: Fva4.2.1.2 = Fva4.2.1.2.1 + Fva4.2.1.2.2 + Fva4.2.1.2.3</t>
        </r>
      </text>
    </comment>
    <comment ref="B315"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t>
        </r>
      </text>
    </comment>
    <comment ref="F315" authorId="0" shapeId="0">
      <text>
        <r>
          <rPr>
            <sz val="9"/>
            <color indexed="81"/>
            <rFont val="Tahoma"/>
            <family val="2"/>
          </rPr>
          <t>Geo: LU
Formula: Fva4.2.1.2.1 = Fva4.2.1.2.1.1 + Fva4.2.1.2.1.2 + Fva4.2.1.2.1.3 + Fva4.2.1.2.1.4 + Fva4.2.1.2.1.5</t>
        </r>
      </text>
    </comment>
    <comment ref="B316"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t>
        </r>
      </text>
    </comment>
    <comment ref="F316" authorId="0" shapeId="0">
      <text>
        <r>
          <rPr>
            <sz val="9"/>
            <color indexed="81"/>
            <rFont val="Tahoma"/>
            <family val="2"/>
          </rPr>
          <t>Geo: IX
Formula: Fva4.2.1.2.1 = Fva4.2.1.2.1.1 + Fva4.2.1.2.1.2 + Fva4.2.1.2.1.3 + Fva4.2.1.2.1.4 + Fva4.2.1.2.1.5</t>
        </r>
      </text>
    </comment>
    <comment ref="B317"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t>
        </r>
      </text>
    </comment>
    <comment ref="F317" authorId="0" shapeId="0">
      <text>
        <r>
          <rPr>
            <sz val="9"/>
            <color indexed="81"/>
            <rFont val="Tahoma"/>
            <family val="2"/>
          </rPr>
          <t>Geo: OX
Formula: Fva4.2.1.2.1 = Fva4.2.1.2.1.1 + Fva4.2.1.2.1.2 + Fva4.2.1.2.1.3 + Fva4.2.1.2.1.4 + Fva4.2.1.2.1.5</t>
        </r>
      </text>
    </comment>
    <comment ref="B318"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4.2.1.2.1.1 Lost or stolen card
</t>
        </r>
      </text>
    </comment>
    <comment ref="B319"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4.2.1.2.1.1 Lost or stolen card
</t>
        </r>
      </text>
    </comment>
    <comment ref="B320"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4.2.1.2.1.1 Lost or stolen card
</t>
        </r>
      </text>
    </comment>
    <comment ref="B321"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4.2.1.2.1.2 Card not received
</t>
        </r>
      </text>
    </comment>
    <comment ref="B322"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4.2.1.2.1.2 Card not received
</t>
        </r>
      </text>
    </comment>
    <comment ref="B323"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4.2.1.2.1.2 Card not received
</t>
        </r>
      </text>
    </comment>
    <comment ref="B324"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4.2.1.2.1.3 Counterfeit card
</t>
        </r>
      </text>
    </comment>
    <comment ref="B325"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4.2.1.2.1.3 Counterfeit card
</t>
        </r>
      </text>
    </comment>
    <comment ref="B326"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4.2.1.2.1.3 Counterfeit card
</t>
        </r>
      </text>
    </comment>
    <comment ref="B327"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4.2.1.2.1.4 Card details theft
</t>
        </r>
      </text>
    </comment>
    <comment ref="B328"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4.2.1.2.1.4 Card details theft
</t>
        </r>
      </text>
    </comment>
    <comment ref="B329"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4.2.1.2.1.4 Card details theft
</t>
        </r>
      </text>
    </comment>
    <comment ref="B330"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4.2.1.2.1.5 Other
</t>
        </r>
      </text>
    </comment>
    <comment ref="B331"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4.2.1.2.1.5 Other
</t>
        </r>
      </text>
    </comment>
    <comment ref="B332"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4.2.1.2.1 Issuance of a payment order by a fraudster
4.2.1.2.1.5 Other
</t>
        </r>
      </text>
    </comment>
    <comment ref="B333"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4.2.1.2.2 Modification of a payment order by the fraudster
</t>
        </r>
      </text>
    </comment>
    <comment ref="B334"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4.2.1.2.2 Modification of a payment order by the fraudster
</t>
        </r>
      </text>
    </comment>
    <comment ref="B335"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4.2.1.2.2 Modification of a payment order by the fraudster
</t>
        </r>
      </text>
    </comment>
    <comment ref="B336"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4.2.1.2.3 Manipulation of the payer to make a card payment
</t>
        </r>
      </text>
    </comment>
    <comment ref="B337"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4.2.1.2.3 Manipulation of the payer to make a card payment
</t>
        </r>
      </text>
    </comment>
    <comment ref="B338" authorId="1" shapeId="0">
      <text>
        <r>
          <rPr>
            <sz val="9"/>
            <color indexed="81"/>
            <rFont val="Tahoma"/>
            <family val="2"/>
          </rPr>
          <t xml:space="preserve">4 Card payments acquired (except cards with an e-money function only)
4.2 Of which initiated electronically
4.2.1 Of which acquired via a Remote channel
4.2.1.2 Of which authenticated via strong customer authentication
4.2.1.2.3 Manipulation of the payer to make a card payment
</t>
        </r>
      </text>
    </comment>
    <comment ref="B339"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t>
        </r>
      </text>
    </comment>
    <comment ref="F339" authorId="0" shapeId="0">
      <text>
        <r>
          <rPr>
            <sz val="9"/>
            <color indexed="81"/>
            <rFont val="Tahoma"/>
            <family val="2"/>
          </rPr>
          <t>Geo: LU
Formula: Fva4.2.1.3 = Fva4.2.1.3.1 + Fva4.2.1.3.2 + Fva4.2.1.3.3</t>
        </r>
      </text>
    </comment>
    <comment ref="B340"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t>
        </r>
      </text>
    </comment>
    <comment ref="F340" authorId="0" shapeId="0">
      <text>
        <r>
          <rPr>
            <sz val="9"/>
            <color indexed="81"/>
            <rFont val="Tahoma"/>
            <family val="2"/>
          </rPr>
          <t>Geo: IX
Formula: Fva4.2.1.3 = Fva4.2.1.3.1 + Fva4.2.1.3.2 + Fva4.2.1.3.3</t>
        </r>
      </text>
    </comment>
    <comment ref="B341"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t>
        </r>
      </text>
    </comment>
    <comment ref="F341" authorId="0" shapeId="0">
      <text>
        <r>
          <rPr>
            <sz val="9"/>
            <color indexed="81"/>
            <rFont val="Tahoma"/>
            <family val="2"/>
          </rPr>
          <t>Geo: OX
Formula: Fva4.2.1.3 = Fva4.2.1.3.1 + Fva4.2.1.3.2 + Fva4.2.1.3.3</t>
        </r>
      </text>
    </comment>
    <comment ref="B342"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t>
        </r>
      </text>
    </comment>
    <comment ref="F342" authorId="0" shapeId="0">
      <text>
        <r>
          <rPr>
            <sz val="9"/>
            <color indexed="81"/>
            <rFont val="Tahoma"/>
            <family val="2"/>
          </rPr>
          <t>Geo: LU
Formula: Fva4.2.1.3 = Fva4.2.1.3.4 + Fva4.2.1.3.5 + Fva4.2.1.3.6 + Fva4.2.1.3.7 + Fva4.2.1.3.8</t>
        </r>
      </text>
    </comment>
    <comment ref="B343"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t>
        </r>
      </text>
    </comment>
    <comment ref="F343" authorId="0" shapeId="0">
      <text>
        <r>
          <rPr>
            <sz val="9"/>
            <color indexed="81"/>
            <rFont val="Tahoma"/>
            <family val="2"/>
          </rPr>
          <t>Geo: IX
Formula: Fva4.2.1.3 = Fva4.2.1.3.4 + Fva4.2.1.3.5 + Fva4.2.1.3.6 + Fva4.2.1.3.7 + Fva4.2.1.3.8</t>
        </r>
      </text>
    </comment>
    <comment ref="B344"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t>
        </r>
      </text>
    </comment>
    <comment ref="F344" authorId="0" shapeId="0">
      <text>
        <r>
          <rPr>
            <sz val="9"/>
            <color indexed="81"/>
            <rFont val="Tahoma"/>
            <family val="2"/>
          </rPr>
          <t>Geo: OX
Formula: Fva4.2.1.3 = Fva4.2.1.3.4 + Fva4.2.1.3.5 + Fva4.2.1.3.6 + Fva4.2.1.3.7 + Fva4.2.1.3.8</t>
        </r>
      </text>
    </comment>
    <comment ref="B345"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4.2.1.3.1.1 Lost or stolen card
</t>
        </r>
      </text>
    </comment>
    <comment ref="F345" authorId="0" shapeId="0">
      <text>
        <r>
          <rPr>
            <sz val="9"/>
            <color indexed="81"/>
            <rFont val="Tahoma"/>
            <family val="2"/>
          </rPr>
          <t>Geo: LU
Formula: Fva4.2.1.3.1 = Fva4.2.1.3.1.1 + Fva4.2.1.3.1.2 + Fva4.2.1.3.1.3 + Fva4.2.1.3.1.4 + Fva4.2.1.3.1.5</t>
        </r>
      </text>
    </comment>
    <comment ref="B346"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4.2.1.3.1.1 Lost or stolen card
</t>
        </r>
      </text>
    </comment>
    <comment ref="F346" authorId="0" shapeId="0">
      <text>
        <r>
          <rPr>
            <sz val="9"/>
            <color indexed="81"/>
            <rFont val="Tahoma"/>
            <family val="2"/>
          </rPr>
          <t>Geo: IX
Formula: Fva4.2.1.3.1 = Fva4.2.1.3.1.1 + Fva4.2.1.3.1.2 + Fva4.2.1.3.1.3 + Fva4.2.1.3.1.4 + Fva4.2.1.3.1.5</t>
        </r>
      </text>
    </comment>
    <comment ref="B347"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4.2.1.3.1.1 Lost or stolen card
</t>
        </r>
      </text>
    </comment>
    <comment ref="F347" authorId="0" shapeId="0">
      <text>
        <r>
          <rPr>
            <sz val="9"/>
            <color indexed="81"/>
            <rFont val="Tahoma"/>
            <family val="2"/>
          </rPr>
          <t>Geo: OX
Formula: Fva4.2.1.3.1 = Fva4.2.1.3.1.1 + Fva4.2.1.3.1.2 + Fva4.2.1.3.1.3 + Fva4.2.1.3.1.4 + Fva4.2.1.3.1.5</t>
        </r>
      </text>
    </comment>
    <comment ref="B348"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4.2.1.3.1.2 Card not received
</t>
        </r>
      </text>
    </comment>
    <comment ref="B349"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4.2.1.3.1.2 Card not received
</t>
        </r>
      </text>
    </comment>
    <comment ref="B350"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4.2.1.3.1.2 Card not received
</t>
        </r>
      </text>
    </comment>
    <comment ref="B351"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4.2.1.3.1.3 Counterfeit card
</t>
        </r>
      </text>
    </comment>
    <comment ref="B352"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4.2.1.3.1.3 Counterfeit card
</t>
        </r>
      </text>
    </comment>
    <comment ref="B353"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4.2.1.3.1.3 Counterfeit card
</t>
        </r>
      </text>
    </comment>
    <comment ref="B354"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4.2.1.3.1.4 Card details theft
</t>
        </r>
      </text>
    </comment>
    <comment ref="B355"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4.2.1.3.1.4 Card details theft
</t>
        </r>
      </text>
    </comment>
    <comment ref="B356"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4.2.1.3.1.4 Card details theft
</t>
        </r>
      </text>
    </comment>
    <comment ref="B357"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4.2.1.3.1.5 Other
</t>
        </r>
      </text>
    </comment>
    <comment ref="B358"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4.2.1.3.1.5 Other
</t>
        </r>
      </text>
    </comment>
    <comment ref="B359"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4.2.1.3.1 Issuance of a payment order by a fraudster
4.2.1.3.1.5 Other
</t>
        </r>
      </text>
    </comment>
    <comment ref="B360"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4.2.1.3.2 Modification of a payment order by the fraudster
</t>
        </r>
      </text>
    </comment>
    <comment ref="B361"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4.2.1.3.2 Modification of a payment order by the fraudster
</t>
        </r>
      </text>
    </comment>
    <comment ref="B362"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4.2.1.3.2 Modification of a payment order by the fraudster
</t>
        </r>
      </text>
    </comment>
    <comment ref="B363"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4.2.1.3.3 Manipulation of the payer to make a card payment
</t>
        </r>
      </text>
    </comment>
    <comment ref="B364"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4.2.1.3.3 Manipulation of the payer to make a card payment
</t>
        </r>
      </text>
    </comment>
    <comment ref="B365"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4.2.1.3.3 Manipulation of the payer to make a card payment
</t>
        </r>
      </text>
    </comment>
    <comment ref="B366"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4.2.1.3.4 Low value (Art.16 RTS)
</t>
        </r>
      </text>
    </comment>
    <comment ref="B367"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4.2.1.3.4 Low value (Art.16 RTS)
</t>
        </r>
      </text>
    </comment>
    <comment ref="B368"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4.2.1.3.4 Low value (Art.16 RTS)
</t>
        </r>
      </text>
    </comment>
    <comment ref="B369"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4.2.1.3.5 Recurring transaction (Art.14 RTS)
</t>
        </r>
      </text>
    </comment>
    <comment ref="B370"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4.2.1.3.5 Recurring transaction (Art.14 RTS)
</t>
        </r>
      </text>
    </comment>
    <comment ref="B371"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4.2.1.3.5 Recurring transaction (Art.14 RTS)
</t>
        </r>
      </text>
    </comment>
    <comment ref="B372"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4.2.1.3.6 Transaction risk analysis (Art.18 RTS)
</t>
        </r>
      </text>
    </comment>
    <comment ref="B373"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4.2.1.3.6 Transaction risk analysis (Art.18 RTS)
</t>
        </r>
      </text>
    </comment>
    <comment ref="B374"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4.2.1.3.6 Transaction risk analysis (Art.18 RTS)
</t>
        </r>
      </text>
    </comment>
    <comment ref="B375"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4.2.1.3.7 Merchant initiated transactions (*)
</t>
        </r>
      </text>
    </comment>
    <comment ref="B376"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4.2.1.3.7 Merchant initiated transactions (*)
</t>
        </r>
      </text>
    </comment>
    <comment ref="B377"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4.2.1.3.7 Merchant initiated transactions (*)
</t>
        </r>
      </text>
    </comment>
    <comment ref="B378"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4.2.1.3.8 Other 
</t>
        </r>
      </text>
    </comment>
    <comment ref="B379"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4.2.1.3.8 Other 
</t>
        </r>
      </text>
    </comment>
    <comment ref="B380" authorId="1" shapeId="0">
      <text>
        <r>
          <rPr>
            <sz val="9"/>
            <color indexed="81"/>
            <rFont val="Tahoma"/>
            <family val="2"/>
          </rPr>
          <t xml:space="preserve">4 Card payments acquired (except cards with an e-money function only)
4.2 Of which initiated electronically
4.2.1 Of which acquired via a Remote channel
4.2.1.3 Of which authenticated via non-strong customer authentication
4.2.1.3.8 Other 
</t>
        </r>
      </text>
    </comment>
    <comment ref="B381" authorId="1" shapeId="0">
      <text>
        <r>
          <rPr>
            <sz val="9"/>
            <color indexed="81"/>
            <rFont val="Tahoma"/>
            <family val="2"/>
          </rPr>
          <t xml:space="preserve">4 Card payments acquired (except cards with an e-money function only)
4.2 Of which initiated electronically
4.2.2 Of which acquired via a non-remote channel
</t>
        </r>
      </text>
    </comment>
    <comment ref="F381" authorId="0" shapeId="0">
      <text>
        <r>
          <rPr>
            <sz val="9"/>
            <color indexed="81"/>
            <rFont val="Tahoma"/>
            <family val="2"/>
          </rPr>
          <t>Geo: LU
Formula: Fva4.2.2 = Fva4.2.2.1.1 + Fva4.2.2.1.2</t>
        </r>
      </text>
    </comment>
    <comment ref="B382" authorId="1" shapeId="0">
      <text>
        <r>
          <rPr>
            <sz val="9"/>
            <color indexed="81"/>
            <rFont val="Tahoma"/>
            <family val="2"/>
          </rPr>
          <t xml:space="preserve">4 Card payments acquired (except cards with an e-money function only)
4.2 Of which initiated electronically
4.2.2 Of which acquired via a non-remote channel
</t>
        </r>
      </text>
    </comment>
    <comment ref="F382" authorId="0" shapeId="0">
      <text>
        <r>
          <rPr>
            <sz val="9"/>
            <color indexed="81"/>
            <rFont val="Tahoma"/>
            <family val="2"/>
          </rPr>
          <t>Geo: IX
Formula: Fva4.2.2 = Fva4.2.2.1.1 + Fva4.2.2.1.2</t>
        </r>
      </text>
    </comment>
    <comment ref="B383" authorId="1" shapeId="0">
      <text>
        <r>
          <rPr>
            <sz val="9"/>
            <color indexed="81"/>
            <rFont val="Tahoma"/>
            <family val="2"/>
          </rPr>
          <t xml:space="preserve">4 Card payments acquired (except cards with an e-money function only)
4.2 Of which initiated electronically
4.2.2 Of which acquired via a non-remote channel
</t>
        </r>
      </text>
    </comment>
    <comment ref="F383" authorId="0" shapeId="0">
      <text>
        <r>
          <rPr>
            <sz val="9"/>
            <color indexed="81"/>
            <rFont val="Tahoma"/>
            <family val="2"/>
          </rPr>
          <t>Geo: OX
Formula: Fva4.2.2 = Fva4.2.2.1.1 + Fva4.2.2.1.2</t>
        </r>
      </text>
    </comment>
    <comment ref="B384" authorId="1" shapeId="0">
      <text>
        <r>
          <rPr>
            <sz val="9"/>
            <color indexed="81"/>
            <rFont val="Tahoma"/>
            <family val="2"/>
          </rPr>
          <t xml:space="preserve">4 Card payments acquired (except cards with an e-money function only)
4.2 Of which initiated electronically
4.2.2 Of which acquired via a non-remote channel
4.2.2.1 
4.2.2.1.1 Payments with cards with a debit function
</t>
        </r>
      </text>
    </comment>
    <comment ref="F384" authorId="0" shapeId="0">
      <text>
        <r>
          <rPr>
            <sz val="9"/>
            <color indexed="81"/>
            <rFont val="Tahoma"/>
            <family val="2"/>
          </rPr>
          <t>Geo: LU
Formula: Fva4.2.2 = Fva4.2.2.2 + Fva4.2.2.3</t>
        </r>
      </text>
    </comment>
    <comment ref="B385" authorId="1" shapeId="0">
      <text>
        <r>
          <rPr>
            <sz val="9"/>
            <color indexed="81"/>
            <rFont val="Tahoma"/>
            <family val="2"/>
          </rPr>
          <t xml:space="preserve">4 Card payments acquired (except cards with an e-money function only)
4.2 Of which initiated electronically
4.2.2 Of which acquired via a non-remote channel
4.2.2.1 
4.2.2.1.1 Payments with cards with a debit function
</t>
        </r>
      </text>
    </comment>
    <comment ref="F385" authorId="0" shapeId="0">
      <text>
        <r>
          <rPr>
            <sz val="9"/>
            <color indexed="81"/>
            <rFont val="Tahoma"/>
            <family val="2"/>
          </rPr>
          <t>Geo: IX
Formula: Fva4.2.2 = Fva4.2.2.2 + Fva4.2.2.3</t>
        </r>
      </text>
    </comment>
    <comment ref="B386" authorId="1" shapeId="0">
      <text>
        <r>
          <rPr>
            <sz val="9"/>
            <color indexed="81"/>
            <rFont val="Tahoma"/>
            <family val="2"/>
          </rPr>
          <t xml:space="preserve">4 Card payments acquired (except cards with an e-money function only)
4.2 Of which initiated electronically
4.2.2 Of which acquired via a non-remote channel
4.2.2.1 
4.2.2.1.1 Payments with cards with a debit function
</t>
        </r>
      </text>
    </comment>
    <comment ref="F386" authorId="0" shapeId="0">
      <text>
        <r>
          <rPr>
            <sz val="9"/>
            <color indexed="81"/>
            <rFont val="Tahoma"/>
            <family val="2"/>
          </rPr>
          <t>Geo: OX
Formula: Fva4.2.2 = Fva4.2.2.2 + Fva4.2.2.3</t>
        </r>
      </text>
    </comment>
    <comment ref="B387" authorId="1" shapeId="0">
      <text>
        <r>
          <rPr>
            <sz val="9"/>
            <color indexed="81"/>
            <rFont val="Tahoma"/>
            <family val="2"/>
          </rPr>
          <t xml:space="preserve">4 Card payments acquired (except cards with an e-money function only)
4.2 Of which initiated electronically
4.2.2 Of which acquired via a non-remote channel
4.2.2.1 
4.2.2.1.2 Payments with cards with a credit or delayed debit function
</t>
        </r>
      </text>
    </comment>
    <comment ref="B388" authorId="1" shapeId="0">
      <text>
        <r>
          <rPr>
            <sz val="9"/>
            <color indexed="81"/>
            <rFont val="Tahoma"/>
            <family val="2"/>
          </rPr>
          <t xml:space="preserve">4 Card payments acquired (except cards with an e-money function only)
4.2 Of which initiated electronically
4.2.2 Of which acquired via a non-remote channel
4.2.2.1 
4.2.2.1.2 Payments with cards with a credit or delayed debit function
</t>
        </r>
      </text>
    </comment>
    <comment ref="B389" authorId="1" shapeId="0">
      <text>
        <r>
          <rPr>
            <sz val="9"/>
            <color indexed="81"/>
            <rFont val="Tahoma"/>
            <family val="2"/>
          </rPr>
          <t xml:space="preserve">4 Card payments acquired (except cards with an e-money function only)
4.2 Of which initiated electronically
4.2.2 Of which acquired via a non-remote channel
4.2.2.1 
4.2.2.1.2 Payments with cards with a credit or delayed debit function
</t>
        </r>
      </text>
    </comment>
    <comment ref="B390"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t>
        </r>
      </text>
    </comment>
    <comment ref="F390" authorId="0" shapeId="0">
      <text>
        <r>
          <rPr>
            <sz val="9"/>
            <color indexed="81"/>
            <rFont val="Tahoma"/>
            <family val="2"/>
          </rPr>
          <t>Geo: LU
Formula: Fva4.2.2.2 = Fva4.2.2.2.1 + Fva4.2.2.2.2 + Fva4.2.2.2.3</t>
        </r>
      </text>
    </comment>
    <comment ref="B391"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t>
        </r>
      </text>
    </comment>
    <comment ref="F391" authorId="0" shapeId="0">
      <text>
        <r>
          <rPr>
            <sz val="9"/>
            <color indexed="81"/>
            <rFont val="Tahoma"/>
            <family val="2"/>
          </rPr>
          <t>Geo: IX
Formula: Fva4.2.2.2 = Fva4.2.2.2.1 + Fva4.2.2.2.2 + Fva4.2.2.2.3</t>
        </r>
      </text>
    </comment>
    <comment ref="B392"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t>
        </r>
      </text>
    </comment>
    <comment ref="F392" authorId="0" shapeId="0">
      <text>
        <r>
          <rPr>
            <sz val="9"/>
            <color indexed="81"/>
            <rFont val="Tahoma"/>
            <family val="2"/>
          </rPr>
          <t>Geo: OX
Formula: Fva4.2.2.2 = Fva4.2.2.2.1 + Fva4.2.2.2.2 + Fva4.2.2.2.3</t>
        </r>
      </text>
    </comment>
    <comment ref="B393"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t>
        </r>
      </text>
    </comment>
    <comment ref="F393" authorId="0" shapeId="0">
      <text>
        <r>
          <rPr>
            <sz val="9"/>
            <color indexed="81"/>
            <rFont val="Tahoma"/>
            <family val="2"/>
          </rPr>
          <t>Geo: LU
Formula: Fva4.2.2.2.1 = Fva4.2.2.2.1.1 + Fva4.2.2.2.1.2 + Fva4.2.2.2.1.3 + Fva4.2.2.2.1.4</t>
        </r>
      </text>
    </comment>
    <comment ref="B394"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t>
        </r>
      </text>
    </comment>
    <comment ref="F394" authorId="0" shapeId="0">
      <text>
        <r>
          <rPr>
            <sz val="9"/>
            <color indexed="81"/>
            <rFont val="Tahoma"/>
            <family val="2"/>
          </rPr>
          <t>Geo: IX
Formula: Fva4.2.2.2.1 = Fva4.2.2.2.1.1 + Fva4.2.2.2.1.2 + Fva4.2.2.2.1.3 + Fva4.2.2.2.1.4</t>
        </r>
      </text>
    </comment>
    <comment ref="B395"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t>
        </r>
      </text>
    </comment>
    <comment ref="F395" authorId="0" shapeId="0">
      <text>
        <r>
          <rPr>
            <sz val="9"/>
            <color indexed="81"/>
            <rFont val="Tahoma"/>
            <family val="2"/>
          </rPr>
          <t>Geo: OX
Formula: Fva4.2.2.2.1 = Fva4.2.2.2.1.1 + Fva4.2.2.2.1.2 + Fva4.2.2.2.1.3 + Fva4.2.2.2.1.4</t>
        </r>
      </text>
    </comment>
    <comment ref="B396"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4.2.2.2.1.1 Lost or stolen card
</t>
        </r>
      </text>
    </comment>
    <comment ref="B397"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4.2.2.2.1.1 Lost or stolen card
</t>
        </r>
      </text>
    </comment>
    <comment ref="B398"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4.2.2.2.1.1 Lost or stolen card
</t>
        </r>
      </text>
    </comment>
    <comment ref="B399"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4.2.2.2.1.2 Card not received
</t>
        </r>
      </text>
    </comment>
    <comment ref="B400"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4.2.2.2.1.2 Card not received
</t>
        </r>
      </text>
    </comment>
    <comment ref="B401"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4.2.2.2.1.2 Card not received
</t>
        </r>
      </text>
    </comment>
    <comment ref="B402"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4.2.2.2.1.3 Counterfeit card
</t>
        </r>
      </text>
    </comment>
    <comment ref="B403"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4.2.2.2.1.3 Counterfeit card
</t>
        </r>
      </text>
    </comment>
    <comment ref="B404"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4.2.2.2.1.3 Counterfeit card
</t>
        </r>
      </text>
    </comment>
    <comment ref="B405"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4.2.2.2.1.4 Other
</t>
        </r>
      </text>
    </comment>
    <comment ref="B406"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4.2.2.2.1.4 Other
</t>
        </r>
      </text>
    </comment>
    <comment ref="B407"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4.2.2.2.1 Issuance of a payment order by a fraudster
4.2.2.2.1.4 Other
</t>
        </r>
      </text>
    </comment>
    <comment ref="B408"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4.2.2.2.2 Modification of a payment order by the fraudster
</t>
        </r>
      </text>
    </comment>
    <comment ref="B409"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4.2.2.2.2 Modification of a payment order by the fraudster
</t>
        </r>
      </text>
    </comment>
    <comment ref="B410"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4.2.2.2.2 Modification of a payment order by the fraudster
</t>
        </r>
      </text>
    </comment>
    <comment ref="B411"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4.2.2.2.3 Manipulation of the payer to make a card payment
</t>
        </r>
      </text>
    </comment>
    <comment ref="B412"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4.2.2.2.3 Manipulation of the payer to make a card payment
</t>
        </r>
      </text>
    </comment>
    <comment ref="B413" authorId="1" shapeId="0">
      <text>
        <r>
          <rPr>
            <sz val="9"/>
            <color indexed="81"/>
            <rFont val="Tahoma"/>
            <family val="2"/>
          </rPr>
          <t xml:space="preserve">4 Card payments acquired (except cards with an e-money function only)
4.2 Of which initiated electronically
4.2.2 Of which acquired via a non-remote channel
4.2.2.2 Of which Authenticated via strong customer authentication
4.2.2.2.3 Manipulation of the payer to make a card payment
</t>
        </r>
      </text>
    </comment>
    <comment ref="B414"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t>
        </r>
      </text>
    </comment>
    <comment ref="F414" authorId="0" shapeId="0">
      <text>
        <r>
          <rPr>
            <sz val="9"/>
            <color indexed="81"/>
            <rFont val="Tahoma"/>
            <family val="2"/>
          </rPr>
          <t>Geo: LU
Formula: Fva4.2.2.3 = Fva4.2.2.3.1 + Fva4.2.2.3.2 + Fva4.2.2.3.3</t>
        </r>
      </text>
    </comment>
    <comment ref="B415"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t>
        </r>
      </text>
    </comment>
    <comment ref="F415" authorId="0" shapeId="0">
      <text>
        <r>
          <rPr>
            <sz val="9"/>
            <color indexed="81"/>
            <rFont val="Tahoma"/>
            <family val="2"/>
          </rPr>
          <t>Geo: IX
Formula: Fva4.2.2.3 = Fva4.2.2.3.1 + Fva4.2.2.3.2 + Fva4.2.2.3.3</t>
        </r>
      </text>
    </comment>
    <comment ref="B416"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t>
        </r>
      </text>
    </comment>
    <comment ref="F416" authorId="0" shapeId="0">
      <text>
        <r>
          <rPr>
            <sz val="9"/>
            <color indexed="81"/>
            <rFont val="Tahoma"/>
            <family val="2"/>
          </rPr>
          <t>Geo: OX
Formula: Fva4.2.2.3 = Fva4.2.2.3.1 + Fva4.2.2.3.2 + Fva4.2.2.3.3</t>
        </r>
      </text>
    </comment>
    <comment ref="B417"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t>
        </r>
      </text>
    </comment>
    <comment ref="F417" authorId="0" shapeId="0">
      <text>
        <r>
          <rPr>
            <sz val="9"/>
            <color indexed="81"/>
            <rFont val="Tahoma"/>
            <family val="2"/>
          </rPr>
          <t>Geo: LU
Formula: Fva4.2.2.3 = Fva4.2.2.3.4 + Fva4.2.2.3.5 + Fva4.2.2.3.6 + Fva4.2.2.3.7</t>
        </r>
      </text>
    </comment>
    <comment ref="B418"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t>
        </r>
      </text>
    </comment>
    <comment ref="F418" authorId="0" shapeId="0">
      <text>
        <r>
          <rPr>
            <sz val="9"/>
            <color indexed="81"/>
            <rFont val="Tahoma"/>
            <family val="2"/>
          </rPr>
          <t>Geo: IX
Formula: Fva4.2.2.3 = Fva4.2.2.3.4 + Fva4.2.2.3.5 + Fva4.2.2.3.6 + Fva4.2.2.3.7</t>
        </r>
      </text>
    </comment>
    <comment ref="B419"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t>
        </r>
      </text>
    </comment>
    <comment ref="F419" authorId="0" shapeId="0">
      <text>
        <r>
          <rPr>
            <sz val="9"/>
            <color indexed="81"/>
            <rFont val="Tahoma"/>
            <family val="2"/>
          </rPr>
          <t>Geo: OX
Formula: Fva4.2.2.3 = Fva4.2.2.3.4 + Fva4.2.2.3.5 + Fva4.2.2.3.6 + Fva4.2.2.3.7</t>
        </r>
      </text>
    </comment>
    <comment ref="B420"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4.2.2.3.1.1 Lost or stolen card
</t>
        </r>
      </text>
    </comment>
    <comment ref="F420" authorId="0" shapeId="0">
      <text>
        <r>
          <rPr>
            <sz val="9"/>
            <color indexed="81"/>
            <rFont val="Tahoma"/>
            <family val="2"/>
          </rPr>
          <t>Geo: LU
Formula: Fva4.2.2.3.1 = Fva4.2.2.3.1.1 + Fva4.2.2.3.1.2 + Fva4.2.2.3.1.3 + Fva4.2.2.3.1.4</t>
        </r>
      </text>
    </comment>
    <comment ref="B421"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4.2.2.3.1.1 Lost or stolen card
</t>
        </r>
      </text>
    </comment>
    <comment ref="F421" authorId="0" shapeId="0">
      <text>
        <r>
          <rPr>
            <sz val="9"/>
            <color indexed="81"/>
            <rFont val="Tahoma"/>
            <family val="2"/>
          </rPr>
          <t>Geo: IX
Formula: Fva4.2.2.3.1 = Fva4.2.2.3.1.1 + Fva4.2.2.3.1.2 + Fva4.2.2.3.1.3 + Fva4.2.2.3.1.4</t>
        </r>
      </text>
    </comment>
    <comment ref="B422"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4.2.2.3.1.1 Lost or stolen card
</t>
        </r>
      </text>
    </comment>
    <comment ref="F422" authorId="0" shapeId="0">
      <text>
        <r>
          <rPr>
            <sz val="9"/>
            <color indexed="81"/>
            <rFont val="Tahoma"/>
            <family val="2"/>
          </rPr>
          <t>Geo: OX
Formula: Fva4.2.2.3.1 = Fva4.2.2.3.1.1 + Fva4.2.2.3.1.2 + Fva4.2.2.3.1.3 + Fva4.2.2.3.1.4</t>
        </r>
      </text>
    </comment>
    <comment ref="B423"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4.2.2.3.1.2 Card not received
</t>
        </r>
      </text>
    </comment>
    <comment ref="B424"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4.2.2.3.1.2 Card not received
</t>
        </r>
      </text>
    </comment>
    <comment ref="B425"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4.2.2.3.1.2 Card not received
</t>
        </r>
      </text>
    </comment>
    <comment ref="B426"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4.2.2.3.1.3 Counterfeit card
</t>
        </r>
      </text>
    </comment>
    <comment ref="B427"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4.2.2.3.1.3 Counterfeit card
</t>
        </r>
      </text>
    </comment>
    <comment ref="B428"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4.2.2.3.1.3 Counterfeit card
</t>
        </r>
      </text>
    </comment>
    <comment ref="B429"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4.2.2.3.1.4 Other
</t>
        </r>
      </text>
    </comment>
    <comment ref="B430"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4.2.2.3.1.4 Other
</t>
        </r>
      </text>
    </comment>
    <comment ref="B431"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4.2.2.3.1 Issuance of a payment order by a fraudster
4.2.2.3.1.4 Other
</t>
        </r>
      </text>
    </comment>
    <comment ref="B432"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4.2.2.3.2 Modification of a payment order by the fraudster
</t>
        </r>
      </text>
    </comment>
    <comment ref="B433"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4.2.2.3.2 Modification of a payment order by the fraudster
</t>
        </r>
      </text>
    </comment>
    <comment ref="B434"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4.2.2.3.2 Modification of a payment order by the fraudster
</t>
        </r>
      </text>
    </comment>
    <comment ref="B435"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4.2.2.3.3 Manipulation of the payer to make a card payment
</t>
        </r>
      </text>
    </comment>
    <comment ref="B436"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4.2.2.3.3 Manipulation of the payer to make a card payment
</t>
        </r>
      </text>
    </comment>
    <comment ref="B437"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4.2.2.3.3 Manipulation of the payer to make a card payment
</t>
        </r>
      </text>
    </comment>
    <comment ref="B438"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4.2.2.3.4 Recurring transaction (Art.14 RTS)
</t>
        </r>
      </text>
    </comment>
    <comment ref="B439"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4.2.2.3.4 Recurring transaction (Art.14 RTS)
</t>
        </r>
      </text>
    </comment>
    <comment ref="B440"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4.2.2.3.4 Recurring transaction (Art.14 RTS)
</t>
        </r>
      </text>
    </comment>
    <comment ref="B441"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4.2.2.3.5 Contactless low value (Art.11 RTS)
</t>
        </r>
      </text>
    </comment>
    <comment ref="B442"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4.2.2.3.5 Contactless low value (Art.11 RTS)
</t>
        </r>
      </text>
    </comment>
    <comment ref="B443"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4.2.2.3.5 Contactless low value (Art.11 RTS)
</t>
        </r>
      </text>
    </comment>
    <comment ref="B444"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4.2.2.3.6 Unattended terminal for transport or parking fares (Art.12 RTS)
</t>
        </r>
      </text>
    </comment>
    <comment ref="B445"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4.2.2.3.6 Unattended terminal for transport or parking fares (Art.12 RTS)
</t>
        </r>
      </text>
    </comment>
    <comment ref="B446"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4.2.2.3.6 Unattended terminal for transport or parking fares (Art.12 RTS)
</t>
        </r>
      </text>
    </comment>
    <comment ref="B447"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4.2.2.3.7 Other 
</t>
        </r>
      </text>
    </comment>
    <comment ref="B448"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4.2.2.3.7 Other 
</t>
        </r>
      </text>
    </comment>
    <comment ref="B449" authorId="1" shapeId="0">
      <text>
        <r>
          <rPr>
            <sz val="9"/>
            <color indexed="81"/>
            <rFont val="Tahoma"/>
            <family val="2"/>
          </rPr>
          <t xml:space="preserve">4 Card payments acquired (except cards with an e-money function only)
4.2 Of which initiated electronically
4.2.2 Of which acquired via a non-remote channel
4.2.2.3 Of which authenticated via non-strong customer authentication
4.2.2.3.7 Other 
</t>
        </r>
      </text>
    </comment>
    <comment ref="B450" authorId="1" shapeId="0">
      <text>
        <r>
          <rPr>
            <sz val="9"/>
            <color indexed="81"/>
            <rFont val="Tahoma"/>
            <family val="2"/>
          </rPr>
          <t>9.4PSP Losses due to fraud per liability bearer (Card payments acquired): The reporting payment service provider</t>
        </r>
      </text>
    </comment>
    <comment ref="B451" authorId="1" shapeId="0">
      <text>
        <r>
          <rPr>
            <sz val="9"/>
            <color indexed="81"/>
            <rFont val="Tahoma"/>
            <family val="2"/>
          </rPr>
          <t>9.4PSU Losses due to fraud per liability bearer (Card payments acquired): The Payment service user (payee)</t>
        </r>
      </text>
    </comment>
    <comment ref="B452" authorId="1" shapeId="0">
      <text>
        <r>
          <rPr>
            <sz val="9"/>
            <color indexed="81"/>
            <rFont val="Tahoma"/>
            <family val="2"/>
          </rPr>
          <t>9.4O Losses due to fraud per liability bearer (Card payments acquired): Others</t>
        </r>
      </text>
    </comment>
  </commentList>
</comments>
</file>

<file path=xl/comments6.xml><?xml version="1.0" encoding="utf-8"?>
<comments xmlns="http://schemas.openxmlformats.org/spreadsheetml/2006/main">
  <authors>
    <author>Pavel Dvorak</author>
    <author>Pavel Dvořák</author>
    <author>Hofmeister, Robert</author>
    <author>Robert Hofmeister</author>
  </authors>
  <commentList>
    <comment ref="F4" authorId="0" shapeId="0">
      <text>
        <r>
          <rPr>
            <sz val="9"/>
            <color indexed="81"/>
            <rFont val="Tahoma"/>
            <family val="2"/>
          </rPr>
          <t>This check verifies that each total is equal to the sum of its elements.
 In all cases, 0 or TRUE is the expected result.
 The check formula is included in the comment for each cell.</t>
        </r>
      </text>
    </comment>
    <comment ref="G4" authorId="0" shapeId="0">
      <text>
        <r>
          <rPr>
            <sz val="9"/>
            <color indexed="81"/>
            <rFont val="Tahoma"/>
            <family val="2"/>
          </rPr>
          <t>No empty cells are expected.
Both value and data availability must be filled.</t>
        </r>
      </text>
    </comment>
    <comment ref="H4" authorId="0" shapeId="0">
      <text>
        <r>
          <rPr>
            <sz val="9"/>
            <color indexed="81"/>
            <rFont val="Tahoma"/>
            <family val="2"/>
          </rPr>
          <t>For positive values, data availability flag should be "OK". 
 Also, the E flag is only allowed for fraud data.</t>
        </r>
      </text>
    </comment>
    <comment ref="I4" authorId="0" shapeId="0">
      <text>
        <r>
          <rPr>
            <sz val="9"/>
            <color indexed="81"/>
            <rFont val="Tahoma"/>
            <family val="2"/>
          </rPr>
          <t>Part 1:
Fva &gt; 0 if and only if Fvo &gt; 0 
Pva &gt; 0 if and only if Pvo &gt; 0
Part 2:
Pvo &gt;= Fvo, and Pva &gt;= Fva</t>
        </r>
      </text>
    </comment>
    <comment ref="A5" authorId="1" shapeId="0">
      <text>
        <r>
          <rPr>
            <sz val="9"/>
            <color indexed="81"/>
            <rFont val="Tahoma"/>
            <family val="2"/>
          </rPr>
          <t>For the cross-border transactions, the relevant geo codes should be used:
"IX" stands for cross-border within EEA
"OX" stands for cross-border outside EEA 
"XX" is a generic geo code to be used for reporting of "losses due to fraud per liability bearer".</t>
        </r>
      </text>
    </comment>
    <comment ref="B5" authorId="1" shapeId="0">
      <text>
        <r>
          <rPr>
            <sz val="9"/>
            <color indexed="81"/>
            <rFont val="Tahoma"/>
            <family val="2"/>
          </rPr>
          <t>See table "Field codes" for more details.</t>
        </r>
      </text>
    </comment>
    <comment ref="C5" authorId="2" shapeId="0">
      <text>
        <r>
          <rPr>
            <sz val="8"/>
            <color indexed="81"/>
            <rFont val="Tahoma"/>
            <family val="2"/>
          </rPr>
          <t xml:space="preserve">please </t>
        </r>
        <r>
          <rPr>
            <b/>
            <sz val="8"/>
            <color indexed="81"/>
            <rFont val="Tahoma"/>
            <family val="2"/>
          </rPr>
          <t xml:space="preserve">do not modify the </t>
        </r>
        <r>
          <rPr>
            <sz val="8"/>
            <color indexed="81"/>
            <rFont val="Tahoma"/>
            <family val="2"/>
          </rPr>
          <t>number</t>
        </r>
        <r>
          <rPr>
            <b/>
            <sz val="8"/>
            <color indexed="81"/>
            <rFont val="Tahoma"/>
            <family val="2"/>
          </rPr>
          <t xml:space="preserve"> format.
to be reported in actual units, with two decimals for values
</t>
        </r>
      </text>
    </comment>
    <comment ref="D5" authorId="3" shapeId="0">
      <text>
        <r>
          <rPr>
            <sz val="8"/>
            <color indexed="81"/>
            <rFont val="Tahoma"/>
            <family val="2"/>
          </rPr>
          <t xml:space="preserve">Indicate if </t>
        </r>
        <r>
          <rPr>
            <b/>
            <sz val="8"/>
            <color indexed="81"/>
            <rFont val="Tahoma"/>
            <family val="2"/>
          </rPr>
          <t>data entry</t>
        </r>
        <r>
          <rPr>
            <sz val="8"/>
            <color indexed="81"/>
            <rFont val="Tahoma"/>
            <family val="2"/>
          </rPr>
          <t xml:space="preserve"> is 
available (</t>
        </r>
        <r>
          <rPr>
            <b/>
            <sz val="8"/>
            <color indexed="81"/>
            <rFont val="Tahoma"/>
            <family val="2"/>
          </rPr>
          <t>OK</t>
        </r>
        <r>
          <rPr>
            <sz val="8"/>
            <color indexed="81"/>
            <rFont val="Tahoma"/>
            <family val="2"/>
          </rPr>
          <t>)
not applicable</t>
        </r>
        <r>
          <rPr>
            <b/>
            <sz val="8"/>
            <color indexed="81"/>
            <rFont val="Tahoma"/>
            <family val="2"/>
          </rPr>
          <t xml:space="preserve"> </t>
        </r>
        <r>
          <rPr>
            <sz val="8"/>
            <color indexed="81"/>
            <rFont val="Tahoma"/>
            <family val="2"/>
          </rPr>
          <t>(</t>
        </r>
        <r>
          <rPr>
            <b/>
            <sz val="8"/>
            <color indexed="81"/>
            <rFont val="Tahoma"/>
            <family val="2"/>
          </rPr>
          <t>NA</t>
        </r>
        <r>
          <rPr>
            <sz val="8"/>
            <color indexed="81"/>
            <rFont val="Tahoma"/>
            <family val="2"/>
          </rPr>
          <t>)
an estimate (</t>
        </r>
        <r>
          <rPr>
            <b/>
            <sz val="8"/>
            <color indexed="81"/>
            <rFont val="Tahoma"/>
            <family val="2"/>
          </rPr>
          <t>E</t>
        </r>
        <r>
          <rPr>
            <sz val="8"/>
            <color indexed="81"/>
            <rFont val="Tahoma"/>
            <family val="2"/>
          </rPr>
          <t>) ← only for fraud data</t>
        </r>
      </text>
    </comment>
    <comment ref="E5" authorId="3" shapeId="0">
      <text>
        <r>
          <rPr>
            <sz val="8"/>
            <color indexed="81"/>
            <rFont val="Tahoma"/>
            <family val="2"/>
          </rPr>
          <t xml:space="preserve">Can be used for providing further information in the form of free text comments.
Please do </t>
        </r>
        <r>
          <rPr>
            <b/>
            <sz val="8"/>
            <color indexed="81"/>
            <rFont val="Tahoma"/>
            <family val="2"/>
          </rPr>
          <t>not</t>
        </r>
        <r>
          <rPr>
            <sz val="8"/>
            <color indexed="81"/>
            <rFont val="Tahoma"/>
            <family val="2"/>
          </rPr>
          <t xml:space="preserve"> include the character ";" (semicolon)</t>
        </r>
      </text>
    </comment>
    <comment ref="B6" authorId="1" shapeId="0">
      <text>
        <r>
          <rPr>
            <sz val="9"/>
            <color indexed="81"/>
            <rFont val="Tahoma"/>
            <family val="2"/>
          </rPr>
          <t xml:space="preserve">5 Cash withdrawals
</t>
        </r>
      </text>
    </comment>
    <comment ref="F6" authorId="0" shapeId="0">
      <text>
        <r>
          <rPr>
            <sz val="9"/>
            <color indexed="81"/>
            <rFont val="Tahoma"/>
            <family val="2"/>
          </rPr>
          <t>Geo: LU
Formula: Pvo5 = Pvo5.1 + Pvo5.2</t>
        </r>
      </text>
    </comment>
    <comment ref="B7" authorId="1" shapeId="0">
      <text>
        <r>
          <rPr>
            <sz val="9"/>
            <color indexed="81"/>
            <rFont val="Tahoma"/>
            <family val="2"/>
          </rPr>
          <t xml:space="preserve">5 Cash withdrawals
</t>
        </r>
      </text>
    </comment>
    <comment ref="F7" authorId="0" shapeId="0">
      <text>
        <r>
          <rPr>
            <sz val="9"/>
            <color indexed="81"/>
            <rFont val="Tahoma"/>
            <family val="2"/>
          </rPr>
          <t>Geo: IX
Formula: Pvo5 = Pvo5.1 + Pvo5.2</t>
        </r>
      </text>
    </comment>
    <comment ref="B8" authorId="1" shapeId="0">
      <text>
        <r>
          <rPr>
            <sz val="9"/>
            <color indexed="81"/>
            <rFont val="Tahoma"/>
            <family val="2"/>
          </rPr>
          <t xml:space="preserve">5 Cash withdrawals
</t>
        </r>
      </text>
    </comment>
    <comment ref="F8" authorId="0" shapeId="0">
      <text>
        <r>
          <rPr>
            <sz val="9"/>
            <color indexed="81"/>
            <rFont val="Tahoma"/>
            <family val="2"/>
          </rPr>
          <t>Geo: OX
Formula: Pvo5 = Pvo5.1 + Pvo5.2</t>
        </r>
      </text>
    </comment>
    <comment ref="B9" authorId="1" shapeId="0">
      <text>
        <r>
          <rPr>
            <sz val="9"/>
            <color indexed="81"/>
            <rFont val="Tahoma"/>
            <family val="2"/>
          </rPr>
          <t xml:space="preserve">5 Cash withdrawals
5.1 Of which cash withdrawals with cards with a debit function
</t>
        </r>
      </text>
    </comment>
    <comment ref="B10" authorId="1" shapeId="0">
      <text>
        <r>
          <rPr>
            <sz val="9"/>
            <color indexed="81"/>
            <rFont val="Tahoma"/>
            <family val="2"/>
          </rPr>
          <t xml:space="preserve">5 Cash withdrawals
5.1 Of which cash withdrawals with cards with a debit function
</t>
        </r>
      </text>
    </comment>
    <comment ref="B11" authorId="1" shapeId="0">
      <text>
        <r>
          <rPr>
            <sz val="9"/>
            <color indexed="81"/>
            <rFont val="Tahoma"/>
            <family val="2"/>
          </rPr>
          <t xml:space="preserve">5 Cash withdrawals
5.1 Of which cash withdrawals with cards with a debit function
</t>
        </r>
      </text>
    </comment>
    <comment ref="B12" authorId="1" shapeId="0">
      <text>
        <r>
          <rPr>
            <sz val="9"/>
            <color indexed="81"/>
            <rFont val="Tahoma"/>
            <family val="2"/>
          </rPr>
          <t xml:space="preserve">5 Cash withdrawals
5.2 Of which cash withdrawals with cards with a credit or delayed debit function
</t>
        </r>
      </text>
    </comment>
    <comment ref="B13" authorId="1" shapeId="0">
      <text>
        <r>
          <rPr>
            <sz val="9"/>
            <color indexed="81"/>
            <rFont val="Tahoma"/>
            <family val="2"/>
          </rPr>
          <t xml:space="preserve">5 Cash withdrawals
5.2 Of which cash withdrawals with cards with a credit or delayed debit function
</t>
        </r>
      </text>
    </comment>
    <comment ref="B14" authorId="1" shapeId="0">
      <text>
        <r>
          <rPr>
            <sz val="9"/>
            <color indexed="81"/>
            <rFont val="Tahoma"/>
            <family val="2"/>
          </rPr>
          <t xml:space="preserve">5 Cash withdrawals
5.2 Of which cash withdrawals with cards with a credit or delayed debit function
</t>
        </r>
      </text>
    </comment>
    <comment ref="B15" authorId="1" shapeId="0">
      <text>
        <r>
          <rPr>
            <sz val="9"/>
            <color indexed="81"/>
            <rFont val="Tahoma"/>
            <family val="2"/>
          </rPr>
          <t xml:space="preserve">5 Cash withdrawals
</t>
        </r>
      </text>
    </comment>
    <comment ref="F15" authorId="0" shapeId="0">
      <text>
        <r>
          <rPr>
            <sz val="9"/>
            <color indexed="81"/>
            <rFont val="Tahoma"/>
            <family val="2"/>
          </rPr>
          <t>Geo: LU
Formula: Pva5 = Pva5.1 + Pva5.2</t>
        </r>
      </text>
    </comment>
    <comment ref="B16" authorId="1" shapeId="0">
      <text>
        <r>
          <rPr>
            <sz val="9"/>
            <color indexed="81"/>
            <rFont val="Tahoma"/>
            <family val="2"/>
          </rPr>
          <t xml:space="preserve">5 Cash withdrawals
</t>
        </r>
      </text>
    </comment>
    <comment ref="F16" authorId="0" shapeId="0">
      <text>
        <r>
          <rPr>
            <sz val="9"/>
            <color indexed="81"/>
            <rFont val="Tahoma"/>
            <family val="2"/>
          </rPr>
          <t>Geo: IX
Formula: Pva5 = Pva5.1 + Pva5.2</t>
        </r>
      </text>
    </comment>
    <comment ref="B17" authorId="1" shapeId="0">
      <text>
        <r>
          <rPr>
            <sz val="9"/>
            <color indexed="81"/>
            <rFont val="Tahoma"/>
            <family val="2"/>
          </rPr>
          <t xml:space="preserve">5 Cash withdrawals
</t>
        </r>
      </text>
    </comment>
    <comment ref="F17" authorId="0" shapeId="0">
      <text>
        <r>
          <rPr>
            <sz val="9"/>
            <color indexed="81"/>
            <rFont val="Tahoma"/>
            <family val="2"/>
          </rPr>
          <t>Geo: OX
Formula: Pva5 = Pva5.1 + Pva5.2</t>
        </r>
      </text>
    </comment>
    <comment ref="B18" authorId="1" shapeId="0">
      <text>
        <r>
          <rPr>
            <sz val="9"/>
            <color indexed="81"/>
            <rFont val="Tahoma"/>
            <family val="2"/>
          </rPr>
          <t xml:space="preserve">5 Cash withdrawals
5.1 Of which cash withdrawals with cards with a debit function
</t>
        </r>
      </text>
    </comment>
    <comment ref="B19" authorId="1" shapeId="0">
      <text>
        <r>
          <rPr>
            <sz val="9"/>
            <color indexed="81"/>
            <rFont val="Tahoma"/>
            <family val="2"/>
          </rPr>
          <t xml:space="preserve">5 Cash withdrawals
5.1 Of which cash withdrawals with cards with a debit function
</t>
        </r>
      </text>
    </comment>
    <comment ref="B20" authorId="1" shapeId="0">
      <text>
        <r>
          <rPr>
            <sz val="9"/>
            <color indexed="81"/>
            <rFont val="Tahoma"/>
            <family val="2"/>
          </rPr>
          <t xml:space="preserve">5 Cash withdrawals
5.1 Of which cash withdrawals with cards with a debit function
</t>
        </r>
      </text>
    </comment>
    <comment ref="B21" authorId="1" shapeId="0">
      <text>
        <r>
          <rPr>
            <sz val="9"/>
            <color indexed="81"/>
            <rFont val="Tahoma"/>
            <family val="2"/>
          </rPr>
          <t xml:space="preserve">5 Cash withdrawals
5.2 Of which cash withdrawals with cards with a credit or delayed debit function
</t>
        </r>
      </text>
    </comment>
    <comment ref="B22" authorId="1" shapeId="0">
      <text>
        <r>
          <rPr>
            <sz val="9"/>
            <color indexed="81"/>
            <rFont val="Tahoma"/>
            <family val="2"/>
          </rPr>
          <t xml:space="preserve">5 Cash withdrawals
5.2 Of which cash withdrawals with cards with a credit or delayed debit function
</t>
        </r>
      </text>
    </comment>
    <comment ref="B23" authorId="1" shapeId="0">
      <text>
        <r>
          <rPr>
            <sz val="9"/>
            <color indexed="81"/>
            <rFont val="Tahoma"/>
            <family val="2"/>
          </rPr>
          <t xml:space="preserve">5 Cash withdrawals
5.2 Of which cash withdrawals with cards with a credit or delayed debit function
</t>
        </r>
      </text>
    </comment>
    <comment ref="B24" authorId="1" shapeId="0">
      <text>
        <r>
          <rPr>
            <sz val="9"/>
            <color indexed="81"/>
            <rFont val="Tahoma"/>
            <family val="2"/>
          </rPr>
          <t xml:space="preserve">5 Cash withdrawals
</t>
        </r>
      </text>
    </comment>
    <comment ref="F24" authorId="0" shapeId="0">
      <text>
        <r>
          <rPr>
            <sz val="9"/>
            <color indexed="81"/>
            <rFont val="Tahoma"/>
            <family val="2"/>
          </rPr>
          <t>Geo: LU
Formula: Fvo5 = Fvo5.1 + Fvo5.2</t>
        </r>
      </text>
    </comment>
    <comment ref="B25" authorId="1" shapeId="0">
      <text>
        <r>
          <rPr>
            <sz val="9"/>
            <color indexed="81"/>
            <rFont val="Tahoma"/>
            <family val="2"/>
          </rPr>
          <t xml:space="preserve">5 Cash withdrawals
</t>
        </r>
      </text>
    </comment>
    <comment ref="F25" authorId="0" shapeId="0">
      <text>
        <r>
          <rPr>
            <sz val="9"/>
            <color indexed="81"/>
            <rFont val="Tahoma"/>
            <family val="2"/>
          </rPr>
          <t>Geo: IX
Formula: Fvo5 = Fvo5.1 + Fvo5.2</t>
        </r>
      </text>
    </comment>
    <comment ref="B26" authorId="1" shapeId="0">
      <text>
        <r>
          <rPr>
            <sz val="9"/>
            <color indexed="81"/>
            <rFont val="Tahoma"/>
            <family val="2"/>
          </rPr>
          <t xml:space="preserve">5 Cash withdrawals
</t>
        </r>
      </text>
    </comment>
    <comment ref="F26" authorId="0" shapeId="0">
      <text>
        <r>
          <rPr>
            <sz val="9"/>
            <color indexed="81"/>
            <rFont val="Tahoma"/>
            <family val="2"/>
          </rPr>
          <t>Geo: OX
Formula: Fvo5 = Fvo5.1 + Fvo5.2</t>
        </r>
      </text>
    </comment>
    <comment ref="B27" authorId="1" shapeId="0">
      <text>
        <r>
          <rPr>
            <sz val="9"/>
            <color indexed="81"/>
            <rFont val="Tahoma"/>
            <family val="2"/>
          </rPr>
          <t xml:space="preserve">5 Cash withdrawals
5.1 Of which cash withdrawals with cards with a debit function
</t>
        </r>
      </text>
    </comment>
    <comment ref="F27" authorId="0" shapeId="0">
      <text>
        <r>
          <rPr>
            <sz val="9"/>
            <color indexed="81"/>
            <rFont val="Tahoma"/>
            <family val="2"/>
          </rPr>
          <t>Geo: LU
Formula: Fvo5 = Fvo5.3.1 + Fvo5.3.2</t>
        </r>
      </text>
    </comment>
    <comment ref="B28" authorId="1" shapeId="0">
      <text>
        <r>
          <rPr>
            <sz val="9"/>
            <color indexed="81"/>
            <rFont val="Tahoma"/>
            <family val="2"/>
          </rPr>
          <t xml:space="preserve">5 Cash withdrawals
5.1 Of which cash withdrawals with cards with a debit function
</t>
        </r>
      </text>
    </comment>
    <comment ref="F28" authorId="0" shapeId="0">
      <text>
        <r>
          <rPr>
            <sz val="9"/>
            <color indexed="81"/>
            <rFont val="Tahoma"/>
            <family val="2"/>
          </rPr>
          <t>Geo: IX
Formula: Fvo5 = Fvo5.3.1 + Fvo5.3.2</t>
        </r>
      </text>
    </comment>
    <comment ref="B29" authorId="1" shapeId="0">
      <text>
        <r>
          <rPr>
            <sz val="9"/>
            <color indexed="81"/>
            <rFont val="Tahoma"/>
            <family val="2"/>
          </rPr>
          <t xml:space="preserve">5 Cash withdrawals
5.1 Of which cash withdrawals with cards with a debit function
</t>
        </r>
      </text>
    </comment>
    <comment ref="F29" authorId="0" shapeId="0">
      <text>
        <r>
          <rPr>
            <sz val="9"/>
            <color indexed="81"/>
            <rFont val="Tahoma"/>
            <family val="2"/>
          </rPr>
          <t>Geo: OX
Formula: Fvo5 = Fvo5.3.1 + Fvo5.3.2</t>
        </r>
      </text>
    </comment>
    <comment ref="B30" authorId="1" shapeId="0">
      <text>
        <r>
          <rPr>
            <sz val="9"/>
            <color indexed="81"/>
            <rFont val="Tahoma"/>
            <family val="2"/>
          </rPr>
          <t xml:space="preserve">5 Cash withdrawals
5.2 Of which cash withdrawals with cards with a credit or delayed debit function
</t>
        </r>
      </text>
    </comment>
    <comment ref="B31" authorId="1" shapeId="0">
      <text>
        <r>
          <rPr>
            <sz val="9"/>
            <color indexed="81"/>
            <rFont val="Tahoma"/>
            <family val="2"/>
          </rPr>
          <t xml:space="preserve">5 Cash withdrawals
5.2 Of which cash withdrawals with cards with a credit or delayed debit function
</t>
        </r>
      </text>
    </comment>
    <comment ref="B32" authorId="1" shapeId="0">
      <text>
        <r>
          <rPr>
            <sz val="9"/>
            <color indexed="81"/>
            <rFont val="Tahoma"/>
            <family val="2"/>
          </rPr>
          <t xml:space="preserve">5 Cash withdrawals
5.2 Of which cash withdrawals with cards with a credit or delayed debit function
</t>
        </r>
      </text>
    </comment>
    <comment ref="B33" authorId="1" shapeId="0">
      <text>
        <r>
          <rPr>
            <sz val="9"/>
            <color indexed="81"/>
            <rFont val="Tahoma"/>
            <family val="2"/>
          </rPr>
          <t xml:space="preserve">5 Cash withdrawals
5.3 
5.3.1 Issuance of a payment order (cash withdrawal) by the fraudster
</t>
        </r>
      </text>
    </comment>
    <comment ref="F33" authorId="0" shapeId="0">
      <text>
        <r>
          <rPr>
            <sz val="9"/>
            <color indexed="81"/>
            <rFont val="Tahoma"/>
            <family val="2"/>
          </rPr>
          <t>Geo: LU
Formula: Fvo5.3.1 = Fvo5.3.1.1 + Fvo5.3.1.2 + Fvo5.3.1.3 + Fvo5.3.1.4</t>
        </r>
      </text>
    </comment>
    <comment ref="B34" authorId="1" shapeId="0">
      <text>
        <r>
          <rPr>
            <sz val="9"/>
            <color indexed="81"/>
            <rFont val="Tahoma"/>
            <family val="2"/>
          </rPr>
          <t xml:space="preserve">5 Cash withdrawals
5.3 
5.3.1 Issuance of a payment order (cash withdrawal) by the fraudster
</t>
        </r>
      </text>
    </comment>
    <comment ref="F34" authorId="0" shapeId="0">
      <text>
        <r>
          <rPr>
            <sz val="9"/>
            <color indexed="81"/>
            <rFont val="Tahoma"/>
            <family val="2"/>
          </rPr>
          <t>Geo: IX
Formula: Fvo5.3.1 = Fvo5.3.1.1 + Fvo5.3.1.2 + Fvo5.3.1.3 + Fvo5.3.1.4</t>
        </r>
      </text>
    </comment>
    <comment ref="B35" authorId="1" shapeId="0">
      <text>
        <r>
          <rPr>
            <sz val="9"/>
            <color indexed="81"/>
            <rFont val="Tahoma"/>
            <family val="2"/>
          </rPr>
          <t xml:space="preserve">5 Cash withdrawals
5.3 
5.3.1 Issuance of a payment order (cash withdrawal) by the fraudster
</t>
        </r>
      </text>
    </comment>
    <comment ref="F35" authorId="0" shapeId="0">
      <text>
        <r>
          <rPr>
            <sz val="9"/>
            <color indexed="81"/>
            <rFont val="Tahoma"/>
            <family val="2"/>
          </rPr>
          <t>Geo: OX
Formula: Fvo5.3.1 = Fvo5.3.1.1 + Fvo5.3.1.2 + Fvo5.3.1.3 + Fvo5.3.1.4</t>
        </r>
      </text>
    </comment>
    <comment ref="B36" authorId="1" shapeId="0">
      <text>
        <r>
          <rPr>
            <sz val="9"/>
            <color indexed="81"/>
            <rFont val="Tahoma"/>
            <family val="2"/>
          </rPr>
          <t xml:space="preserve">5 Cash withdrawals
5.3 
5.3.1 Issuance of a payment order (cash withdrawal) by the fraudster
5.3.1.1 Lost or stolen card
</t>
        </r>
      </text>
    </comment>
    <comment ref="B37" authorId="1" shapeId="0">
      <text>
        <r>
          <rPr>
            <sz val="9"/>
            <color indexed="81"/>
            <rFont val="Tahoma"/>
            <family val="2"/>
          </rPr>
          <t xml:space="preserve">5 Cash withdrawals
5.3 
5.3.1 Issuance of a payment order (cash withdrawal) by the fraudster
5.3.1.1 Lost or stolen card
</t>
        </r>
      </text>
    </comment>
    <comment ref="B38" authorId="1" shapeId="0">
      <text>
        <r>
          <rPr>
            <sz val="9"/>
            <color indexed="81"/>
            <rFont val="Tahoma"/>
            <family val="2"/>
          </rPr>
          <t xml:space="preserve">5 Cash withdrawals
5.3 
5.3.1 Issuance of a payment order (cash withdrawal) by the fraudster
5.3.1.1 Lost or stolen card
</t>
        </r>
      </text>
    </comment>
    <comment ref="B39" authorId="1" shapeId="0">
      <text>
        <r>
          <rPr>
            <sz val="9"/>
            <color indexed="81"/>
            <rFont val="Tahoma"/>
            <family val="2"/>
          </rPr>
          <t xml:space="preserve">5 Cash withdrawals
5.3 
5.3.1 Issuance of a payment order (cash withdrawal) by the fraudster
5.3.1.2 Card not received
</t>
        </r>
      </text>
    </comment>
    <comment ref="B40" authorId="1" shapeId="0">
      <text>
        <r>
          <rPr>
            <sz val="9"/>
            <color indexed="81"/>
            <rFont val="Tahoma"/>
            <family val="2"/>
          </rPr>
          <t xml:space="preserve">5 Cash withdrawals
5.3 
5.3.1 Issuance of a payment order (cash withdrawal) by the fraudster
5.3.1.2 Card not received
</t>
        </r>
      </text>
    </comment>
    <comment ref="B41" authorId="1" shapeId="0">
      <text>
        <r>
          <rPr>
            <sz val="9"/>
            <color indexed="81"/>
            <rFont val="Tahoma"/>
            <family val="2"/>
          </rPr>
          <t xml:space="preserve">5 Cash withdrawals
5.3 
5.3.1 Issuance of a payment order (cash withdrawal) by the fraudster
5.3.1.2 Card not received
</t>
        </r>
      </text>
    </comment>
    <comment ref="B42" authorId="1" shapeId="0">
      <text>
        <r>
          <rPr>
            <sz val="9"/>
            <color indexed="81"/>
            <rFont val="Tahoma"/>
            <family val="2"/>
          </rPr>
          <t xml:space="preserve">5 Cash withdrawals
5.3 
5.3.1 Issuance of a payment order (cash withdrawal) by the fraudster
5.3.1.3 Counterfeit card
</t>
        </r>
      </text>
    </comment>
    <comment ref="B43" authorId="1" shapeId="0">
      <text>
        <r>
          <rPr>
            <sz val="9"/>
            <color indexed="81"/>
            <rFont val="Tahoma"/>
            <family val="2"/>
          </rPr>
          <t xml:space="preserve">5 Cash withdrawals
5.3 
5.3.1 Issuance of a payment order (cash withdrawal) by the fraudster
5.3.1.3 Counterfeit card
</t>
        </r>
      </text>
    </comment>
    <comment ref="B44" authorId="1" shapeId="0">
      <text>
        <r>
          <rPr>
            <sz val="9"/>
            <color indexed="81"/>
            <rFont val="Tahoma"/>
            <family val="2"/>
          </rPr>
          <t xml:space="preserve">5 Cash withdrawals
5.3 
5.3.1 Issuance of a payment order (cash withdrawal) by the fraudster
5.3.1.3 Counterfeit card
</t>
        </r>
      </text>
    </comment>
    <comment ref="B45" authorId="1" shapeId="0">
      <text>
        <r>
          <rPr>
            <sz val="9"/>
            <color indexed="81"/>
            <rFont val="Tahoma"/>
            <family val="2"/>
          </rPr>
          <t xml:space="preserve">5 Cash withdrawals
5.3 
5.3.1 Issuance of a payment order (cash withdrawal) by the fraudster
5.3.1.4 Other
</t>
        </r>
      </text>
    </comment>
    <comment ref="B46" authorId="1" shapeId="0">
      <text>
        <r>
          <rPr>
            <sz val="9"/>
            <color indexed="81"/>
            <rFont val="Tahoma"/>
            <family val="2"/>
          </rPr>
          <t xml:space="preserve">5 Cash withdrawals
5.3 
5.3.1 Issuance of a payment order (cash withdrawal) by the fraudster
5.3.1.4 Other
</t>
        </r>
      </text>
    </comment>
    <comment ref="B47" authorId="1" shapeId="0">
      <text>
        <r>
          <rPr>
            <sz val="9"/>
            <color indexed="81"/>
            <rFont val="Tahoma"/>
            <family val="2"/>
          </rPr>
          <t xml:space="preserve">5 Cash withdrawals
5.3 
5.3.1 Issuance of a payment order (cash withdrawal) by the fraudster
5.3.1.4 Other
</t>
        </r>
      </text>
    </comment>
    <comment ref="B48" authorId="1" shapeId="0">
      <text>
        <r>
          <rPr>
            <sz val="9"/>
            <color indexed="81"/>
            <rFont val="Tahoma"/>
            <family val="2"/>
          </rPr>
          <t xml:space="preserve">5 Cash withdrawals
5.3 
5.3.2 Manipulation of the payer to make a cash withdrawal
</t>
        </r>
      </text>
    </comment>
    <comment ref="B49" authorId="1" shapeId="0">
      <text>
        <r>
          <rPr>
            <sz val="9"/>
            <color indexed="81"/>
            <rFont val="Tahoma"/>
            <family val="2"/>
          </rPr>
          <t xml:space="preserve">5 Cash withdrawals
5.3 
5.3.2 Manipulation of the payer to make a cash withdrawal
</t>
        </r>
      </text>
    </comment>
    <comment ref="B50" authorId="1" shapeId="0">
      <text>
        <r>
          <rPr>
            <sz val="9"/>
            <color indexed="81"/>
            <rFont val="Tahoma"/>
            <family val="2"/>
          </rPr>
          <t xml:space="preserve">5 Cash withdrawals
5.3 
5.3.2 Manipulation of the payer to make a cash withdrawal
</t>
        </r>
      </text>
    </comment>
    <comment ref="B51" authorId="1" shapeId="0">
      <text>
        <r>
          <rPr>
            <sz val="9"/>
            <color indexed="81"/>
            <rFont val="Tahoma"/>
            <family val="2"/>
          </rPr>
          <t xml:space="preserve">5 Cash withdrawals
</t>
        </r>
      </text>
    </comment>
    <comment ref="F51" authorId="0" shapeId="0">
      <text>
        <r>
          <rPr>
            <sz val="9"/>
            <color indexed="81"/>
            <rFont val="Tahoma"/>
            <family val="2"/>
          </rPr>
          <t>Geo: LU
Formula: Fva5 = Fva5.1 + Fva5.2</t>
        </r>
      </text>
    </comment>
    <comment ref="B52" authorId="1" shapeId="0">
      <text>
        <r>
          <rPr>
            <sz val="9"/>
            <color indexed="81"/>
            <rFont val="Tahoma"/>
            <family val="2"/>
          </rPr>
          <t xml:space="preserve">5 Cash withdrawals
</t>
        </r>
      </text>
    </comment>
    <comment ref="F52" authorId="0" shapeId="0">
      <text>
        <r>
          <rPr>
            <sz val="9"/>
            <color indexed="81"/>
            <rFont val="Tahoma"/>
            <family val="2"/>
          </rPr>
          <t>Geo: IX
Formula: Fva5 = Fva5.1 + Fva5.2</t>
        </r>
      </text>
    </comment>
    <comment ref="B53" authorId="1" shapeId="0">
      <text>
        <r>
          <rPr>
            <sz val="9"/>
            <color indexed="81"/>
            <rFont val="Tahoma"/>
            <family val="2"/>
          </rPr>
          <t xml:space="preserve">5 Cash withdrawals
</t>
        </r>
      </text>
    </comment>
    <comment ref="F53" authorId="0" shapeId="0">
      <text>
        <r>
          <rPr>
            <sz val="9"/>
            <color indexed="81"/>
            <rFont val="Tahoma"/>
            <family val="2"/>
          </rPr>
          <t>Geo: OX
Formula: Fva5 = Fva5.1 + Fva5.2</t>
        </r>
      </text>
    </comment>
    <comment ref="B54" authorId="1" shapeId="0">
      <text>
        <r>
          <rPr>
            <sz val="9"/>
            <color indexed="81"/>
            <rFont val="Tahoma"/>
            <family val="2"/>
          </rPr>
          <t xml:space="preserve">5 Cash withdrawals
5.1 Of which cash withdrawals with cards with a debit function
</t>
        </r>
      </text>
    </comment>
    <comment ref="F54" authorId="0" shapeId="0">
      <text>
        <r>
          <rPr>
            <sz val="9"/>
            <color indexed="81"/>
            <rFont val="Tahoma"/>
            <family val="2"/>
          </rPr>
          <t>Geo: LU
Formula: Fva5 = Fva5.3.1 + Fva5.3.2</t>
        </r>
      </text>
    </comment>
    <comment ref="B55" authorId="1" shapeId="0">
      <text>
        <r>
          <rPr>
            <sz val="9"/>
            <color indexed="81"/>
            <rFont val="Tahoma"/>
            <family val="2"/>
          </rPr>
          <t xml:space="preserve">5 Cash withdrawals
5.1 Of which cash withdrawals with cards with a debit function
</t>
        </r>
      </text>
    </comment>
    <comment ref="F55" authorId="0" shapeId="0">
      <text>
        <r>
          <rPr>
            <sz val="9"/>
            <color indexed="81"/>
            <rFont val="Tahoma"/>
            <family val="2"/>
          </rPr>
          <t>Geo: IX
Formula: Fva5 = Fva5.3.1 + Fva5.3.2</t>
        </r>
      </text>
    </comment>
    <comment ref="B56" authorId="1" shapeId="0">
      <text>
        <r>
          <rPr>
            <sz val="9"/>
            <color indexed="81"/>
            <rFont val="Tahoma"/>
            <family val="2"/>
          </rPr>
          <t xml:space="preserve">5 Cash withdrawals
5.1 Of which cash withdrawals with cards with a debit function
</t>
        </r>
      </text>
    </comment>
    <comment ref="F56" authorId="0" shapeId="0">
      <text>
        <r>
          <rPr>
            <sz val="9"/>
            <color indexed="81"/>
            <rFont val="Tahoma"/>
            <family val="2"/>
          </rPr>
          <t>Geo: OX
Formula: Fva5 = Fva5.3.1 + Fva5.3.2</t>
        </r>
      </text>
    </comment>
    <comment ref="B57" authorId="1" shapeId="0">
      <text>
        <r>
          <rPr>
            <sz val="9"/>
            <color indexed="81"/>
            <rFont val="Tahoma"/>
            <family val="2"/>
          </rPr>
          <t xml:space="preserve">5 Cash withdrawals
5.2 Of which cash withdrawals with cards with a credit or delayed debit function
</t>
        </r>
      </text>
    </comment>
    <comment ref="B58" authorId="1" shapeId="0">
      <text>
        <r>
          <rPr>
            <sz val="9"/>
            <color indexed="81"/>
            <rFont val="Tahoma"/>
            <family val="2"/>
          </rPr>
          <t xml:space="preserve">5 Cash withdrawals
5.2 Of which cash withdrawals with cards with a credit or delayed debit function
</t>
        </r>
      </text>
    </comment>
    <comment ref="B59" authorId="1" shapeId="0">
      <text>
        <r>
          <rPr>
            <sz val="9"/>
            <color indexed="81"/>
            <rFont val="Tahoma"/>
            <family val="2"/>
          </rPr>
          <t xml:space="preserve">5 Cash withdrawals
5.2 Of which cash withdrawals with cards with a credit or delayed debit function
</t>
        </r>
      </text>
    </comment>
    <comment ref="B60" authorId="1" shapeId="0">
      <text>
        <r>
          <rPr>
            <sz val="9"/>
            <color indexed="81"/>
            <rFont val="Tahoma"/>
            <family val="2"/>
          </rPr>
          <t xml:space="preserve">5 Cash withdrawals
5.3 
5.3.1 Issuance of a payment order (cash withdrawal) by the fraudster
</t>
        </r>
      </text>
    </comment>
    <comment ref="F60" authorId="0" shapeId="0">
      <text>
        <r>
          <rPr>
            <sz val="9"/>
            <color indexed="81"/>
            <rFont val="Tahoma"/>
            <family val="2"/>
          </rPr>
          <t>Geo: LU
Formula: Fva5.3.1 = Fva5.3.1.1 + Fva5.3.1.2 + Fva5.3.1.3 + Fva5.3.1.4</t>
        </r>
      </text>
    </comment>
    <comment ref="B61" authorId="1" shapeId="0">
      <text>
        <r>
          <rPr>
            <sz val="9"/>
            <color indexed="81"/>
            <rFont val="Tahoma"/>
            <family val="2"/>
          </rPr>
          <t xml:space="preserve">5 Cash withdrawals
5.3 
5.3.1 Issuance of a payment order (cash withdrawal) by the fraudster
</t>
        </r>
      </text>
    </comment>
    <comment ref="F61" authorId="0" shapeId="0">
      <text>
        <r>
          <rPr>
            <sz val="9"/>
            <color indexed="81"/>
            <rFont val="Tahoma"/>
            <family val="2"/>
          </rPr>
          <t>Geo: IX
Formula: Fva5.3.1 = Fva5.3.1.1 + Fva5.3.1.2 + Fva5.3.1.3 + Fva5.3.1.4</t>
        </r>
      </text>
    </comment>
    <comment ref="B62" authorId="1" shapeId="0">
      <text>
        <r>
          <rPr>
            <sz val="9"/>
            <color indexed="81"/>
            <rFont val="Tahoma"/>
            <family val="2"/>
          </rPr>
          <t xml:space="preserve">5 Cash withdrawals
5.3 
5.3.1 Issuance of a payment order (cash withdrawal) by the fraudster
</t>
        </r>
      </text>
    </comment>
    <comment ref="F62" authorId="0" shapeId="0">
      <text>
        <r>
          <rPr>
            <sz val="9"/>
            <color indexed="81"/>
            <rFont val="Tahoma"/>
            <family val="2"/>
          </rPr>
          <t>Geo: OX
Formula: Fva5.3.1 = Fva5.3.1.1 + Fva5.3.1.2 + Fva5.3.1.3 + Fva5.3.1.4</t>
        </r>
      </text>
    </comment>
    <comment ref="B63" authorId="1" shapeId="0">
      <text>
        <r>
          <rPr>
            <sz val="9"/>
            <color indexed="81"/>
            <rFont val="Tahoma"/>
            <family val="2"/>
          </rPr>
          <t xml:space="preserve">5 Cash withdrawals
5.3 
5.3.1 Issuance of a payment order (cash withdrawal) by the fraudster
5.3.1.1 Lost or stolen card
</t>
        </r>
      </text>
    </comment>
    <comment ref="B64" authorId="1" shapeId="0">
      <text>
        <r>
          <rPr>
            <sz val="9"/>
            <color indexed="81"/>
            <rFont val="Tahoma"/>
            <family val="2"/>
          </rPr>
          <t xml:space="preserve">5 Cash withdrawals
5.3 
5.3.1 Issuance of a payment order (cash withdrawal) by the fraudster
5.3.1.1 Lost or stolen card
</t>
        </r>
      </text>
    </comment>
    <comment ref="B65" authorId="1" shapeId="0">
      <text>
        <r>
          <rPr>
            <sz val="9"/>
            <color indexed="81"/>
            <rFont val="Tahoma"/>
            <family val="2"/>
          </rPr>
          <t xml:space="preserve">5 Cash withdrawals
5.3 
5.3.1 Issuance of a payment order (cash withdrawal) by the fraudster
5.3.1.1 Lost or stolen card
</t>
        </r>
      </text>
    </comment>
    <comment ref="B66" authorId="1" shapeId="0">
      <text>
        <r>
          <rPr>
            <sz val="9"/>
            <color indexed="81"/>
            <rFont val="Tahoma"/>
            <family val="2"/>
          </rPr>
          <t xml:space="preserve">5 Cash withdrawals
5.3 
5.3.1 Issuance of a payment order (cash withdrawal) by the fraudster
5.3.1.2 Card not received
</t>
        </r>
      </text>
    </comment>
    <comment ref="B67" authorId="1" shapeId="0">
      <text>
        <r>
          <rPr>
            <sz val="9"/>
            <color indexed="81"/>
            <rFont val="Tahoma"/>
            <family val="2"/>
          </rPr>
          <t xml:space="preserve">5 Cash withdrawals
5.3 
5.3.1 Issuance of a payment order (cash withdrawal) by the fraudster
5.3.1.2 Card not received
</t>
        </r>
      </text>
    </comment>
    <comment ref="B68" authorId="1" shapeId="0">
      <text>
        <r>
          <rPr>
            <sz val="9"/>
            <color indexed="81"/>
            <rFont val="Tahoma"/>
            <family val="2"/>
          </rPr>
          <t xml:space="preserve">5 Cash withdrawals
5.3 
5.3.1 Issuance of a payment order (cash withdrawal) by the fraudster
5.3.1.2 Card not received
</t>
        </r>
      </text>
    </comment>
    <comment ref="B69" authorId="1" shapeId="0">
      <text>
        <r>
          <rPr>
            <sz val="9"/>
            <color indexed="81"/>
            <rFont val="Tahoma"/>
            <family val="2"/>
          </rPr>
          <t xml:space="preserve">5 Cash withdrawals
5.3 
5.3.1 Issuance of a payment order (cash withdrawal) by the fraudster
5.3.1.3 Counterfeit card
</t>
        </r>
      </text>
    </comment>
    <comment ref="B70" authorId="1" shapeId="0">
      <text>
        <r>
          <rPr>
            <sz val="9"/>
            <color indexed="81"/>
            <rFont val="Tahoma"/>
            <family val="2"/>
          </rPr>
          <t xml:space="preserve">5 Cash withdrawals
5.3 
5.3.1 Issuance of a payment order (cash withdrawal) by the fraudster
5.3.1.3 Counterfeit card
</t>
        </r>
      </text>
    </comment>
    <comment ref="B71" authorId="1" shapeId="0">
      <text>
        <r>
          <rPr>
            <sz val="9"/>
            <color indexed="81"/>
            <rFont val="Tahoma"/>
            <family val="2"/>
          </rPr>
          <t xml:space="preserve">5 Cash withdrawals
5.3 
5.3.1 Issuance of a payment order (cash withdrawal) by the fraudster
5.3.1.3 Counterfeit card
</t>
        </r>
      </text>
    </comment>
    <comment ref="B72" authorId="1" shapeId="0">
      <text>
        <r>
          <rPr>
            <sz val="9"/>
            <color indexed="81"/>
            <rFont val="Tahoma"/>
            <family val="2"/>
          </rPr>
          <t xml:space="preserve">5 Cash withdrawals
5.3 
5.3.1 Issuance of a payment order (cash withdrawal) by the fraudster
5.3.1.4 Other
</t>
        </r>
      </text>
    </comment>
    <comment ref="B73" authorId="1" shapeId="0">
      <text>
        <r>
          <rPr>
            <sz val="9"/>
            <color indexed="81"/>
            <rFont val="Tahoma"/>
            <family val="2"/>
          </rPr>
          <t xml:space="preserve">5 Cash withdrawals
5.3 
5.3.1 Issuance of a payment order (cash withdrawal) by the fraudster
5.3.1.4 Other
</t>
        </r>
      </text>
    </comment>
    <comment ref="B74" authorId="1" shapeId="0">
      <text>
        <r>
          <rPr>
            <sz val="9"/>
            <color indexed="81"/>
            <rFont val="Tahoma"/>
            <family val="2"/>
          </rPr>
          <t xml:space="preserve">5 Cash withdrawals
5.3 
5.3.1 Issuance of a payment order (cash withdrawal) by the fraudster
5.3.1.4 Other
</t>
        </r>
      </text>
    </comment>
    <comment ref="B75" authorId="1" shapeId="0">
      <text>
        <r>
          <rPr>
            <sz val="9"/>
            <color indexed="81"/>
            <rFont val="Tahoma"/>
            <family val="2"/>
          </rPr>
          <t xml:space="preserve">5 Cash withdrawals
5.3 
5.3.2 Manipulation of the payer to make a cash withdrawal
</t>
        </r>
      </text>
    </comment>
    <comment ref="B76" authorId="1" shapeId="0">
      <text>
        <r>
          <rPr>
            <sz val="9"/>
            <color indexed="81"/>
            <rFont val="Tahoma"/>
            <family val="2"/>
          </rPr>
          <t xml:space="preserve">5 Cash withdrawals
5.3 
5.3.2 Manipulation of the payer to make a cash withdrawal
</t>
        </r>
      </text>
    </comment>
    <comment ref="B77" authorId="1" shapeId="0">
      <text>
        <r>
          <rPr>
            <sz val="9"/>
            <color indexed="81"/>
            <rFont val="Tahoma"/>
            <family val="2"/>
          </rPr>
          <t xml:space="preserve">5 Cash withdrawals
5.3 
5.3.2 Manipulation of the payer to make a cash withdrawal
</t>
        </r>
      </text>
    </comment>
    <comment ref="B78" authorId="1" shapeId="0">
      <text>
        <r>
          <rPr>
            <sz val="9"/>
            <color indexed="81"/>
            <rFont val="Tahoma"/>
            <family val="2"/>
          </rPr>
          <t>9.5PSP Losses due to fraud per liability bearer (Cash withdrawals): The reporting payment service provider</t>
        </r>
      </text>
    </comment>
    <comment ref="B79" authorId="1" shapeId="0">
      <text>
        <r>
          <rPr>
            <sz val="9"/>
            <color indexed="81"/>
            <rFont val="Tahoma"/>
            <family val="2"/>
          </rPr>
          <t>9.5PSU Losses due to fraud per liability bearer (Cash withdrawals): The Payment service user (account holder)</t>
        </r>
      </text>
    </comment>
    <comment ref="B80" authorId="1" shapeId="0">
      <text>
        <r>
          <rPr>
            <sz val="9"/>
            <color indexed="81"/>
            <rFont val="Tahoma"/>
            <family val="2"/>
          </rPr>
          <t>9.5O Losses due to fraud per liability bearer (Cash withdrawals): Others</t>
        </r>
      </text>
    </comment>
  </commentList>
</comments>
</file>

<file path=xl/comments7.xml><?xml version="1.0" encoding="utf-8"?>
<comments xmlns="http://schemas.openxmlformats.org/spreadsheetml/2006/main">
  <authors>
    <author>Pavel Dvorak</author>
    <author>Pavel Dvořák</author>
    <author>Hofmeister, Robert</author>
    <author>Robert Hofmeister</author>
  </authors>
  <commentList>
    <comment ref="F4" authorId="0" shapeId="0">
      <text>
        <r>
          <rPr>
            <sz val="9"/>
            <color indexed="81"/>
            <rFont val="Tahoma"/>
            <family val="2"/>
          </rPr>
          <t>This check verifies that each total is equal to the sum of its elements.
 In all cases, 0 or TRUE is the expected result.
 The check formula is included in the comment for each cell.</t>
        </r>
      </text>
    </comment>
    <comment ref="G4" authorId="0" shapeId="0">
      <text>
        <r>
          <rPr>
            <sz val="9"/>
            <color indexed="81"/>
            <rFont val="Tahoma"/>
            <family val="2"/>
          </rPr>
          <t>No empty cells are expected.
Both value and data availability must be filled.</t>
        </r>
      </text>
    </comment>
    <comment ref="H4" authorId="0" shapeId="0">
      <text>
        <r>
          <rPr>
            <sz val="9"/>
            <color indexed="81"/>
            <rFont val="Tahoma"/>
            <family val="2"/>
          </rPr>
          <t>For positive values, data availability flag should be "OK". 
 Also, the E flag is only allowed for fraud data.</t>
        </r>
      </text>
    </comment>
    <comment ref="I4" authorId="0" shapeId="0">
      <text>
        <r>
          <rPr>
            <sz val="9"/>
            <color indexed="81"/>
            <rFont val="Tahoma"/>
            <family val="2"/>
          </rPr>
          <t>Part 1:
Fva &gt; 0 if and only if Fvo &gt; 0 
Pva &gt; 0 if and only if Pvo &gt; 0
Part 2:
Pvo &gt;= Fvo, and Pva &gt;= Fva</t>
        </r>
      </text>
    </comment>
    <comment ref="A5" authorId="1" shapeId="0">
      <text>
        <r>
          <rPr>
            <sz val="9"/>
            <color indexed="81"/>
            <rFont val="Tahoma"/>
            <family val="2"/>
          </rPr>
          <t>For the cross-border transactions, the relevant geo codes should be used:
"IX" stands for cross-border within EEA
"OX" stands for cross-border outside EEA 
"XX" is a generic geo code to be used for reporting of "losses due to fraud per liability bearer".</t>
        </r>
      </text>
    </comment>
    <comment ref="B5" authorId="1" shapeId="0">
      <text>
        <r>
          <rPr>
            <sz val="9"/>
            <color indexed="81"/>
            <rFont val="Tahoma"/>
            <family val="2"/>
          </rPr>
          <t>See table "Field codes" for more details.</t>
        </r>
      </text>
    </comment>
    <comment ref="C5" authorId="2" shapeId="0">
      <text>
        <r>
          <rPr>
            <sz val="8"/>
            <color indexed="81"/>
            <rFont val="Tahoma"/>
            <family val="2"/>
          </rPr>
          <t xml:space="preserve">please </t>
        </r>
        <r>
          <rPr>
            <b/>
            <sz val="8"/>
            <color indexed="81"/>
            <rFont val="Tahoma"/>
            <family val="2"/>
          </rPr>
          <t xml:space="preserve">do not modify the </t>
        </r>
        <r>
          <rPr>
            <sz val="8"/>
            <color indexed="81"/>
            <rFont val="Tahoma"/>
            <family val="2"/>
          </rPr>
          <t>number</t>
        </r>
        <r>
          <rPr>
            <b/>
            <sz val="8"/>
            <color indexed="81"/>
            <rFont val="Tahoma"/>
            <family val="2"/>
          </rPr>
          <t xml:space="preserve"> format.
to be reported in actual units, with two decimals for values
</t>
        </r>
      </text>
    </comment>
    <comment ref="D5" authorId="3" shapeId="0">
      <text>
        <r>
          <rPr>
            <sz val="8"/>
            <color indexed="81"/>
            <rFont val="Tahoma"/>
            <family val="2"/>
          </rPr>
          <t xml:space="preserve">Indicate if </t>
        </r>
        <r>
          <rPr>
            <b/>
            <sz val="8"/>
            <color indexed="81"/>
            <rFont val="Tahoma"/>
            <family val="2"/>
          </rPr>
          <t>data entry</t>
        </r>
        <r>
          <rPr>
            <sz val="8"/>
            <color indexed="81"/>
            <rFont val="Tahoma"/>
            <family val="2"/>
          </rPr>
          <t xml:space="preserve"> is 
available (</t>
        </r>
        <r>
          <rPr>
            <b/>
            <sz val="8"/>
            <color indexed="81"/>
            <rFont val="Tahoma"/>
            <family val="2"/>
          </rPr>
          <t>OK</t>
        </r>
        <r>
          <rPr>
            <sz val="8"/>
            <color indexed="81"/>
            <rFont val="Tahoma"/>
            <family val="2"/>
          </rPr>
          <t>)
not applicable</t>
        </r>
        <r>
          <rPr>
            <b/>
            <sz val="8"/>
            <color indexed="81"/>
            <rFont val="Tahoma"/>
            <family val="2"/>
          </rPr>
          <t xml:space="preserve"> </t>
        </r>
        <r>
          <rPr>
            <sz val="8"/>
            <color indexed="81"/>
            <rFont val="Tahoma"/>
            <family val="2"/>
          </rPr>
          <t>(</t>
        </r>
        <r>
          <rPr>
            <b/>
            <sz val="8"/>
            <color indexed="81"/>
            <rFont val="Tahoma"/>
            <family val="2"/>
          </rPr>
          <t>NA</t>
        </r>
        <r>
          <rPr>
            <sz val="8"/>
            <color indexed="81"/>
            <rFont val="Tahoma"/>
            <family val="2"/>
          </rPr>
          <t>)
an estimate (</t>
        </r>
        <r>
          <rPr>
            <b/>
            <sz val="8"/>
            <color indexed="81"/>
            <rFont val="Tahoma"/>
            <family val="2"/>
          </rPr>
          <t>E</t>
        </r>
        <r>
          <rPr>
            <sz val="8"/>
            <color indexed="81"/>
            <rFont val="Tahoma"/>
            <family val="2"/>
          </rPr>
          <t>) ← only for fraud data</t>
        </r>
      </text>
    </comment>
    <comment ref="E5" authorId="3" shapeId="0">
      <text>
        <r>
          <rPr>
            <sz val="8"/>
            <color indexed="81"/>
            <rFont val="Tahoma"/>
            <family val="2"/>
          </rPr>
          <t xml:space="preserve">Can be used for providing further information in the form of free text comments.
Please do </t>
        </r>
        <r>
          <rPr>
            <b/>
            <sz val="8"/>
            <color indexed="81"/>
            <rFont val="Tahoma"/>
            <family val="2"/>
          </rPr>
          <t>not</t>
        </r>
        <r>
          <rPr>
            <sz val="8"/>
            <color indexed="81"/>
            <rFont val="Tahoma"/>
            <family val="2"/>
          </rPr>
          <t xml:space="preserve"> include the character ";" (semicolon)</t>
        </r>
      </text>
    </comment>
    <comment ref="B6" authorId="1" shapeId="0">
      <text>
        <r>
          <rPr>
            <sz val="9"/>
            <color indexed="81"/>
            <rFont val="Tahoma"/>
            <family val="2"/>
          </rPr>
          <t xml:space="preserve">6 E-money payment transactions
</t>
        </r>
      </text>
    </comment>
    <comment ref="F6" authorId="0" shapeId="0">
      <text>
        <r>
          <rPr>
            <sz val="9"/>
            <color indexed="81"/>
            <rFont val="Tahoma"/>
            <family val="2"/>
          </rPr>
          <t>Geo: LU
Formula: Pvo6 = Pvo6.1 + Pvo6.2</t>
        </r>
      </text>
    </comment>
    <comment ref="B7" authorId="1" shapeId="0">
      <text>
        <r>
          <rPr>
            <sz val="9"/>
            <color indexed="81"/>
            <rFont val="Tahoma"/>
            <family val="2"/>
          </rPr>
          <t xml:space="preserve">6 E-money payment transactions
</t>
        </r>
      </text>
    </comment>
    <comment ref="F7" authorId="0" shapeId="0">
      <text>
        <r>
          <rPr>
            <sz val="9"/>
            <color indexed="81"/>
            <rFont val="Tahoma"/>
            <family val="2"/>
          </rPr>
          <t>Geo: IX
Formula: Pvo6 = Pvo6.1 + Pvo6.2</t>
        </r>
      </text>
    </comment>
    <comment ref="B8" authorId="1" shapeId="0">
      <text>
        <r>
          <rPr>
            <sz val="9"/>
            <color indexed="81"/>
            <rFont val="Tahoma"/>
            <family val="2"/>
          </rPr>
          <t xml:space="preserve">6 E-money payment transactions
</t>
        </r>
      </text>
    </comment>
    <comment ref="F8" authorId="0" shapeId="0">
      <text>
        <r>
          <rPr>
            <sz val="9"/>
            <color indexed="81"/>
            <rFont val="Tahoma"/>
            <family val="2"/>
          </rPr>
          <t>Geo: OX
Formula: Pvo6 = Pvo6.1 + Pvo6.2</t>
        </r>
      </text>
    </comment>
    <comment ref="B9" authorId="1" shapeId="0">
      <text>
        <r>
          <rPr>
            <sz val="9"/>
            <color indexed="81"/>
            <rFont val="Tahoma"/>
            <family val="2"/>
          </rPr>
          <t xml:space="preserve">6 E-money payment transactions
6.1 Of which via remote payment initiation channel
</t>
        </r>
      </text>
    </comment>
    <comment ref="F9" authorId="0" shapeId="0">
      <text>
        <r>
          <rPr>
            <sz val="9"/>
            <color indexed="81"/>
            <rFont val="Tahoma"/>
            <family val="2"/>
          </rPr>
          <t>Geo: LU
Formula: Pvo6.1 = Pvo6.1.1 + Pvo6.1.2</t>
        </r>
      </text>
    </comment>
    <comment ref="B10" authorId="1" shapeId="0">
      <text>
        <r>
          <rPr>
            <sz val="9"/>
            <color indexed="81"/>
            <rFont val="Tahoma"/>
            <family val="2"/>
          </rPr>
          <t xml:space="preserve">6 E-money payment transactions
6.1 Of which via remote payment initiation channel
</t>
        </r>
      </text>
    </comment>
    <comment ref="F10" authorId="0" shapeId="0">
      <text>
        <r>
          <rPr>
            <sz val="9"/>
            <color indexed="81"/>
            <rFont val="Tahoma"/>
            <family val="2"/>
          </rPr>
          <t>Geo: IX
Formula: Pvo6.1 = Pvo6.1.1 + Pvo6.1.2</t>
        </r>
      </text>
    </comment>
    <comment ref="B11" authorId="1" shapeId="0">
      <text>
        <r>
          <rPr>
            <sz val="9"/>
            <color indexed="81"/>
            <rFont val="Tahoma"/>
            <family val="2"/>
          </rPr>
          <t xml:space="preserve">6 E-money payment transactions
6.1 Of which via remote payment initiation channel
</t>
        </r>
      </text>
    </comment>
    <comment ref="F11" authorId="0" shapeId="0">
      <text>
        <r>
          <rPr>
            <sz val="9"/>
            <color indexed="81"/>
            <rFont val="Tahoma"/>
            <family val="2"/>
          </rPr>
          <t>Geo: OX
Formula: Pvo6.1 = Pvo6.1.1 + Pvo6.1.2</t>
        </r>
      </text>
    </comment>
    <comment ref="B12" authorId="1" shapeId="0">
      <text>
        <r>
          <rPr>
            <sz val="9"/>
            <color indexed="81"/>
            <rFont val="Tahoma"/>
            <family val="2"/>
          </rPr>
          <t xml:space="preserve">6 E-money payment transactions
6.1 Of which via remote payment initiation channel
6.1.1 of which authenticated via strong customer authentication
</t>
        </r>
      </text>
    </comment>
    <comment ref="B13" authorId="1" shapeId="0">
      <text>
        <r>
          <rPr>
            <sz val="9"/>
            <color indexed="81"/>
            <rFont val="Tahoma"/>
            <family val="2"/>
          </rPr>
          <t xml:space="preserve">6 E-money payment transactions
6.1 Of which via remote payment initiation channel
6.1.1 of which authenticated via strong customer authentication
</t>
        </r>
      </text>
    </comment>
    <comment ref="B14" authorId="1" shapeId="0">
      <text>
        <r>
          <rPr>
            <sz val="9"/>
            <color indexed="81"/>
            <rFont val="Tahoma"/>
            <family val="2"/>
          </rPr>
          <t xml:space="preserve">6 E-money payment transactions
6.1 Of which via remote payment initiation channel
6.1.1 of which authenticated via strong customer authentication
</t>
        </r>
      </text>
    </comment>
    <comment ref="B15" authorId="1" shapeId="0">
      <text>
        <r>
          <rPr>
            <sz val="9"/>
            <color indexed="81"/>
            <rFont val="Tahoma"/>
            <family val="2"/>
          </rPr>
          <t xml:space="preserve">6 E-money payment transactions
6.1 Of which via remote payment initiation channel
6.1.2 of which authenticated via non-strong customer authentication
</t>
        </r>
      </text>
    </comment>
    <comment ref="F15" authorId="0" shapeId="0">
      <text>
        <r>
          <rPr>
            <sz val="9"/>
            <color indexed="81"/>
            <rFont val="Tahoma"/>
            <family val="2"/>
          </rPr>
          <t>Geo: LU
Formula: Pvo6.1.2 = Pvo6.1.2.4 + Pvo6.1.2.5 + Pvo6.1.2.6 + Pvo6.1.2.7 + Pvo6.1.2.8 + Pvo6.1.2.9 + Pvo6.1.2.10 + Pvo6.1.2.11</t>
        </r>
      </text>
    </comment>
    <comment ref="B16" authorId="1" shapeId="0">
      <text>
        <r>
          <rPr>
            <sz val="9"/>
            <color indexed="81"/>
            <rFont val="Tahoma"/>
            <family val="2"/>
          </rPr>
          <t xml:space="preserve">6 E-money payment transactions
6.1 Of which via remote payment initiation channel
6.1.2 of which authenticated via non-strong customer authentication
</t>
        </r>
      </text>
    </comment>
    <comment ref="F16" authorId="0" shapeId="0">
      <text>
        <r>
          <rPr>
            <sz val="9"/>
            <color indexed="81"/>
            <rFont val="Tahoma"/>
            <family val="2"/>
          </rPr>
          <t>Geo: IX
Formula: Pvo6.1.2 = Pvo6.1.2.4 + Pvo6.1.2.5 + Pvo6.1.2.6 + Pvo6.1.2.7 + Pvo6.1.2.8 + Pvo6.1.2.9 + Pvo6.1.2.10 + Pvo6.1.2.11</t>
        </r>
      </text>
    </comment>
    <comment ref="B17" authorId="1" shapeId="0">
      <text>
        <r>
          <rPr>
            <sz val="9"/>
            <color indexed="81"/>
            <rFont val="Tahoma"/>
            <family val="2"/>
          </rPr>
          <t xml:space="preserve">6 E-money payment transactions
6.1 Of which via remote payment initiation channel
6.1.2 of which authenticated via non-strong customer authentication
</t>
        </r>
      </text>
    </comment>
    <comment ref="F17" authorId="0" shapeId="0">
      <text>
        <r>
          <rPr>
            <sz val="9"/>
            <color indexed="81"/>
            <rFont val="Tahoma"/>
            <family val="2"/>
          </rPr>
          <t>Geo: OX
Formula: Pvo6.1.2 = Pvo6.1.2.4 + Pvo6.1.2.5 + Pvo6.1.2.6 + Pvo6.1.2.7 + Pvo6.1.2.8 + Pvo6.1.2.9 + Pvo6.1.2.10 + Pvo6.1.2.11</t>
        </r>
      </text>
    </comment>
    <comment ref="B18" authorId="1" shapeId="0">
      <text>
        <r>
          <rPr>
            <sz val="9"/>
            <color indexed="81"/>
            <rFont val="Tahoma"/>
            <family val="2"/>
          </rPr>
          <t xml:space="preserve">6 E-money payment transactions
6.1 Of which via remote payment initiation channel
6.1.2 of which authenticated via non-strong customer authentication
6.1.2.4 Low value (Art.16 RTS)
</t>
        </r>
      </text>
    </comment>
    <comment ref="B19" authorId="1" shapeId="0">
      <text>
        <r>
          <rPr>
            <sz val="9"/>
            <color indexed="81"/>
            <rFont val="Tahoma"/>
            <family val="2"/>
          </rPr>
          <t xml:space="preserve">6 E-money payment transactions
6.1 Of which via remote payment initiation channel
6.1.2 of which authenticated via non-strong customer authentication
6.1.2.4 Low value (Art.16 RTS)
</t>
        </r>
      </text>
    </comment>
    <comment ref="B20" authorId="1" shapeId="0">
      <text>
        <r>
          <rPr>
            <sz val="9"/>
            <color indexed="81"/>
            <rFont val="Tahoma"/>
            <family val="2"/>
          </rPr>
          <t xml:space="preserve">6 E-money payment transactions
6.1 Of which via remote payment initiation channel
6.1.2 of which authenticated via non-strong customer authentication
6.1.2.4 Low value (Art.16 RTS)
</t>
        </r>
      </text>
    </comment>
    <comment ref="B21" authorId="1" shapeId="0">
      <text>
        <r>
          <rPr>
            <sz val="9"/>
            <color indexed="81"/>
            <rFont val="Tahoma"/>
            <family val="2"/>
          </rPr>
          <t xml:space="preserve">6 E-money payment transactions
6.1 Of which via remote payment initiation channel
6.1.2 of which authenticated via non-strong customer authentication
6.1.2.5 Trusted beneficiary (Art.13 RTS)
</t>
        </r>
      </text>
    </comment>
    <comment ref="B22" authorId="1" shapeId="0">
      <text>
        <r>
          <rPr>
            <sz val="9"/>
            <color indexed="81"/>
            <rFont val="Tahoma"/>
            <family val="2"/>
          </rPr>
          <t xml:space="preserve">6 E-money payment transactions
6.1 Of which via remote payment initiation channel
6.1.2 of which authenticated via non-strong customer authentication
6.1.2.5 Trusted beneficiary (Art.13 RTS)
</t>
        </r>
      </text>
    </comment>
    <comment ref="B23" authorId="1" shapeId="0">
      <text>
        <r>
          <rPr>
            <sz val="9"/>
            <color indexed="81"/>
            <rFont val="Tahoma"/>
            <family val="2"/>
          </rPr>
          <t xml:space="preserve">6 E-money payment transactions
6.1 Of which via remote payment initiation channel
6.1.2 of which authenticated via non-strong customer authentication
6.1.2.5 Trusted beneficiary (Art.13 RTS)
</t>
        </r>
      </text>
    </comment>
    <comment ref="B24" authorId="1" shapeId="0">
      <text>
        <r>
          <rPr>
            <sz val="9"/>
            <color indexed="81"/>
            <rFont val="Tahoma"/>
            <family val="2"/>
          </rPr>
          <t xml:space="preserve">6 E-money payment transactions
6.1 Of which via remote payment initiation channel
6.1.2 of which authenticated via non-strong customer authentication
6.1.2.6 Recurring transaction (Art.14 RTS)
</t>
        </r>
      </text>
    </comment>
    <comment ref="B25" authorId="1" shapeId="0">
      <text>
        <r>
          <rPr>
            <sz val="9"/>
            <color indexed="81"/>
            <rFont val="Tahoma"/>
            <family val="2"/>
          </rPr>
          <t xml:space="preserve">6 E-money payment transactions
6.1 Of which via remote payment initiation channel
6.1.2 of which authenticated via non-strong customer authentication
6.1.2.6 Recurring transaction (Art.14 RTS)
</t>
        </r>
      </text>
    </comment>
    <comment ref="B26" authorId="1" shapeId="0">
      <text>
        <r>
          <rPr>
            <sz val="9"/>
            <color indexed="81"/>
            <rFont val="Tahoma"/>
            <family val="2"/>
          </rPr>
          <t xml:space="preserve">6 E-money payment transactions
6.1 Of which via remote payment initiation channel
6.1.2 of which authenticated via non-strong customer authentication
6.1.2.6 Recurring transaction (Art.14 RTS)
</t>
        </r>
      </text>
    </comment>
    <comment ref="B27" authorId="1" shapeId="0">
      <text>
        <r>
          <rPr>
            <sz val="9"/>
            <color indexed="81"/>
            <rFont val="Tahoma"/>
            <family val="2"/>
          </rPr>
          <t xml:space="preserve">6 E-money payment transactions
6.1 Of which via remote payment initiation channel
6.1.2 of which authenticated via non-strong customer authentication
6.1.2.7 Payment to self (Art. 15 RTS)
</t>
        </r>
      </text>
    </comment>
    <comment ref="B28" authorId="1" shapeId="0">
      <text>
        <r>
          <rPr>
            <sz val="9"/>
            <color indexed="81"/>
            <rFont val="Tahoma"/>
            <family val="2"/>
          </rPr>
          <t xml:space="preserve">6 E-money payment transactions
6.1 Of which via remote payment initiation channel
6.1.2 of which authenticated via non-strong customer authentication
6.1.2.7 Payment to self (Art. 15 RTS)
</t>
        </r>
      </text>
    </comment>
    <comment ref="B29" authorId="1" shapeId="0">
      <text>
        <r>
          <rPr>
            <sz val="9"/>
            <color indexed="81"/>
            <rFont val="Tahoma"/>
            <family val="2"/>
          </rPr>
          <t xml:space="preserve">6 E-money payment transactions
6.1 Of which via remote payment initiation channel
6.1.2 of which authenticated via non-strong customer authentication
6.1.2.7 Payment to self (Art. 15 RTS)
</t>
        </r>
      </text>
    </comment>
    <comment ref="B30" authorId="1" shapeId="0">
      <text>
        <r>
          <rPr>
            <sz val="9"/>
            <color indexed="81"/>
            <rFont val="Tahoma"/>
            <family val="2"/>
          </rPr>
          <t xml:space="preserve">6 E-money payment transactions
6.1 Of which via remote payment initiation channel
6.1.2 of which authenticated via non-strong customer authentication
6.1.2.8 Use of secure corporate payment processes or protocols (Art. 17 RTS)
</t>
        </r>
      </text>
    </comment>
    <comment ref="B31" authorId="1" shapeId="0">
      <text>
        <r>
          <rPr>
            <sz val="9"/>
            <color indexed="81"/>
            <rFont val="Tahoma"/>
            <family val="2"/>
          </rPr>
          <t xml:space="preserve">6 E-money payment transactions
6.1 Of which via remote payment initiation channel
6.1.2 of which authenticated via non-strong customer authentication
6.1.2.8 Use of secure corporate payment processes or protocols (Art. 17 RTS)
</t>
        </r>
      </text>
    </comment>
    <comment ref="B32" authorId="1" shapeId="0">
      <text>
        <r>
          <rPr>
            <sz val="9"/>
            <color indexed="81"/>
            <rFont val="Tahoma"/>
            <family val="2"/>
          </rPr>
          <t xml:space="preserve">6 E-money payment transactions
6.1 Of which via remote payment initiation channel
6.1.2 of which authenticated via non-strong customer authentication
6.1.2.8 Use of secure corporate payment processes or protocols (Art. 17 RTS)
</t>
        </r>
      </text>
    </comment>
    <comment ref="B33" authorId="1" shapeId="0">
      <text>
        <r>
          <rPr>
            <sz val="9"/>
            <color indexed="81"/>
            <rFont val="Tahoma"/>
            <family val="2"/>
          </rPr>
          <t xml:space="preserve">6 E-money payment transactions
6.1 Of which via remote payment initiation channel
6.1.2 of which authenticated via non-strong customer authentication
6.1.2.9 Transaction risk analysis (Art.18 RTS)
</t>
        </r>
      </text>
    </comment>
    <comment ref="B34" authorId="1" shapeId="0">
      <text>
        <r>
          <rPr>
            <sz val="9"/>
            <color indexed="81"/>
            <rFont val="Tahoma"/>
            <family val="2"/>
          </rPr>
          <t xml:space="preserve">6 E-money payment transactions
6.1 Of which via remote payment initiation channel
6.1.2 of which authenticated via non-strong customer authentication
6.1.2.9 Transaction risk analysis (Art.18 RTS)
</t>
        </r>
      </text>
    </comment>
    <comment ref="B35" authorId="1" shapeId="0">
      <text>
        <r>
          <rPr>
            <sz val="9"/>
            <color indexed="81"/>
            <rFont val="Tahoma"/>
            <family val="2"/>
          </rPr>
          <t xml:space="preserve">6 E-money payment transactions
6.1 Of which via remote payment initiation channel
6.1.2 of which authenticated via non-strong customer authentication
6.1.2.9 Transaction risk analysis (Art.18 RTS)
</t>
        </r>
      </text>
    </comment>
    <comment ref="B36" authorId="1" shapeId="0">
      <text>
        <r>
          <rPr>
            <sz val="9"/>
            <color indexed="81"/>
            <rFont val="Tahoma"/>
            <family val="2"/>
          </rPr>
          <t xml:space="preserve">6 E-money payment transactions
6.1 Of which via remote payment initiation channel
6.1.2 of which authenticated via non-strong customer authentication
6.1.2.10 Merchant initiated transactions (*)
</t>
        </r>
      </text>
    </comment>
    <comment ref="B37" authorId="1" shapeId="0">
      <text>
        <r>
          <rPr>
            <sz val="9"/>
            <color indexed="81"/>
            <rFont val="Tahoma"/>
            <family val="2"/>
          </rPr>
          <t xml:space="preserve">6 E-money payment transactions
6.1 Of which via remote payment initiation channel
6.1.2 of which authenticated via non-strong customer authentication
6.1.2.10 Merchant initiated transactions (*)
</t>
        </r>
      </text>
    </comment>
    <comment ref="B38" authorId="1" shapeId="0">
      <text>
        <r>
          <rPr>
            <sz val="9"/>
            <color indexed="81"/>
            <rFont val="Tahoma"/>
            <family val="2"/>
          </rPr>
          <t xml:space="preserve">6 E-money payment transactions
6.1 Of which via remote payment initiation channel
6.1.2 of which authenticated via non-strong customer authentication
6.1.2.10 Merchant initiated transactions (*)
</t>
        </r>
      </text>
    </comment>
    <comment ref="B39" authorId="1" shapeId="0">
      <text>
        <r>
          <rPr>
            <sz val="9"/>
            <color indexed="81"/>
            <rFont val="Tahoma"/>
            <family val="2"/>
          </rPr>
          <t xml:space="preserve">6 E-money payment transactions
6.1 Of which via remote payment initiation channel
6.1.2 of which authenticated via non-strong customer authentication
6.1.2.11 Other 
</t>
        </r>
      </text>
    </comment>
    <comment ref="B40" authorId="1" shapeId="0">
      <text>
        <r>
          <rPr>
            <sz val="9"/>
            <color indexed="81"/>
            <rFont val="Tahoma"/>
            <family val="2"/>
          </rPr>
          <t xml:space="preserve">6 E-money payment transactions
6.1 Of which via remote payment initiation channel
6.1.2 of which authenticated via non-strong customer authentication
6.1.2.11 Other 
</t>
        </r>
      </text>
    </comment>
    <comment ref="B41" authorId="1" shapeId="0">
      <text>
        <r>
          <rPr>
            <sz val="9"/>
            <color indexed="81"/>
            <rFont val="Tahoma"/>
            <family val="2"/>
          </rPr>
          <t xml:space="preserve">6 E-money payment transactions
6.1 Of which via remote payment initiation channel
6.1.2 of which authenticated via non-strong customer authentication
6.1.2.11 Other 
</t>
        </r>
      </text>
    </comment>
    <comment ref="B42" authorId="1" shapeId="0">
      <text>
        <r>
          <rPr>
            <sz val="9"/>
            <color indexed="81"/>
            <rFont val="Tahoma"/>
            <family val="2"/>
          </rPr>
          <t xml:space="preserve">6 E-money payment transactions
6.2 Of which via non-remote payment initiation channel
</t>
        </r>
      </text>
    </comment>
    <comment ref="F42" authorId="0" shapeId="0">
      <text>
        <r>
          <rPr>
            <sz val="9"/>
            <color indexed="81"/>
            <rFont val="Tahoma"/>
            <family val="2"/>
          </rPr>
          <t>Geo: LU
Formula: Pvo6.2 = Pvo6.2.1 + Pvo6.2.2</t>
        </r>
      </text>
    </comment>
    <comment ref="B43" authorId="1" shapeId="0">
      <text>
        <r>
          <rPr>
            <sz val="9"/>
            <color indexed="81"/>
            <rFont val="Tahoma"/>
            <family val="2"/>
          </rPr>
          <t xml:space="preserve">6 E-money payment transactions
6.2 Of which via non-remote payment initiation channel
</t>
        </r>
      </text>
    </comment>
    <comment ref="F43" authorId="0" shapeId="0">
      <text>
        <r>
          <rPr>
            <sz val="9"/>
            <color indexed="81"/>
            <rFont val="Tahoma"/>
            <family val="2"/>
          </rPr>
          <t>Geo: IX
Formula: Pvo6.2 = Pvo6.2.1 + Pvo6.2.2</t>
        </r>
      </text>
    </comment>
    <comment ref="B44" authorId="1" shapeId="0">
      <text>
        <r>
          <rPr>
            <sz val="9"/>
            <color indexed="81"/>
            <rFont val="Tahoma"/>
            <family val="2"/>
          </rPr>
          <t xml:space="preserve">6 E-money payment transactions
6.2 Of which via non-remote payment initiation channel
</t>
        </r>
      </text>
    </comment>
    <comment ref="F44" authorId="0" shapeId="0">
      <text>
        <r>
          <rPr>
            <sz val="9"/>
            <color indexed="81"/>
            <rFont val="Tahoma"/>
            <family val="2"/>
          </rPr>
          <t>Geo: OX
Formula: Pvo6.2 = Pvo6.2.1 + Pvo6.2.2</t>
        </r>
      </text>
    </comment>
    <comment ref="B45" authorId="1" shapeId="0">
      <text>
        <r>
          <rPr>
            <sz val="9"/>
            <color indexed="81"/>
            <rFont val="Tahoma"/>
            <family val="2"/>
          </rPr>
          <t xml:space="preserve">6 E-money payment transactions
6.2 Of which via non-remote payment initiation channel
6.2.1 Of which authenticated via strong customer authentication
</t>
        </r>
      </text>
    </comment>
    <comment ref="B46" authorId="1" shapeId="0">
      <text>
        <r>
          <rPr>
            <sz val="9"/>
            <color indexed="81"/>
            <rFont val="Tahoma"/>
            <family val="2"/>
          </rPr>
          <t xml:space="preserve">6 E-money payment transactions
6.2 Of which via non-remote payment initiation channel
6.2.1 Of which authenticated via strong customer authentication
</t>
        </r>
      </text>
    </comment>
    <comment ref="B47" authorId="1" shapeId="0">
      <text>
        <r>
          <rPr>
            <sz val="9"/>
            <color indexed="81"/>
            <rFont val="Tahoma"/>
            <family val="2"/>
          </rPr>
          <t xml:space="preserve">6 E-money payment transactions
6.2 Of which via non-remote payment initiation channel
6.2.1 Of which authenticated via strong customer authentication
</t>
        </r>
      </text>
    </comment>
    <comment ref="B48" authorId="1" shapeId="0">
      <text>
        <r>
          <rPr>
            <sz val="9"/>
            <color indexed="81"/>
            <rFont val="Tahoma"/>
            <family val="2"/>
          </rPr>
          <t xml:space="preserve">6 E-money payment transactions
6.2 Of which via non-remote payment initiation channel
6.2.2 Of which authenticated via non-strong customer authentication
</t>
        </r>
      </text>
    </comment>
    <comment ref="F48" authorId="0" shapeId="0">
      <text>
        <r>
          <rPr>
            <sz val="9"/>
            <color indexed="81"/>
            <rFont val="Tahoma"/>
            <family val="2"/>
          </rPr>
          <t>Geo: LU
Formula: Pvo6.2.2 = Pvo6.2.2.4 + Pvo6.2.2.5 + Pvo6.2.2.6 + Pvo6.2.2.7 + Pvo6.2.2.8</t>
        </r>
      </text>
    </comment>
    <comment ref="B49" authorId="1" shapeId="0">
      <text>
        <r>
          <rPr>
            <sz val="9"/>
            <color indexed="81"/>
            <rFont val="Tahoma"/>
            <family val="2"/>
          </rPr>
          <t xml:space="preserve">6 E-money payment transactions
6.2 Of which via non-remote payment initiation channel
6.2.2 Of which authenticated via non-strong customer authentication
</t>
        </r>
      </text>
    </comment>
    <comment ref="F49" authorId="0" shapeId="0">
      <text>
        <r>
          <rPr>
            <sz val="9"/>
            <color indexed="81"/>
            <rFont val="Tahoma"/>
            <family val="2"/>
          </rPr>
          <t>Geo: IX
Formula: Pvo6.2.2 = Pvo6.2.2.4 + Pvo6.2.2.5 + Pvo6.2.2.6 + Pvo6.2.2.7 + Pvo6.2.2.8</t>
        </r>
      </text>
    </comment>
    <comment ref="B50" authorId="1" shapeId="0">
      <text>
        <r>
          <rPr>
            <sz val="9"/>
            <color indexed="81"/>
            <rFont val="Tahoma"/>
            <family val="2"/>
          </rPr>
          <t xml:space="preserve">6 E-money payment transactions
6.2 Of which via non-remote payment initiation channel
6.2.2 Of which authenticated via non-strong customer authentication
</t>
        </r>
      </text>
    </comment>
    <comment ref="F50" authorId="0" shapeId="0">
      <text>
        <r>
          <rPr>
            <sz val="9"/>
            <color indexed="81"/>
            <rFont val="Tahoma"/>
            <family val="2"/>
          </rPr>
          <t>Geo: OX
Formula: Pvo6.2.2 = Pvo6.2.2.4 + Pvo6.2.2.5 + Pvo6.2.2.6 + Pvo6.2.2.7 + Pvo6.2.2.8</t>
        </r>
      </text>
    </comment>
    <comment ref="B51" authorId="1" shapeId="0">
      <text>
        <r>
          <rPr>
            <sz val="9"/>
            <color indexed="81"/>
            <rFont val="Tahoma"/>
            <family val="2"/>
          </rPr>
          <t xml:space="preserve">6 E-money payment transactions
6.2 Of which via non-remote payment initiation channel
6.2.2 Of which authenticated via non-strong customer authentication
6.2.2.4 Trusted beneficiary (Art.13 RTS)
</t>
        </r>
      </text>
    </comment>
    <comment ref="B52" authorId="1" shapeId="0">
      <text>
        <r>
          <rPr>
            <sz val="9"/>
            <color indexed="81"/>
            <rFont val="Tahoma"/>
            <family val="2"/>
          </rPr>
          <t xml:space="preserve">6 E-money payment transactions
6.2 Of which via non-remote payment initiation channel
6.2.2 Of which authenticated via non-strong customer authentication
6.2.2.4 Trusted beneficiary (Art.13 RTS)
</t>
        </r>
      </text>
    </comment>
    <comment ref="B53" authorId="1" shapeId="0">
      <text>
        <r>
          <rPr>
            <sz val="9"/>
            <color indexed="81"/>
            <rFont val="Tahoma"/>
            <family val="2"/>
          </rPr>
          <t xml:space="preserve">6 E-money payment transactions
6.2 Of which via non-remote payment initiation channel
6.2.2 Of which authenticated via non-strong customer authentication
6.2.2.4 Trusted beneficiary (Art.13 RTS)
</t>
        </r>
      </text>
    </comment>
    <comment ref="B54" authorId="1" shapeId="0">
      <text>
        <r>
          <rPr>
            <sz val="9"/>
            <color indexed="81"/>
            <rFont val="Tahoma"/>
            <family val="2"/>
          </rPr>
          <t xml:space="preserve">6 E-money payment transactions
6.2 Of which via non-remote payment initiation channel
6.2.2 Of which authenticated via non-strong customer authentication
6.2.2.5 Recurring transaction (Art.14 RTS)
</t>
        </r>
      </text>
    </comment>
    <comment ref="B55" authorId="1" shapeId="0">
      <text>
        <r>
          <rPr>
            <sz val="9"/>
            <color indexed="81"/>
            <rFont val="Tahoma"/>
            <family val="2"/>
          </rPr>
          <t xml:space="preserve">6 E-money payment transactions
6.2 Of which via non-remote payment initiation channel
6.2.2 Of which authenticated via non-strong customer authentication
6.2.2.5 Recurring transaction (Art.14 RTS)
</t>
        </r>
      </text>
    </comment>
    <comment ref="B56" authorId="1" shapeId="0">
      <text>
        <r>
          <rPr>
            <sz val="9"/>
            <color indexed="81"/>
            <rFont val="Tahoma"/>
            <family val="2"/>
          </rPr>
          <t xml:space="preserve">6 E-money payment transactions
6.2 Of which via non-remote payment initiation channel
6.2.2 Of which authenticated via non-strong customer authentication
6.2.2.5 Recurring transaction (Art.14 RTS)
</t>
        </r>
      </text>
    </comment>
    <comment ref="B57" authorId="1" shapeId="0">
      <text>
        <r>
          <rPr>
            <sz val="9"/>
            <color indexed="81"/>
            <rFont val="Tahoma"/>
            <family val="2"/>
          </rPr>
          <t xml:space="preserve">6 E-money payment transactions
6.2 Of which via non-remote payment initiation channel
6.2.2 Of which authenticated via non-strong customer authentication
6.2.2.6 Contactless low value (Art.11 RTS)
</t>
        </r>
      </text>
    </comment>
    <comment ref="B58" authorId="1" shapeId="0">
      <text>
        <r>
          <rPr>
            <sz val="9"/>
            <color indexed="81"/>
            <rFont val="Tahoma"/>
            <family val="2"/>
          </rPr>
          <t xml:space="preserve">6 E-money payment transactions
6.2 Of which via non-remote payment initiation channel
6.2.2 Of which authenticated via non-strong customer authentication
6.2.2.6 Contactless low value (Art.11 RTS)
</t>
        </r>
      </text>
    </comment>
    <comment ref="B59" authorId="1" shapeId="0">
      <text>
        <r>
          <rPr>
            <sz val="9"/>
            <color indexed="81"/>
            <rFont val="Tahoma"/>
            <family val="2"/>
          </rPr>
          <t xml:space="preserve">6 E-money payment transactions
6.2 Of which via non-remote payment initiation channel
6.2.2 Of which authenticated via non-strong customer authentication
6.2.2.6 Contactless low value (Art.11 RTS)
</t>
        </r>
      </text>
    </comment>
    <comment ref="B60" authorId="1" shapeId="0">
      <text>
        <r>
          <rPr>
            <sz val="9"/>
            <color indexed="81"/>
            <rFont val="Tahoma"/>
            <family val="2"/>
          </rPr>
          <t xml:space="preserve">6 E-money payment transactions
6.2 Of which via non-remote payment initiation channel
6.2.2 Of which authenticated via non-strong customer authentication
6.2.2.7 Unattended terminal for transport or parking fares (Art.12 RTS)
</t>
        </r>
      </text>
    </comment>
    <comment ref="B61" authorId="1" shapeId="0">
      <text>
        <r>
          <rPr>
            <sz val="9"/>
            <color indexed="81"/>
            <rFont val="Tahoma"/>
            <family val="2"/>
          </rPr>
          <t xml:space="preserve">6 E-money payment transactions
6.2 Of which via non-remote payment initiation channel
6.2.2 Of which authenticated via non-strong customer authentication
6.2.2.7 Unattended terminal for transport or parking fares (Art.12 RTS)
</t>
        </r>
      </text>
    </comment>
    <comment ref="B62" authorId="1" shapeId="0">
      <text>
        <r>
          <rPr>
            <sz val="9"/>
            <color indexed="81"/>
            <rFont val="Tahoma"/>
            <family val="2"/>
          </rPr>
          <t xml:space="preserve">6 E-money payment transactions
6.2 Of which via non-remote payment initiation channel
6.2.2 Of which authenticated via non-strong customer authentication
6.2.2.7 Unattended terminal for transport or parking fares (Art.12 RTS)
</t>
        </r>
      </text>
    </comment>
    <comment ref="B63" authorId="1" shapeId="0">
      <text>
        <r>
          <rPr>
            <sz val="9"/>
            <color indexed="81"/>
            <rFont val="Tahoma"/>
            <family val="2"/>
          </rPr>
          <t xml:space="preserve">6 E-money payment transactions
6.2 Of which via non-remote payment initiation channel
6.2.2 Of which authenticated via non-strong customer authentication
6.2.2.8 Other 
</t>
        </r>
      </text>
    </comment>
    <comment ref="B64" authorId="1" shapeId="0">
      <text>
        <r>
          <rPr>
            <sz val="9"/>
            <color indexed="81"/>
            <rFont val="Tahoma"/>
            <family val="2"/>
          </rPr>
          <t xml:space="preserve">6 E-money payment transactions
6.2 Of which via non-remote payment initiation channel
6.2.2 Of which authenticated via non-strong customer authentication
6.2.2.8 Other 
</t>
        </r>
      </text>
    </comment>
    <comment ref="B65" authorId="1" shapeId="0">
      <text>
        <r>
          <rPr>
            <sz val="9"/>
            <color indexed="81"/>
            <rFont val="Tahoma"/>
            <family val="2"/>
          </rPr>
          <t xml:space="preserve">6 E-money payment transactions
6.2 Of which via non-remote payment initiation channel
6.2.2 Of which authenticated via non-strong customer authentication
6.2.2.8 Other 
</t>
        </r>
      </text>
    </comment>
    <comment ref="B66" authorId="1" shapeId="0">
      <text>
        <r>
          <rPr>
            <sz val="9"/>
            <color indexed="81"/>
            <rFont val="Tahoma"/>
            <family val="2"/>
          </rPr>
          <t xml:space="preserve">6 E-money payment transactions
</t>
        </r>
      </text>
    </comment>
    <comment ref="F66" authorId="0" shapeId="0">
      <text>
        <r>
          <rPr>
            <sz val="9"/>
            <color indexed="81"/>
            <rFont val="Tahoma"/>
            <family val="2"/>
          </rPr>
          <t>Geo: LU
Formula: Pva6 = Pva6.1 + Pva6.2</t>
        </r>
      </text>
    </comment>
    <comment ref="B67" authorId="1" shapeId="0">
      <text>
        <r>
          <rPr>
            <sz val="9"/>
            <color indexed="81"/>
            <rFont val="Tahoma"/>
            <family val="2"/>
          </rPr>
          <t xml:space="preserve">6 E-money payment transactions
</t>
        </r>
      </text>
    </comment>
    <comment ref="F67" authorId="0" shapeId="0">
      <text>
        <r>
          <rPr>
            <sz val="9"/>
            <color indexed="81"/>
            <rFont val="Tahoma"/>
            <family val="2"/>
          </rPr>
          <t>Geo: IX
Formula: Pva6 = Pva6.1 + Pva6.2</t>
        </r>
      </text>
    </comment>
    <comment ref="B68" authorId="1" shapeId="0">
      <text>
        <r>
          <rPr>
            <sz val="9"/>
            <color indexed="81"/>
            <rFont val="Tahoma"/>
            <family val="2"/>
          </rPr>
          <t xml:space="preserve">6 E-money payment transactions
</t>
        </r>
      </text>
    </comment>
    <comment ref="F68" authorId="0" shapeId="0">
      <text>
        <r>
          <rPr>
            <sz val="9"/>
            <color indexed="81"/>
            <rFont val="Tahoma"/>
            <family val="2"/>
          </rPr>
          <t>Geo: OX
Formula: Pva6 = Pva6.1 + Pva6.2</t>
        </r>
      </text>
    </comment>
    <comment ref="B69" authorId="1" shapeId="0">
      <text>
        <r>
          <rPr>
            <sz val="9"/>
            <color indexed="81"/>
            <rFont val="Tahoma"/>
            <family val="2"/>
          </rPr>
          <t xml:space="preserve">6 E-money payment transactions
6.1 Of which via remote payment initiation channel
</t>
        </r>
      </text>
    </comment>
    <comment ref="F69" authorId="0" shapeId="0">
      <text>
        <r>
          <rPr>
            <sz val="9"/>
            <color indexed="81"/>
            <rFont val="Tahoma"/>
            <family val="2"/>
          </rPr>
          <t>Geo: LU
Formula: Pva6.1 = Pva6.1.1 + Pva6.1.2</t>
        </r>
      </text>
    </comment>
    <comment ref="B70" authorId="1" shapeId="0">
      <text>
        <r>
          <rPr>
            <sz val="9"/>
            <color indexed="81"/>
            <rFont val="Tahoma"/>
            <family val="2"/>
          </rPr>
          <t xml:space="preserve">6 E-money payment transactions
6.1 Of which via remote payment initiation channel
</t>
        </r>
      </text>
    </comment>
    <comment ref="F70" authorId="0" shapeId="0">
      <text>
        <r>
          <rPr>
            <sz val="9"/>
            <color indexed="81"/>
            <rFont val="Tahoma"/>
            <family val="2"/>
          </rPr>
          <t>Geo: IX
Formula: Pva6.1 = Pva6.1.1 + Pva6.1.2</t>
        </r>
      </text>
    </comment>
    <comment ref="B71" authorId="1" shapeId="0">
      <text>
        <r>
          <rPr>
            <sz val="9"/>
            <color indexed="81"/>
            <rFont val="Tahoma"/>
            <family val="2"/>
          </rPr>
          <t xml:space="preserve">6 E-money payment transactions
6.1 Of which via remote payment initiation channel
</t>
        </r>
      </text>
    </comment>
    <comment ref="F71" authorId="0" shapeId="0">
      <text>
        <r>
          <rPr>
            <sz val="9"/>
            <color indexed="81"/>
            <rFont val="Tahoma"/>
            <family val="2"/>
          </rPr>
          <t>Geo: OX
Formula: Pva6.1 = Pva6.1.1 + Pva6.1.2</t>
        </r>
      </text>
    </comment>
    <comment ref="B72" authorId="1" shapeId="0">
      <text>
        <r>
          <rPr>
            <sz val="9"/>
            <color indexed="81"/>
            <rFont val="Tahoma"/>
            <family val="2"/>
          </rPr>
          <t xml:space="preserve">6 E-money payment transactions
6.1 Of which via remote payment initiation channel
6.1.1 of which authenticated via strong customer authentication
</t>
        </r>
      </text>
    </comment>
    <comment ref="B73" authorId="1" shapeId="0">
      <text>
        <r>
          <rPr>
            <sz val="9"/>
            <color indexed="81"/>
            <rFont val="Tahoma"/>
            <family val="2"/>
          </rPr>
          <t xml:space="preserve">6 E-money payment transactions
6.1 Of which via remote payment initiation channel
6.1.1 of which authenticated via strong customer authentication
</t>
        </r>
      </text>
    </comment>
    <comment ref="B74" authorId="1" shapeId="0">
      <text>
        <r>
          <rPr>
            <sz val="9"/>
            <color indexed="81"/>
            <rFont val="Tahoma"/>
            <family val="2"/>
          </rPr>
          <t xml:space="preserve">6 E-money payment transactions
6.1 Of which via remote payment initiation channel
6.1.1 of which authenticated via strong customer authentication
</t>
        </r>
      </text>
    </comment>
    <comment ref="B75" authorId="1" shapeId="0">
      <text>
        <r>
          <rPr>
            <sz val="9"/>
            <color indexed="81"/>
            <rFont val="Tahoma"/>
            <family val="2"/>
          </rPr>
          <t xml:space="preserve">6 E-money payment transactions
6.1 Of which via remote payment initiation channel
6.1.2 of which authenticated via non-strong customer authentication
</t>
        </r>
      </text>
    </comment>
    <comment ref="F75" authorId="0" shapeId="0">
      <text>
        <r>
          <rPr>
            <sz val="9"/>
            <color indexed="81"/>
            <rFont val="Tahoma"/>
            <family val="2"/>
          </rPr>
          <t>Geo: LU
Formula: Pva6.1.2 = Pva6.1.2.4 + Pva6.1.2.5 + Pva6.1.2.6 + Pva6.1.2.7 + Pva6.1.2.8 + Pva6.1.2.9 + Pva6.1.2.10 + Pva6.1.2.11</t>
        </r>
      </text>
    </comment>
    <comment ref="B76" authorId="1" shapeId="0">
      <text>
        <r>
          <rPr>
            <sz val="9"/>
            <color indexed="81"/>
            <rFont val="Tahoma"/>
            <family val="2"/>
          </rPr>
          <t xml:space="preserve">6 E-money payment transactions
6.1 Of which via remote payment initiation channel
6.1.2 of which authenticated via non-strong customer authentication
</t>
        </r>
      </text>
    </comment>
    <comment ref="F76" authorId="0" shapeId="0">
      <text>
        <r>
          <rPr>
            <sz val="9"/>
            <color indexed="81"/>
            <rFont val="Tahoma"/>
            <family val="2"/>
          </rPr>
          <t>Geo: IX
Formula: Pva6.1.2 = Pva6.1.2.4 + Pva6.1.2.5 + Pva6.1.2.6 + Pva6.1.2.7 + Pva6.1.2.8 + Pva6.1.2.9 + Pva6.1.2.10 + Pva6.1.2.11</t>
        </r>
      </text>
    </comment>
    <comment ref="B77" authorId="1" shapeId="0">
      <text>
        <r>
          <rPr>
            <sz val="9"/>
            <color indexed="81"/>
            <rFont val="Tahoma"/>
            <family val="2"/>
          </rPr>
          <t xml:space="preserve">6 E-money payment transactions
6.1 Of which via remote payment initiation channel
6.1.2 of which authenticated via non-strong customer authentication
</t>
        </r>
      </text>
    </comment>
    <comment ref="F77" authorId="0" shapeId="0">
      <text>
        <r>
          <rPr>
            <sz val="9"/>
            <color indexed="81"/>
            <rFont val="Tahoma"/>
            <family val="2"/>
          </rPr>
          <t>Geo: OX
Formula: Pva6.1.2 = Pva6.1.2.4 + Pva6.1.2.5 + Pva6.1.2.6 + Pva6.1.2.7 + Pva6.1.2.8 + Pva6.1.2.9 + Pva6.1.2.10 + Pva6.1.2.11</t>
        </r>
      </text>
    </comment>
    <comment ref="B78" authorId="1" shapeId="0">
      <text>
        <r>
          <rPr>
            <sz val="9"/>
            <color indexed="81"/>
            <rFont val="Tahoma"/>
            <family val="2"/>
          </rPr>
          <t xml:space="preserve">6 E-money payment transactions
6.1 Of which via remote payment initiation channel
6.1.2 of which authenticated via non-strong customer authentication
6.1.2.4 Low value (Art.16 RTS)
</t>
        </r>
      </text>
    </comment>
    <comment ref="B79" authorId="1" shapeId="0">
      <text>
        <r>
          <rPr>
            <sz val="9"/>
            <color indexed="81"/>
            <rFont val="Tahoma"/>
            <family val="2"/>
          </rPr>
          <t xml:space="preserve">6 E-money payment transactions
6.1 Of which via remote payment initiation channel
6.1.2 of which authenticated via non-strong customer authentication
6.1.2.4 Low value (Art.16 RTS)
</t>
        </r>
      </text>
    </comment>
    <comment ref="B80" authorId="1" shapeId="0">
      <text>
        <r>
          <rPr>
            <sz val="9"/>
            <color indexed="81"/>
            <rFont val="Tahoma"/>
            <family val="2"/>
          </rPr>
          <t xml:space="preserve">6 E-money payment transactions
6.1 Of which via remote payment initiation channel
6.1.2 of which authenticated via non-strong customer authentication
6.1.2.4 Low value (Art.16 RTS)
</t>
        </r>
      </text>
    </comment>
    <comment ref="B81" authorId="1" shapeId="0">
      <text>
        <r>
          <rPr>
            <sz val="9"/>
            <color indexed="81"/>
            <rFont val="Tahoma"/>
            <family val="2"/>
          </rPr>
          <t xml:space="preserve">6 E-money payment transactions
6.1 Of which via remote payment initiation channel
6.1.2 of which authenticated via non-strong customer authentication
6.1.2.5 Trusted beneficiary (Art.13 RTS)
</t>
        </r>
      </text>
    </comment>
    <comment ref="B82" authorId="1" shapeId="0">
      <text>
        <r>
          <rPr>
            <sz val="9"/>
            <color indexed="81"/>
            <rFont val="Tahoma"/>
            <family val="2"/>
          </rPr>
          <t xml:space="preserve">6 E-money payment transactions
6.1 Of which via remote payment initiation channel
6.1.2 of which authenticated via non-strong customer authentication
6.1.2.5 Trusted beneficiary (Art.13 RTS)
</t>
        </r>
      </text>
    </comment>
    <comment ref="B83" authorId="1" shapeId="0">
      <text>
        <r>
          <rPr>
            <sz val="9"/>
            <color indexed="81"/>
            <rFont val="Tahoma"/>
            <family val="2"/>
          </rPr>
          <t xml:space="preserve">6 E-money payment transactions
6.1 Of which via remote payment initiation channel
6.1.2 of which authenticated via non-strong customer authentication
6.1.2.5 Trusted beneficiary (Art.13 RTS)
</t>
        </r>
      </text>
    </comment>
    <comment ref="B84" authorId="1" shapeId="0">
      <text>
        <r>
          <rPr>
            <sz val="9"/>
            <color indexed="81"/>
            <rFont val="Tahoma"/>
            <family val="2"/>
          </rPr>
          <t xml:space="preserve">6 E-money payment transactions
6.1 Of which via remote payment initiation channel
6.1.2 of which authenticated via non-strong customer authentication
6.1.2.6 Recurring transaction (Art.14 RTS)
</t>
        </r>
      </text>
    </comment>
    <comment ref="B85" authorId="1" shapeId="0">
      <text>
        <r>
          <rPr>
            <sz val="9"/>
            <color indexed="81"/>
            <rFont val="Tahoma"/>
            <family val="2"/>
          </rPr>
          <t xml:space="preserve">6 E-money payment transactions
6.1 Of which via remote payment initiation channel
6.1.2 of which authenticated via non-strong customer authentication
6.1.2.6 Recurring transaction (Art.14 RTS)
</t>
        </r>
      </text>
    </comment>
    <comment ref="B86" authorId="1" shapeId="0">
      <text>
        <r>
          <rPr>
            <sz val="9"/>
            <color indexed="81"/>
            <rFont val="Tahoma"/>
            <family val="2"/>
          </rPr>
          <t xml:space="preserve">6 E-money payment transactions
6.1 Of which via remote payment initiation channel
6.1.2 of which authenticated via non-strong customer authentication
6.1.2.6 Recurring transaction (Art.14 RTS)
</t>
        </r>
      </text>
    </comment>
    <comment ref="B87" authorId="1" shapeId="0">
      <text>
        <r>
          <rPr>
            <sz val="9"/>
            <color indexed="81"/>
            <rFont val="Tahoma"/>
            <family val="2"/>
          </rPr>
          <t xml:space="preserve">6 E-money payment transactions
6.1 Of which via remote payment initiation channel
6.1.2 of which authenticated via non-strong customer authentication
6.1.2.7 Payment to self (Art. 15 RTS)
</t>
        </r>
      </text>
    </comment>
    <comment ref="B88" authorId="1" shapeId="0">
      <text>
        <r>
          <rPr>
            <sz val="9"/>
            <color indexed="81"/>
            <rFont val="Tahoma"/>
            <family val="2"/>
          </rPr>
          <t xml:space="preserve">6 E-money payment transactions
6.1 Of which via remote payment initiation channel
6.1.2 of which authenticated via non-strong customer authentication
6.1.2.7 Payment to self (Art. 15 RTS)
</t>
        </r>
      </text>
    </comment>
    <comment ref="B89" authorId="1" shapeId="0">
      <text>
        <r>
          <rPr>
            <sz val="9"/>
            <color indexed="81"/>
            <rFont val="Tahoma"/>
            <family val="2"/>
          </rPr>
          <t xml:space="preserve">6 E-money payment transactions
6.1 Of which via remote payment initiation channel
6.1.2 of which authenticated via non-strong customer authentication
6.1.2.7 Payment to self (Art. 15 RTS)
</t>
        </r>
      </text>
    </comment>
    <comment ref="B90" authorId="1" shapeId="0">
      <text>
        <r>
          <rPr>
            <sz val="9"/>
            <color indexed="81"/>
            <rFont val="Tahoma"/>
            <family val="2"/>
          </rPr>
          <t xml:space="preserve">6 E-money payment transactions
6.1 Of which via remote payment initiation channel
6.1.2 of which authenticated via non-strong customer authentication
6.1.2.8 Use of secure corporate payment processes or protocols (Art. 17 RTS)
</t>
        </r>
      </text>
    </comment>
    <comment ref="B91" authorId="1" shapeId="0">
      <text>
        <r>
          <rPr>
            <sz val="9"/>
            <color indexed="81"/>
            <rFont val="Tahoma"/>
            <family val="2"/>
          </rPr>
          <t xml:space="preserve">6 E-money payment transactions
6.1 Of which via remote payment initiation channel
6.1.2 of which authenticated via non-strong customer authentication
6.1.2.8 Use of secure corporate payment processes or protocols (Art. 17 RTS)
</t>
        </r>
      </text>
    </comment>
    <comment ref="B92" authorId="1" shapeId="0">
      <text>
        <r>
          <rPr>
            <sz val="9"/>
            <color indexed="81"/>
            <rFont val="Tahoma"/>
            <family val="2"/>
          </rPr>
          <t xml:space="preserve">6 E-money payment transactions
6.1 Of which via remote payment initiation channel
6.1.2 of which authenticated via non-strong customer authentication
6.1.2.8 Use of secure corporate payment processes or protocols (Art. 17 RTS)
</t>
        </r>
      </text>
    </comment>
    <comment ref="B93" authorId="1" shapeId="0">
      <text>
        <r>
          <rPr>
            <sz val="9"/>
            <color indexed="81"/>
            <rFont val="Tahoma"/>
            <family val="2"/>
          </rPr>
          <t xml:space="preserve">6 E-money payment transactions
6.1 Of which via remote payment initiation channel
6.1.2 of which authenticated via non-strong customer authentication
6.1.2.9 Transaction risk analysis (Art.18 RTS)
</t>
        </r>
      </text>
    </comment>
    <comment ref="B94" authorId="1" shapeId="0">
      <text>
        <r>
          <rPr>
            <sz val="9"/>
            <color indexed="81"/>
            <rFont val="Tahoma"/>
            <family val="2"/>
          </rPr>
          <t xml:space="preserve">6 E-money payment transactions
6.1 Of which via remote payment initiation channel
6.1.2 of which authenticated via non-strong customer authentication
6.1.2.9 Transaction risk analysis (Art.18 RTS)
</t>
        </r>
      </text>
    </comment>
    <comment ref="B95" authorId="1" shapeId="0">
      <text>
        <r>
          <rPr>
            <sz val="9"/>
            <color indexed="81"/>
            <rFont val="Tahoma"/>
            <family val="2"/>
          </rPr>
          <t xml:space="preserve">6 E-money payment transactions
6.1 Of which via remote payment initiation channel
6.1.2 of which authenticated via non-strong customer authentication
6.1.2.9 Transaction risk analysis (Art.18 RTS)
</t>
        </r>
      </text>
    </comment>
    <comment ref="B96" authorId="1" shapeId="0">
      <text>
        <r>
          <rPr>
            <sz val="9"/>
            <color indexed="81"/>
            <rFont val="Tahoma"/>
            <family val="2"/>
          </rPr>
          <t xml:space="preserve">6 E-money payment transactions
6.1 Of which via remote payment initiation channel
6.1.2 of which authenticated via non-strong customer authentication
6.1.2.10 Merchant initiated transactions (*)
</t>
        </r>
      </text>
    </comment>
    <comment ref="B97" authorId="1" shapeId="0">
      <text>
        <r>
          <rPr>
            <sz val="9"/>
            <color indexed="81"/>
            <rFont val="Tahoma"/>
            <family val="2"/>
          </rPr>
          <t xml:space="preserve">6 E-money payment transactions
6.1 Of which via remote payment initiation channel
6.1.2 of which authenticated via non-strong customer authentication
6.1.2.10 Merchant initiated transactions (*)
</t>
        </r>
      </text>
    </comment>
    <comment ref="B98" authorId="1" shapeId="0">
      <text>
        <r>
          <rPr>
            <sz val="9"/>
            <color indexed="81"/>
            <rFont val="Tahoma"/>
            <family val="2"/>
          </rPr>
          <t xml:space="preserve">6 E-money payment transactions
6.1 Of which via remote payment initiation channel
6.1.2 of which authenticated via non-strong customer authentication
6.1.2.10 Merchant initiated transactions (*)
</t>
        </r>
      </text>
    </comment>
    <comment ref="B99" authorId="1" shapeId="0">
      <text>
        <r>
          <rPr>
            <sz val="9"/>
            <color indexed="81"/>
            <rFont val="Tahoma"/>
            <family val="2"/>
          </rPr>
          <t xml:space="preserve">6 E-money payment transactions
6.1 Of which via remote payment initiation channel
6.1.2 of which authenticated via non-strong customer authentication
6.1.2.11 Other 
</t>
        </r>
      </text>
    </comment>
    <comment ref="B100" authorId="1" shapeId="0">
      <text>
        <r>
          <rPr>
            <sz val="9"/>
            <color indexed="81"/>
            <rFont val="Tahoma"/>
            <family val="2"/>
          </rPr>
          <t xml:space="preserve">6 E-money payment transactions
6.1 Of which via remote payment initiation channel
6.1.2 of which authenticated via non-strong customer authentication
6.1.2.11 Other 
</t>
        </r>
      </text>
    </comment>
    <comment ref="B101" authorId="1" shapeId="0">
      <text>
        <r>
          <rPr>
            <sz val="9"/>
            <color indexed="81"/>
            <rFont val="Tahoma"/>
            <family val="2"/>
          </rPr>
          <t xml:space="preserve">6 E-money payment transactions
6.1 Of which via remote payment initiation channel
6.1.2 of which authenticated via non-strong customer authentication
6.1.2.11 Other 
</t>
        </r>
      </text>
    </comment>
    <comment ref="B102" authorId="1" shapeId="0">
      <text>
        <r>
          <rPr>
            <sz val="9"/>
            <color indexed="81"/>
            <rFont val="Tahoma"/>
            <family val="2"/>
          </rPr>
          <t xml:space="preserve">6 E-money payment transactions
6.2 Of which via non-remote payment initiation channel
</t>
        </r>
      </text>
    </comment>
    <comment ref="F102" authorId="0" shapeId="0">
      <text>
        <r>
          <rPr>
            <sz val="9"/>
            <color indexed="81"/>
            <rFont val="Tahoma"/>
            <family val="2"/>
          </rPr>
          <t>Geo: LU
Formula: Pva6.2 = Pva6.2.1 + Pva6.2.2</t>
        </r>
      </text>
    </comment>
    <comment ref="B103" authorId="1" shapeId="0">
      <text>
        <r>
          <rPr>
            <sz val="9"/>
            <color indexed="81"/>
            <rFont val="Tahoma"/>
            <family val="2"/>
          </rPr>
          <t xml:space="preserve">6 E-money payment transactions
6.2 Of which via non-remote payment initiation channel
</t>
        </r>
      </text>
    </comment>
    <comment ref="F103" authorId="0" shapeId="0">
      <text>
        <r>
          <rPr>
            <sz val="9"/>
            <color indexed="81"/>
            <rFont val="Tahoma"/>
            <family val="2"/>
          </rPr>
          <t>Geo: IX
Formula: Pva6.2 = Pva6.2.1 + Pva6.2.2</t>
        </r>
      </text>
    </comment>
    <comment ref="B104" authorId="1" shapeId="0">
      <text>
        <r>
          <rPr>
            <sz val="9"/>
            <color indexed="81"/>
            <rFont val="Tahoma"/>
            <family val="2"/>
          </rPr>
          <t xml:space="preserve">6 E-money payment transactions
6.2 Of which via non-remote payment initiation channel
</t>
        </r>
      </text>
    </comment>
    <comment ref="F104" authorId="0" shapeId="0">
      <text>
        <r>
          <rPr>
            <sz val="9"/>
            <color indexed="81"/>
            <rFont val="Tahoma"/>
            <family val="2"/>
          </rPr>
          <t>Geo: OX
Formula: Pva6.2 = Pva6.2.1 + Pva6.2.2</t>
        </r>
      </text>
    </comment>
    <comment ref="B105" authorId="1" shapeId="0">
      <text>
        <r>
          <rPr>
            <sz val="9"/>
            <color indexed="81"/>
            <rFont val="Tahoma"/>
            <family val="2"/>
          </rPr>
          <t xml:space="preserve">6 E-money payment transactions
6.2 Of which via non-remote payment initiation channel
6.2.1 Of which authenticated via strong customer authentication
</t>
        </r>
      </text>
    </comment>
    <comment ref="B106" authorId="1" shapeId="0">
      <text>
        <r>
          <rPr>
            <sz val="9"/>
            <color indexed="81"/>
            <rFont val="Tahoma"/>
            <family val="2"/>
          </rPr>
          <t xml:space="preserve">6 E-money payment transactions
6.2 Of which via non-remote payment initiation channel
6.2.1 Of which authenticated via strong customer authentication
</t>
        </r>
      </text>
    </comment>
    <comment ref="B107" authorId="1" shapeId="0">
      <text>
        <r>
          <rPr>
            <sz val="9"/>
            <color indexed="81"/>
            <rFont val="Tahoma"/>
            <family val="2"/>
          </rPr>
          <t xml:space="preserve">6 E-money payment transactions
6.2 Of which via non-remote payment initiation channel
6.2.1 Of which authenticated via strong customer authentication
</t>
        </r>
      </text>
    </comment>
    <comment ref="B108" authorId="1" shapeId="0">
      <text>
        <r>
          <rPr>
            <sz val="9"/>
            <color indexed="81"/>
            <rFont val="Tahoma"/>
            <family val="2"/>
          </rPr>
          <t xml:space="preserve">6 E-money payment transactions
6.2 Of which via non-remote payment initiation channel
6.2.2 Of which authenticated via non-strong customer authentication
</t>
        </r>
      </text>
    </comment>
    <comment ref="F108" authorId="0" shapeId="0">
      <text>
        <r>
          <rPr>
            <sz val="9"/>
            <color indexed="81"/>
            <rFont val="Tahoma"/>
            <family val="2"/>
          </rPr>
          <t>Geo: LU
Formula: Pva6.2.2 = Pva6.2.2.4 + Pva6.2.2.5 + Pva6.2.2.6 + Pva6.2.2.7 + Pva6.2.2.8</t>
        </r>
      </text>
    </comment>
    <comment ref="B109" authorId="1" shapeId="0">
      <text>
        <r>
          <rPr>
            <sz val="9"/>
            <color indexed="81"/>
            <rFont val="Tahoma"/>
            <family val="2"/>
          </rPr>
          <t xml:space="preserve">6 E-money payment transactions
6.2 Of which via non-remote payment initiation channel
6.2.2 Of which authenticated via non-strong customer authentication
</t>
        </r>
      </text>
    </comment>
    <comment ref="F109" authorId="0" shapeId="0">
      <text>
        <r>
          <rPr>
            <sz val="9"/>
            <color indexed="81"/>
            <rFont val="Tahoma"/>
            <family val="2"/>
          </rPr>
          <t>Geo: IX
Formula: Pva6.2.2 = Pva6.2.2.4 + Pva6.2.2.5 + Pva6.2.2.6 + Pva6.2.2.7 + Pva6.2.2.8</t>
        </r>
      </text>
    </comment>
    <comment ref="B110" authorId="1" shapeId="0">
      <text>
        <r>
          <rPr>
            <sz val="9"/>
            <color indexed="81"/>
            <rFont val="Tahoma"/>
            <family val="2"/>
          </rPr>
          <t xml:space="preserve">6 E-money payment transactions
6.2 Of which via non-remote payment initiation channel
6.2.2 Of which authenticated via non-strong customer authentication
</t>
        </r>
      </text>
    </comment>
    <comment ref="F110" authorId="0" shapeId="0">
      <text>
        <r>
          <rPr>
            <sz val="9"/>
            <color indexed="81"/>
            <rFont val="Tahoma"/>
            <family val="2"/>
          </rPr>
          <t>Geo: OX
Formula: Pva6.2.2 = Pva6.2.2.4 + Pva6.2.2.5 + Pva6.2.2.6 + Pva6.2.2.7 + Pva6.2.2.8</t>
        </r>
      </text>
    </comment>
    <comment ref="B111" authorId="1" shapeId="0">
      <text>
        <r>
          <rPr>
            <sz val="9"/>
            <color indexed="81"/>
            <rFont val="Tahoma"/>
            <family val="2"/>
          </rPr>
          <t xml:space="preserve">6 E-money payment transactions
6.2 Of which via non-remote payment initiation channel
6.2.2 Of which authenticated via non-strong customer authentication
6.2.2.4 Trusted beneficiary (Art.13 RTS)
</t>
        </r>
      </text>
    </comment>
    <comment ref="B112" authorId="1" shapeId="0">
      <text>
        <r>
          <rPr>
            <sz val="9"/>
            <color indexed="81"/>
            <rFont val="Tahoma"/>
            <family val="2"/>
          </rPr>
          <t xml:space="preserve">6 E-money payment transactions
6.2 Of which via non-remote payment initiation channel
6.2.2 Of which authenticated via non-strong customer authentication
6.2.2.4 Trusted beneficiary (Art.13 RTS)
</t>
        </r>
      </text>
    </comment>
    <comment ref="B113" authorId="1" shapeId="0">
      <text>
        <r>
          <rPr>
            <sz val="9"/>
            <color indexed="81"/>
            <rFont val="Tahoma"/>
            <family val="2"/>
          </rPr>
          <t xml:space="preserve">6 E-money payment transactions
6.2 Of which via non-remote payment initiation channel
6.2.2 Of which authenticated via non-strong customer authentication
6.2.2.4 Trusted beneficiary (Art.13 RTS)
</t>
        </r>
      </text>
    </comment>
    <comment ref="B114" authorId="1" shapeId="0">
      <text>
        <r>
          <rPr>
            <sz val="9"/>
            <color indexed="81"/>
            <rFont val="Tahoma"/>
            <family val="2"/>
          </rPr>
          <t xml:space="preserve">6 E-money payment transactions
6.2 Of which via non-remote payment initiation channel
6.2.2 Of which authenticated via non-strong customer authentication
6.2.2.5 Recurring transaction (Art.14 RTS)
</t>
        </r>
      </text>
    </comment>
    <comment ref="B115" authorId="1" shapeId="0">
      <text>
        <r>
          <rPr>
            <sz val="9"/>
            <color indexed="81"/>
            <rFont val="Tahoma"/>
            <family val="2"/>
          </rPr>
          <t xml:space="preserve">6 E-money payment transactions
6.2 Of which via non-remote payment initiation channel
6.2.2 Of which authenticated via non-strong customer authentication
6.2.2.5 Recurring transaction (Art.14 RTS)
</t>
        </r>
      </text>
    </comment>
    <comment ref="B116" authorId="1" shapeId="0">
      <text>
        <r>
          <rPr>
            <sz val="9"/>
            <color indexed="81"/>
            <rFont val="Tahoma"/>
            <family val="2"/>
          </rPr>
          <t xml:space="preserve">6 E-money payment transactions
6.2 Of which via non-remote payment initiation channel
6.2.2 Of which authenticated via non-strong customer authentication
6.2.2.5 Recurring transaction (Art.14 RTS)
</t>
        </r>
      </text>
    </comment>
    <comment ref="B117" authorId="1" shapeId="0">
      <text>
        <r>
          <rPr>
            <sz val="9"/>
            <color indexed="81"/>
            <rFont val="Tahoma"/>
            <family val="2"/>
          </rPr>
          <t xml:space="preserve">6 E-money payment transactions
6.2 Of which via non-remote payment initiation channel
6.2.2 Of which authenticated via non-strong customer authentication
6.2.2.6 Contactless low value (Art.11 RTS)
</t>
        </r>
      </text>
    </comment>
    <comment ref="B118" authorId="1" shapeId="0">
      <text>
        <r>
          <rPr>
            <sz val="9"/>
            <color indexed="81"/>
            <rFont val="Tahoma"/>
            <family val="2"/>
          </rPr>
          <t xml:space="preserve">6 E-money payment transactions
6.2 Of which via non-remote payment initiation channel
6.2.2 Of which authenticated via non-strong customer authentication
6.2.2.6 Contactless low value (Art.11 RTS)
</t>
        </r>
      </text>
    </comment>
    <comment ref="B119" authorId="1" shapeId="0">
      <text>
        <r>
          <rPr>
            <sz val="9"/>
            <color indexed="81"/>
            <rFont val="Tahoma"/>
            <family val="2"/>
          </rPr>
          <t xml:space="preserve">6 E-money payment transactions
6.2 Of which via non-remote payment initiation channel
6.2.2 Of which authenticated via non-strong customer authentication
6.2.2.6 Contactless low value (Art.11 RTS)
</t>
        </r>
      </text>
    </comment>
    <comment ref="B120" authorId="1" shapeId="0">
      <text>
        <r>
          <rPr>
            <sz val="9"/>
            <color indexed="81"/>
            <rFont val="Tahoma"/>
            <family val="2"/>
          </rPr>
          <t xml:space="preserve">6 E-money payment transactions
6.2 Of which via non-remote payment initiation channel
6.2.2 Of which authenticated via non-strong customer authentication
6.2.2.7 Unattended terminal for transport or parking fares (Art.12 RTS)
</t>
        </r>
      </text>
    </comment>
    <comment ref="B121" authorId="1" shapeId="0">
      <text>
        <r>
          <rPr>
            <sz val="9"/>
            <color indexed="81"/>
            <rFont val="Tahoma"/>
            <family val="2"/>
          </rPr>
          <t xml:space="preserve">6 E-money payment transactions
6.2 Of which via non-remote payment initiation channel
6.2.2 Of which authenticated via non-strong customer authentication
6.2.2.7 Unattended terminal for transport or parking fares (Art.12 RTS)
</t>
        </r>
      </text>
    </comment>
    <comment ref="B122" authorId="1" shapeId="0">
      <text>
        <r>
          <rPr>
            <sz val="9"/>
            <color indexed="81"/>
            <rFont val="Tahoma"/>
            <family val="2"/>
          </rPr>
          <t xml:space="preserve">6 E-money payment transactions
6.2 Of which via non-remote payment initiation channel
6.2.2 Of which authenticated via non-strong customer authentication
6.2.2.7 Unattended terminal for transport or parking fares (Art.12 RTS)
</t>
        </r>
      </text>
    </comment>
    <comment ref="B123" authorId="1" shapeId="0">
      <text>
        <r>
          <rPr>
            <sz val="9"/>
            <color indexed="81"/>
            <rFont val="Tahoma"/>
            <family val="2"/>
          </rPr>
          <t xml:space="preserve">6 E-money payment transactions
6.2 Of which via non-remote payment initiation channel
6.2.2 Of which authenticated via non-strong customer authentication
6.2.2.8 Other 
</t>
        </r>
      </text>
    </comment>
    <comment ref="B124" authorId="1" shapeId="0">
      <text>
        <r>
          <rPr>
            <sz val="9"/>
            <color indexed="81"/>
            <rFont val="Tahoma"/>
            <family val="2"/>
          </rPr>
          <t xml:space="preserve">6 E-money payment transactions
6.2 Of which via non-remote payment initiation channel
6.2.2 Of which authenticated via non-strong customer authentication
6.2.2.8 Other 
</t>
        </r>
      </text>
    </comment>
    <comment ref="B125" authorId="1" shapeId="0">
      <text>
        <r>
          <rPr>
            <sz val="9"/>
            <color indexed="81"/>
            <rFont val="Tahoma"/>
            <family val="2"/>
          </rPr>
          <t xml:space="preserve">6 E-money payment transactions
6.2 Of which via non-remote payment initiation channel
6.2.2 Of which authenticated via non-strong customer authentication
6.2.2.8 Other 
</t>
        </r>
      </text>
    </comment>
    <comment ref="B126" authorId="1" shapeId="0">
      <text>
        <r>
          <rPr>
            <sz val="9"/>
            <color indexed="81"/>
            <rFont val="Tahoma"/>
            <family val="2"/>
          </rPr>
          <t xml:space="preserve">6 E-money payment transactions
</t>
        </r>
      </text>
    </comment>
    <comment ref="F126" authorId="0" shapeId="0">
      <text>
        <r>
          <rPr>
            <sz val="9"/>
            <color indexed="81"/>
            <rFont val="Tahoma"/>
            <family val="2"/>
          </rPr>
          <t>Geo: LU
Formula: Fvo6 = Fvo6.1 + Fvo6.2</t>
        </r>
      </text>
    </comment>
    <comment ref="B127" authorId="1" shapeId="0">
      <text>
        <r>
          <rPr>
            <sz val="9"/>
            <color indexed="81"/>
            <rFont val="Tahoma"/>
            <family val="2"/>
          </rPr>
          <t xml:space="preserve">6 E-money payment transactions
</t>
        </r>
      </text>
    </comment>
    <comment ref="F127" authorId="0" shapeId="0">
      <text>
        <r>
          <rPr>
            <sz val="9"/>
            <color indexed="81"/>
            <rFont val="Tahoma"/>
            <family val="2"/>
          </rPr>
          <t>Geo: IX
Formula: Fvo6 = Fvo6.1 + Fvo6.2</t>
        </r>
      </text>
    </comment>
    <comment ref="B128" authorId="1" shapeId="0">
      <text>
        <r>
          <rPr>
            <sz val="9"/>
            <color indexed="81"/>
            <rFont val="Tahoma"/>
            <family val="2"/>
          </rPr>
          <t xml:space="preserve">6 E-money payment transactions
</t>
        </r>
      </text>
    </comment>
    <comment ref="F128" authorId="0" shapeId="0">
      <text>
        <r>
          <rPr>
            <sz val="9"/>
            <color indexed="81"/>
            <rFont val="Tahoma"/>
            <family val="2"/>
          </rPr>
          <t>Geo: OX
Formula: Fvo6 = Fvo6.1 + Fvo6.2</t>
        </r>
      </text>
    </comment>
    <comment ref="B129" authorId="1" shapeId="0">
      <text>
        <r>
          <rPr>
            <sz val="9"/>
            <color indexed="81"/>
            <rFont val="Tahoma"/>
            <family val="2"/>
          </rPr>
          <t xml:space="preserve">6 E-money payment transactions
6.1 Of which via remote payment initiation channel
</t>
        </r>
      </text>
    </comment>
    <comment ref="F129" authorId="0" shapeId="0">
      <text>
        <r>
          <rPr>
            <sz val="9"/>
            <color indexed="81"/>
            <rFont val="Tahoma"/>
            <family val="2"/>
          </rPr>
          <t>Geo: LU
Formula: Fvo6.1 = Fvo6.1.1 + Fvo6.1.2</t>
        </r>
      </text>
    </comment>
    <comment ref="B130" authorId="1" shapeId="0">
      <text>
        <r>
          <rPr>
            <sz val="9"/>
            <color indexed="81"/>
            <rFont val="Tahoma"/>
            <family val="2"/>
          </rPr>
          <t xml:space="preserve">6 E-money payment transactions
6.1 Of which via remote payment initiation channel
</t>
        </r>
      </text>
    </comment>
    <comment ref="F130" authorId="0" shapeId="0">
      <text>
        <r>
          <rPr>
            <sz val="9"/>
            <color indexed="81"/>
            <rFont val="Tahoma"/>
            <family val="2"/>
          </rPr>
          <t>Geo: IX
Formula: Fvo6.1 = Fvo6.1.1 + Fvo6.1.2</t>
        </r>
      </text>
    </comment>
    <comment ref="B131" authorId="1" shapeId="0">
      <text>
        <r>
          <rPr>
            <sz val="9"/>
            <color indexed="81"/>
            <rFont val="Tahoma"/>
            <family val="2"/>
          </rPr>
          <t xml:space="preserve">6 E-money payment transactions
6.1 Of which via remote payment initiation channel
</t>
        </r>
      </text>
    </comment>
    <comment ref="F131" authorId="0" shapeId="0">
      <text>
        <r>
          <rPr>
            <sz val="9"/>
            <color indexed="81"/>
            <rFont val="Tahoma"/>
            <family val="2"/>
          </rPr>
          <t>Geo: OX
Formula: Fvo6.1 = Fvo6.1.1 + Fvo6.1.2</t>
        </r>
      </text>
    </comment>
    <comment ref="B132" authorId="1" shapeId="0">
      <text>
        <r>
          <rPr>
            <sz val="9"/>
            <color indexed="81"/>
            <rFont val="Tahoma"/>
            <family val="2"/>
          </rPr>
          <t xml:space="preserve">6 E-money payment transactions
6.1 Of which via remote payment initiation channel
6.1.1 of which authenticated via strong customer authentication
</t>
        </r>
      </text>
    </comment>
    <comment ref="F132" authorId="0" shapeId="0">
      <text>
        <r>
          <rPr>
            <sz val="9"/>
            <color indexed="81"/>
            <rFont val="Tahoma"/>
            <family val="2"/>
          </rPr>
          <t>Geo: LU
Formula: Fvo6.1.1 = Fvo6.1.1.1 + Fvo6.1.1.2 + Fvo6.1.1.3</t>
        </r>
      </text>
    </comment>
    <comment ref="B133" authorId="1" shapeId="0">
      <text>
        <r>
          <rPr>
            <sz val="9"/>
            <color indexed="81"/>
            <rFont val="Tahoma"/>
            <family val="2"/>
          </rPr>
          <t xml:space="preserve">6 E-money payment transactions
6.1 Of which via remote payment initiation channel
6.1.1 of which authenticated via strong customer authentication
</t>
        </r>
      </text>
    </comment>
    <comment ref="F133" authorId="0" shapeId="0">
      <text>
        <r>
          <rPr>
            <sz val="9"/>
            <color indexed="81"/>
            <rFont val="Tahoma"/>
            <family val="2"/>
          </rPr>
          <t>Geo: IX
Formula: Fvo6.1.1 = Fvo6.1.1.1 + Fvo6.1.1.2 + Fvo6.1.1.3</t>
        </r>
      </text>
    </comment>
    <comment ref="B134" authorId="1" shapeId="0">
      <text>
        <r>
          <rPr>
            <sz val="9"/>
            <color indexed="81"/>
            <rFont val="Tahoma"/>
            <family val="2"/>
          </rPr>
          <t xml:space="preserve">6 E-money payment transactions
6.1 Of which via remote payment initiation channel
6.1.1 of which authenticated via strong customer authentication
</t>
        </r>
      </text>
    </comment>
    <comment ref="F134" authorId="0" shapeId="0">
      <text>
        <r>
          <rPr>
            <sz val="9"/>
            <color indexed="81"/>
            <rFont val="Tahoma"/>
            <family val="2"/>
          </rPr>
          <t>Geo: OX
Formula: Fvo6.1.1 = Fvo6.1.1.1 + Fvo6.1.1.2 + Fvo6.1.1.3</t>
        </r>
      </text>
    </comment>
    <comment ref="B135" authorId="1" shapeId="0">
      <text>
        <r>
          <rPr>
            <sz val="9"/>
            <color indexed="81"/>
            <rFont val="Tahoma"/>
            <family val="2"/>
          </rPr>
          <t xml:space="preserve">6 E-money payment transactions
6.1 Of which via remote payment initiation channel
6.1.1 of which authenticated via strong customer authentication
6.1.1.1 Issuance of a payment order by the fraudster
</t>
        </r>
      </text>
    </comment>
    <comment ref="B136" authorId="1" shapeId="0">
      <text>
        <r>
          <rPr>
            <sz val="9"/>
            <color indexed="81"/>
            <rFont val="Tahoma"/>
            <family val="2"/>
          </rPr>
          <t xml:space="preserve">6 E-money payment transactions
6.1 Of which via remote payment initiation channel
6.1.1 of which authenticated via strong customer authentication
6.1.1.1 Issuance of a payment order by the fraudster
</t>
        </r>
      </text>
    </comment>
    <comment ref="B137" authorId="1" shapeId="0">
      <text>
        <r>
          <rPr>
            <sz val="9"/>
            <color indexed="81"/>
            <rFont val="Tahoma"/>
            <family val="2"/>
          </rPr>
          <t xml:space="preserve">6 E-money payment transactions
6.1 Of which via remote payment initiation channel
6.1.1 of which authenticated via strong customer authentication
6.1.1.1 Issuance of a payment order by the fraudster
</t>
        </r>
      </text>
    </comment>
    <comment ref="B138" authorId="1" shapeId="0">
      <text>
        <r>
          <rPr>
            <sz val="9"/>
            <color indexed="81"/>
            <rFont val="Tahoma"/>
            <family val="2"/>
          </rPr>
          <t xml:space="preserve">6 E-money payment transactions
6.1 Of which via remote payment initiation channel
6.1.1 of which authenticated via strong customer authentication
6.1.1.2 Modification of a payment order by the fraudster
</t>
        </r>
      </text>
    </comment>
    <comment ref="B139" authorId="1" shapeId="0">
      <text>
        <r>
          <rPr>
            <sz val="9"/>
            <color indexed="81"/>
            <rFont val="Tahoma"/>
            <family val="2"/>
          </rPr>
          <t xml:space="preserve">6 E-money payment transactions
6.1 Of which via remote payment initiation channel
6.1.1 of which authenticated via strong customer authentication
6.1.1.2 Modification of a payment order by the fraudster
</t>
        </r>
      </text>
    </comment>
    <comment ref="B140" authorId="1" shapeId="0">
      <text>
        <r>
          <rPr>
            <sz val="9"/>
            <color indexed="81"/>
            <rFont val="Tahoma"/>
            <family val="2"/>
          </rPr>
          <t xml:space="preserve">6 E-money payment transactions
6.1 Of which via remote payment initiation channel
6.1.1 of which authenticated via strong customer authentication
6.1.1.2 Modification of a payment order by the fraudster
</t>
        </r>
      </text>
    </comment>
    <comment ref="B141" authorId="1" shapeId="0">
      <text>
        <r>
          <rPr>
            <sz val="9"/>
            <color indexed="81"/>
            <rFont val="Tahoma"/>
            <family val="2"/>
          </rPr>
          <t xml:space="preserve">6 E-money payment transactions
6.1 Of which via remote payment initiation channel
6.1.1 of which authenticated via strong customer authentication
6.1.1.3 Manipulation of the payer by the fraudster to issue a payment order
</t>
        </r>
      </text>
    </comment>
    <comment ref="B142" authorId="1" shapeId="0">
      <text>
        <r>
          <rPr>
            <sz val="9"/>
            <color indexed="81"/>
            <rFont val="Tahoma"/>
            <family val="2"/>
          </rPr>
          <t xml:space="preserve">6 E-money payment transactions
6.1 Of which via remote payment initiation channel
6.1.1 of which authenticated via strong customer authentication
6.1.1.3 Manipulation of the payer by the fraudster to issue a payment order
</t>
        </r>
      </text>
    </comment>
    <comment ref="B143" authorId="1" shapeId="0">
      <text>
        <r>
          <rPr>
            <sz val="9"/>
            <color indexed="81"/>
            <rFont val="Tahoma"/>
            <family val="2"/>
          </rPr>
          <t xml:space="preserve">6 E-money payment transactions
6.1 Of which via remote payment initiation channel
6.1.1 of which authenticated via strong customer authentication
6.1.1.3 Manipulation of the payer by the fraudster to issue a payment order
</t>
        </r>
      </text>
    </comment>
    <comment ref="B144" authorId="1" shapeId="0">
      <text>
        <r>
          <rPr>
            <sz val="9"/>
            <color indexed="81"/>
            <rFont val="Tahoma"/>
            <family val="2"/>
          </rPr>
          <t xml:space="preserve">6 E-money payment transactions
6.1 Of which via remote payment initiation channel
6.1.2 of which authenticated via non-strong customer authentication
</t>
        </r>
      </text>
    </comment>
    <comment ref="F144" authorId="0" shapeId="0">
      <text>
        <r>
          <rPr>
            <sz val="9"/>
            <color indexed="81"/>
            <rFont val="Tahoma"/>
            <family val="2"/>
          </rPr>
          <t>Geo: LU
Formula: Fvo6.1.2 = Fvo6.1.2.1 + Fvo6.1.2.2 + Fvo6.1.2.3</t>
        </r>
      </text>
    </comment>
    <comment ref="B145" authorId="1" shapeId="0">
      <text>
        <r>
          <rPr>
            <sz val="9"/>
            <color indexed="81"/>
            <rFont val="Tahoma"/>
            <family val="2"/>
          </rPr>
          <t xml:space="preserve">6 E-money payment transactions
6.1 Of which via remote payment initiation channel
6.1.2 of which authenticated via non-strong customer authentication
</t>
        </r>
      </text>
    </comment>
    <comment ref="F145" authorId="0" shapeId="0">
      <text>
        <r>
          <rPr>
            <sz val="9"/>
            <color indexed="81"/>
            <rFont val="Tahoma"/>
            <family val="2"/>
          </rPr>
          <t>Geo: IX
Formula: Fvo6.1.2 = Fvo6.1.2.1 + Fvo6.1.2.2 + Fvo6.1.2.3</t>
        </r>
      </text>
    </comment>
    <comment ref="B146" authorId="1" shapeId="0">
      <text>
        <r>
          <rPr>
            <sz val="9"/>
            <color indexed="81"/>
            <rFont val="Tahoma"/>
            <family val="2"/>
          </rPr>
          <t xml:space="preserve">6 E-money payment transactions
6.1 Of which via remote payment initiation channel
6.1.2 of which authenticated via non-strong customer authentication
</t>
        </r>
      </text>
    </comment>
    <comment ref="F146" authorId="0" shapeId="0">
      <text>
        <r>
          <rPr>
            <sz val="9"/>
            <color indexed="81"/>
            <rFont val="Tahoma"/>
            <family val="2"/>
          </rPr>
          <t>Geo: OX
Formula: Fvo6.1.2 = Fvo6.1.2.1 + Fvo6.1.2.2 + Fvo6.1.2.3</t>
        </r>
      </text>
    </comment>
    <comment ref="B147" authorId="1" shapeId="0">
      <text>
        <r>
          <rPr>
            <sz val="9"/>
            <color indexed="81"/>
            <rFont val="Tahoma"/>
            <family val="2"/>
          </rPr>
          <t xml:space="preserve">6 E-money payment transactions
6.1 Of which via remote payment initiation channel
6.1.2 of which authenticated via non-strong customer authentication
6.1.2.1 Issuance of a payment order by the fraudster
</t>
        </r>
      </text>
    </comment>
    <comment ref="F147" authorId="0" shapeId="0">
      <text>
        <r>
          <rPr>
            <sz val="9"/>
            <color indexed="81"/>
            <rFont val="Tahoma"/>
            <family val="2"/>
          </rPr>
          <t>Geo: LU
Formula: Fvo6.1.2 = Fvo6.1.2.4 + Fvo6.1.2.5 + Fvo6.1.2.6 + Fvo6.1.2.7 + Fvo6.1.2.8 + Fvo6.1.2.9 + Fvo6.1.2.10 + Fvo6.1.2.11</t>
        </r>
      </text>
    </comment>
    <comment ref="B148" authorId="1" shapeId="0">
      <text>
        <r>
          <rPr>
            <sz val="9"/>
            <color indexed="81"/>
            <rFont val="Tahoma"/>
            <family val="2"/>
          </rPr>
          <t xml:space="preserve">6 E-money payment transactions
6.1 Of which via remote payment initiation channel
6.1.2 of which authenticated via non-strong customer authentication
6.1.2.1 Issuance of a payment order by the fraudster
</t>
        </r>
      </text>
    </comment>
    <comment ref="F148" authorId="0" shapeId="0">
      <text>
        <r>
          <rPr>
            <sz val="9"/>
            <color indexed="81"/>
            <rFont val="Tahoma"/>
            <family val="2"/>
          </rPr>
          <t>Geo: IX
Formula: Fvo6.1.2 = Fvo6.1.2.4 + Fvo6.1.2.5 + Fvo6.1.2.6 + Fvo6.1.2.7 + Fvo6.1.2.8 + Fvo6.1.2.9 + Fvo6.1.2.10 + Fvo6.1.2.11</t>
        </r>
      </text>
    </comment>
    <comment ref="B149" authorId="1" shapeId="0">
      <text>
        <r>
          <rPr>
            <sz val="9"/>
            <color indexed="81"/>
            <rFont val="Tahoma"/>
            <family val="2"/>
          </rPr>
          <t xml:space="preserve">6 E-money payment transactions
6.1 Of which via remote payment initiation channel
6.1.2 of which authenticated via non-strong customer authentication
6.1.2.1 Issuance of a payment order by the fraudster
</t>
        </r>
      </text>
    </comment>
    <comment ref="F149" authorId="0" shapeId="0">
      <text>
        <r>
          <rPr>
            <sz val="9"/>
            <color indexed="81"/>
            <rFont val="Tahoma"/>
            <family val="2"/>
          </rPr>
          <t>Geo: OX
Formula: Fvo6.1.2 = Fvo6.1.2.4 + Fvo6.1.2.5 + Fvo6.1.2.6 + Fvo6.1.2.7 + Fvo6.1.2.8 + Fvo6.1.2.9 + Fvo6.1.2.10 + Fvo6.1.2.11</t>
        </r>
      </text>
    </comment>
    <comment ref="B150" authorId="1" shapeId="0">
      <text>
        <r>
          <rPr>
            <sz val="9"/>
            <color indexed="81"/>
            <rFont val="Tahoma"/>
            <family val="2"/>
          </rPr>
          <t xml:space="preserve">6 E-money payment transactions
6.1 Of which via remote payment initiation channel
6.1.2 of which authenticated via non-strong customer authentication
6.1.2.2 Modification of a payment order by the fraudster
</t>
        </r>
      </text>
    </comment>
    <comment ref="B151" authorId="1" shapeId="0">
      <text>
        <r>
          <rPr>
            <sz val="9"/>
            <color indexed="81"/>
            <rFont val="Tahoma"/>
            <family val="2"/>
          </rPr>
          <t xml:space="preserve">6 E-money payment transactions
6.1 Of which via remote payment initiation channel
6.1.2 of which authenticated via non-strong customer authentication
6.1.2.2 Modification of a payment order by the fraudster
</t>
        </r>
      </text>
    </comment>
    <comment ref="B152" authorId="1" shapeId="0">
      <text>
        <r>
          <rPr>
            <sz val="9"/>
            <color indexed="81"/>
            <rFont val="Tahoma"/>
            <family val="2"/>
          </rPr>
          <t xml:space="preserve">6 E-money payment transactions
6.1 Of which via remote payment initiation channel
6.1.2 of which authenticated via non-strong customer authentication
6.1.2.2 Modification of a payment order by the fraudster
</t>
        </r>
      </text>
    </comment>
    <comment ref="B153" authorId="1" shapeId="0">
      <text>
        <r>
          <rPr>
            <sz val="9"/>
            <color indexed="81"/>
            <rFont val="Tahoma"/>
            <family val="2"/>
          </rPr>
          <t xml:space="preserve">6 E-money payment transactions
6.1 Of which via remote payment initiation channel
6.1.2 of which authenticated via non-strong customer authentication
6.1.2.3 Manipulation of the payer by the fraudster to issue a payment order
</t>
        </r>
      </text>
    </comment>
    <comment ref="B154" authorId="1" shapeId="0">
      <text>
        <r>
          <rPr>
            <sz val="9"/>
            <color indexed="81"/>
            <rFont val="Tahoma"/>
            <family val="2"/>
          </rPr>
          <t xml:space="preserve">6 E-money payment transactions
6.1 Of which via remote payment initiation channel
6.1.2 of which authenticated via non-strong customer authentication
6.1.2.3 Manipulation of the payer by the fraudster to issue a payment order
</t>
        </r>
      </text>
    </comment>
    <comment ref="B155" authorId="1" shapeId="0">
      <text>
        <r>
          <rPr>
            <sz val="9"/>
            <color indexed="81"/>
            <rFont val="Tahoma"/>
            <family val="2"/>
          </rPr>
          <t xml:space="preserve">6 E-money payment transactions
6.1 Of which via remote payment initiation channel
6.1.2 of which authenticated via non-strong customer authentication
6.1.2.3 Manipulation of the payer by the fraudster to issue a payment order
</t>
        </r>
      </text>
    </comment>
    <comment ref="B156" authorId="1" shapeId="0">
      <text>
        <r>
          <rPr>
            <sz val="9"/>
            <color indexed="81"/>
            <rFont val="Tahoma"/>
            <family val="2"/>
          </rPr>
          <t xml:space="preserve">6 E-money payment transactions
6.1 Of which via remote payment initiation channel
6.1.2 of which authenticated via non-strong customer authentication
6.1.2.4 Low value (Art.16 RTS)
</t>
        </r>
      </text>
    </comment>
    <comment ref="B157" authorId="1" shapeId="0">
      <text>
        <r>
          <rPr>
            <sz val="9"/>
            <color indexed="81"/>
            <rFont val="Tahoma"/>
            <family val="2"/>
          </rPr>
          <t xml:space="preserve">6 E-money payment transactions
6.1 Of which via remote payment initiation channel
6.1.2 of which authenticated via non-strong customer authentication
6.1.2.4 Low value (Art.16 RTS)
</t>
        </r>
      </text>
    </comment>
    <comment ref="B158" authorId="1" shapeId="0">
      <text>
        <r>
          <rPr>
            <sz val="9"/>
            <color indexed="81"/>
            <rFont val="Tahoma"/>
            <family val="2"/>
          </rPr>
          <t xml:space="preserve">6 E-money payment transactions
6.1 Of which via remote payment initiation channel
6.1.2 of which authenticated via non-strong customer authentication
6.1.2.4 Low value (Art.16 RTS)
</t>
        </r>
      </text>
    </comment>
    <comment ref="B159" authorId="1" shapeId="0">
      <text>
        <r>
          <rPr>
            <sz val="9"/>
            <color indexed="81"/>
            <rFont val="Tahoma"/>
            <family val="2"/>
          </rPr>
          <t xml:space="preserve">6 E-money payment transactions
6.1 Of which via remote payment initiation channel
6.1.2 of which authenticated via non-strong customer authentication
6.1.2.5 Trusted beneficiary (Art.13 RTS)
</t>
        </r>
      </text>
    </comment>
    <comment ref="B160" authorId="1" shapeId="0">
      <text>
        <r>
          <rPr>
            <sz val="9"/>
            <color indexed="81"/>
            <rFont val="Tahoma"/>
            <family val="2"/>
          </rPr>
          <t xml:space="preserve">6 E-money payment transactions
6.1 Of which via remote payment initiation channel
6.1.2 of which authenticated via non-strong customer authentication
6.1.2.5 Trusted beneficiary (Art.13 RTS)
</t>
        </r>
      </text>
    </comment>
    <comment ref="B161" authorId="1" shapeId="0">
      <text>
        <r>
          <rPr>
            <sz val="9"/>
            <color indexed="81"/>
            <rFont val="Tahoma"/>
            <family val="2"/>
          </rPr>
          <t xml:space="preserve">6 E-money payment transactions
6.1 Of which via remote payment initiation channel
6.1.2 of which authenticated via non-strong customer authentication
6.1.2.5 Trusted beneficiary (Art.13 RTS)
</t>
        </r>
      </text>
    </comment>
    <comment ref="B162" authorId="1" shapeId="0">
      <text>
        <r>
          <rPr>
            <sz val="9"/>
            <color indexed="81"/>
            <rFont val="Tahoma"/>
            <family val="2"/>
          </rPr>
          <t xml:space="preserve">6 E-money payment transactions
6.1 Of which via remote payment initiation channel
6.1.2 of which authenticated via non-strong customer authentication
6.1.2.6 Recurring transaction (Art.14 RTS)
</t>
        </r>
      </text>
    </comment>
    <comment ref="B163" authorId="1" shapeId="0">
      <text>
        <r>
          <rPr>
            <sz val="9"/>
            <color indexed="81"/>
            <rFont val="Tahoma"/>
            <family val="2"/>
          </rPr>
          <t xml:space="preserve">6 E-money payment transactions
6.1 Of which via remote payment initiation channel
6.1.2 of which authenticated via non-strong customer authentication
6.1.2.6 Recurring transaction (Art.14 RTS)
</t>
        </r>
      </text>
    </comment>
    <comment ref="B164" authorId="1" shapeId="0">
      <text>
        <r>
          <rPr>
            <sz val="9"/>
            <color indexed="81"/>
            <rFont val="Tahoma"/>
            <family val="2"/>
          </rPr>
          <t xml:space="preserve">6 E-money payment transactions
6.1 Of which via remote payment initiation channel
6.1.2 of which authenticated via non-strong customer authentication
6.1.2.6 Recurring transaction (Art.14 RTS)
</t>
        </r>
      </text>
    </comment>
    <comment ref="B165" authorId="1" shapeId="0">
      <text>
        <r>
          <rPr>
            <sz val="9"/>
            <color indexed="81"/>
            <rFont val="Tahoma"/>
            <family val="2"/>
          </rPr>
          <t xml:space="preserve">6 E-money payment transactions
6.1 Of which via remote payment initiation channel
6.1.2 of which authenticated via non-strong customer authentication
6.1.2.7 Payment to self (Art. 15 RTS)
</t>
        </r>
      </text>
    </comment>
    <comment ref="B166" authorId="1" shapeId="0">
      <text>
        <r>
          <rPr>
            <sz val="9"/>
            <color indexed="81"/>
            <rFont val="Tahoma"/>
            <family val="2"/>
          </rPr>
          <t xml:space="preserve">6 E-money payment transactions
6.1 Of which via remote payment initiation channel
6.1.2 of which authenticated via non-strong customer authentication
6.1.2.7 Payment to self (Art. 15 RTS)
</t>
        </r>
      </text>
    </comment>
    <comment ref="B167" authorId="1" shapeId="0">
      <text>
        <r>
          <rPr>
            <sz val="9"/>
            <color indexed="81"/>
            <rFont val="Tahoma"/>
            <family val="2"/>
          </rPr>
          <t xml:space="preserve">6 E-money payment transactions
6.1 Of which via remote payment initiation channel
6.1.2 of which authenticated via non-strong customer authentication
6.1.2.7 Payment to self (Art. 15 RTS)
</t>
        </r>
      </text>
    </comment>
    <comment ref="B168" authorId="1" shapeId="0">
      <text>
        <r>
          <rPr>
            <sz val="9"/>
            <color indexed="81"/>
            <rFont val="Tahoma"/>
            <family val="2"/>
          </rPr>
          <t xml:space="preserve">6 E-money payment transactions
6.1 Of which via remote payment initiation channel
6.1.2 of which authenticated via non-strong customer authentication
6.1.2.8 Use of secure corporate payment processes or protocols (Art. 17 RTS)
</t>
        </r>
      </text>
    </comment>
    <comment ref="B169" authorId="1" shapeId="0">
      <text>
        <r>
          <rPr>
            <sz val="9"/>
            <color indexed="81"/>
            <rFont val="Tahoma"/>
            <family val="2"/>
          </rPr>
          <t xml:space="preserve">6 E-money payment transactions
6.1 Of which via remote payment initiation channel
6.1.2 of which authenticated via non-strong customer authentication
6.1.2.8 Use of secure corporate payment processes or protocols (Art. 17 RTS)
</t>
        </r>
      </text>
    </comment>
    <comment ref="B170" authorId="1" shapeId="0">
      <text>
        <r>
          <rPr>
            <sz val="9"/>
            <color indexed="81"/>
            <rFont val="Tahoma"/>
            <family val="2"/>
          </rPr>
          <t xml:space="preserve">6 E-money payment transactions
6.1 Of which via remote payment initiation channel
6.1.2 of which authenticated via non-strong customer authentication
6.1.2.8 Use of secure corporate payment processes or protocols (Art. 17 RTS)
</t>
        </r>
      </text>
    </comment>
    <comment ref="B171" authorId="1" shapeId="0">
      <text>
        <r>
          <rPr>
            <sz val="9"/>
            <color indexed="81"/>
            <rFont val="Tahoma"/>
            <family val="2"/>
          </rPr>
          <t xml:space="preserve">6 E-money payment transactions
6.1 Of which via remote payment initiation channel
6.1.2 of which authenticated via non-strong customer authentication
6.1.2.9 Transaction risk analysis (Art.18 RTS)
</t>
        </r>
      </text>
    </comment>
    <comment ref="B172" authorId="1" shapeId="0">
      <text>
        <r>
          <rPr>
            <sz val="9"/>
            <color indexed="81"/>
            <rFont val="Tahoma"/>
            <family val="2"/>
          </rPr>
          <t xml:space="preserve">6 E-money payment transactions
6.1 Of which via remote payment initiation channel
6.1.2 of which authenticated via non-strong customer authentication
6.1.2.9 Transaction risk analysis (Art.18 RTS)
</t>
        </r>
      </text>
    </comment>
    <comment ref="B173" authorId="1" shapeId="0">
      <text>
        <r>
          <rPr>
            <sz val="9"/>
            <color indexed="81"/>
            <rFont val="Tahoma"/>
            <family val="2"/>
          </rPr>
          <t xml:space="preserve">6 E-money payment transactions
6.1 Of which via remote payment initiation channel
6.1.2 of which authenticated via non-strong customer authentication
6.1.2.9 Transaction risk analysis (Art.18 RTS)
</t>
        </r>
      </text>
    </comment>
    <comment ref="B174" authorId="1" shapeId="0">
      <text>
        <r>
          <rPr>
            <sz val="9"/>
            <color indexed="81"/>
            <rFont val="Tahoma"/>
            <family val="2"/>
          </rPr>
          <t xml:space="preserve">6 E-money payment transactions
6.1 Of which via remote payment initiation channel
6.1.2 of which authenticated via non-strong customer authentication
6.1.2.10 Merchant initiated transactions (*)
</t>
        </r>
      </text>
    </comment>
    <comment ref="B175" authorId="1" shapeId="0">
      <text>
        <r>
          <rPr>
            <sz val="9"/>
            <color indexed="81"/>
            <rFont val="Tahoma"/>
            <family val="2"/>
          </rPr>
          <t xml:space="preserve">6 E-money payment transactions
6.1 Of which via remote payment initiation channel
6.1.2 of which authenticated via non-strong customer authentication
6.1.2.10 Merchant initiated transactions (*)
</t>
        </r>
      </text>
    </comment>
    <comment ref="B176" authorId="1" shapeId="0">
      <text>
        <r>
          <rPr>
            <sz val="9"/>
            <color indexed="81"/>
            <rFont val="Tahoma"/>
            <family val="2"/>
          </rPr>
          <t xml:space="preserve">6 E-money payment transactions
6.1 Of which via remote payment initiation channel
6.1.2 of which authenticated via non-strong customer authentication
6.1.2.10 Merchant initiated transactions (*)
</t>
        </r>
      </text>
    </comment>
    <comment ref="B177" authorId="1" shapeId="0">
      <text>
        <r>
          <rPr>
            <sz val="9"/>
            <color indexed="81"/>
            <rFont val="Tahoma"/>
            <family val="2"/>
          </rPr>
          <t xml:space="preserve">6 E-money payment transactions
6.1 Of which via remote payment initiation channel
6.1.2 of which authenticated via non-strong customer authentication
6.1.2.11 Other 
</t>
        </r>
      </text>
    </comment>
    <comment ref="B178" authorId="1" shapeId="0">
      <text>
        <r>
          <rPr>
            <sz val="9"/>
            <color indexed="81"/>
            <rFont val="Tahoma"/>
            <family val="2"/>
          </rPr>
          <t xml:space="preserve">6 E-money payment transactions
6.1 Of which via remote payment initiation channel
6.1.2 of which authenticated via non-strong customer authentication
6.1.2.11 Other 
</t>
        </r>
      </text>
    </comment>
    <comment ref="B179" authorId="1" shapeId="0">
      <text>
        <r>
          <rPr>
            <sz val="9"/>
            <color indexed="81"/>
            <rFont val="Tahoma"/>
            <family val="2"/>
          </rPr>
          <t xml:space="preserve">6 E-money payment transactions
6.1 Of which via remote payment initiation channel
6.1.2 of which authenticated via non-strong customer authentication
6.1.2.11 Other 
</t>
        </r>
      </text>
    </comment>
    <comment ref="B180" authorId="1" shapeId="0">
      <text>
        <r>
          <rPr>
            <sz val="9"/>
            <color indexed="81"/>
            <rFont val="Tahoma"/>
            <family val="2"/>
          </rPr>
          <t xml:space="preserve">6 E-money payment transactions
6.2 Of which via non-remote payment initiation channel
</t>
        </r>
      </text>
    </comment>
    <comment ref="F180" authorId="0" shapeId="0">
      <text>
        <r>
          <rPr>
            <sz val="9"/>
            <color indexed="81"/>
            <rFont val="Tahoma"/>
            <family val="2"/>
          </rPr>
          <t>Geo: LU
Formula: Fvo6.2 = Fvo6.2.1 + Fvo6.2.2</t>
        </r>
      </text>
    </comment>
    <comment ref="B181" authorId="1" shapeId="0">
      <text>
        <r>
          <rPr>
            <sz val="9"/>
            <color indexed="81"/>
            <rFont val="Tahoma"/>
            <family val="2"/>
          </rPr>
          <t xml:space="preserve">6 E-money payment transactions
6.2 Of which via non-remote payment initiation channel
</t>
        </r>
      </text>
    </comment>
    <comment ref="F181" authorId="0" shapeId="0">
      <text>
        <r>
          <rPr>
            <sz val="9"/>
            <color indexed="81"/>
            <rFont val="Tahoma"/>
            <family val="2"/>
          </rPr>
          <t>Geo: IX
Formula: Fvo6.2 = Fvo6.2.1 + Fvo6.2.2</t>
        </r>
      </text>
    </comment>
    <comment ref="B182" authorId="1" shapeId="0">
      <text>
        <r>
          <rPr>
            <sz val="9"/>
            <color indexed="81"/>
            <rFont val="Tahoma"/>
            <family val="2"/>
          </rPr>
          <t xml:space="preserve">6 E-money payment transactions
6.2 Of which via non-remote payment initiation channel
</t>
        </r>
      </text>
    </comment>
    <comment ref="F182" authorId="0" shapeId="0">
      <text>
        <r>
          <rPr>
            <sz val="9"/>
            <color indexed="81"/>
            <rFont val="Tahoma"/>
            <family val="2"/>
          </rPr>
          <t>Geo: OX
Formula: Fvo6.2 = Fvo6.2.1 + Fvo6.2.2</t>
        </r>
      </text>
    </comment>
    <comment ref="B183" authorId="1" shapeId="0">
      <text>
        <r>
          <rPr>
            <sz val="9"/>
            <color indexed="81"/>
            <rFont val="Tahoma"/>
            <family val="2"/>
          </rPr>
          <t xml:space="preserve">6 E-money payment transactions
6.2 Of which via non-remote payment initiation channel
6.2.1 Of which authenticated via strong customer authentication
</t>
        </r>
      </text>
    </comment>
    <comment ref="F183" authorId="0" shapeId="0">
      <text>
        <r>
          <rPr>
            <sz val="9"/>
            <color indexed="81"/>
            <rFont val="Tahoma"/>
            <family val="2"/>
          </rPr>
          <t>Geo: LU
Formula: Fvo6.2.1 = Fvo6.2.1.1 + Fvo6.2.1.2 + Fvo6.2.1.3</t>
        </r>
      </text>
    </comment>
    <comment ref="B184" authorId="1" shapeId="0">
      <text>
        <r>
          <rPr>
            <sz val="9"/>
            <color indexed="81"/>
            <rFont val="Tahoma"/>
            <family val="2"/>
          </rPr>
          <t xml:space="preserve">6 E-money payment transactions
6.2 Of which via non-remote payment initiation channel
6.2.1 Of which authenticated via strong customer authentication
</t>
        </r>
      </text>
    </comment>
    <comment ref="F184" authorId="0" shapeId="0">
      <text>
        <r>
          <rPr>
            <sz val="9"/>
            <color indexed="81"/>
            <rFont val="Tahoma"/>
            <family val="2"/>
          </rPr>
          <t>Geo: IX
Formula: Fvo6.2.1 = Fvo6.2.1.1 + Fvo6.2.1.2 + Fvo6.2.1.3</t>
        </r>
      </text>
    </comment>
    <comment ref="B185" authorId="1" shapeId="0">
      <text>
        <r>
          <rPr>
            <sz val="9"/>
            <color indexed="81"/>
            <rFont val="Tahoma"/>
            <family val="2"/>
          </rPr>
          <t xml:space="preserve">6 E-money payment transactions
6.2 Of which via non-remote payment initiation channel
6.2.1 Of which authenticated via strong customer authentication
</t>
        </r>
      </text>
    </comment>
    <comment ref="F185" authorId="0" shapeId="0">
      <text>
        <r>
          <rPr>
            <sz val="9"/>
            <color indexed="81"/>
            <rFont val="Tahoma"/>
            <family val="2"/>
          </rPr>
          <t>Geo: OX
Formula: Fvo6.2.1 = Fvo6.2.1.1 + Fvo6.2.1.2 + Fvo6.2.1.3</t>
        </r>
      </text>
    </comment>
    <comment ref="B186" authorId="1" shapeId="0">
      <text>
        <r>
          <rPr>
            <sz val="9"/>
            <color indexed="81"/>
            <rFont val="Tahoma"/>
            <family val="2"/>
          </rPr>
          <t xml:space="preserve">6 E-money payment transactions
6.2 Of which via non-remote payment initiation channel
6.2.1 Of which authenticated via strong customer authentication
6.2.1.1 Issuance of a payment order by the fraudster
</t>
        </r>
      </text>
    </comment>
    <comment ref="B187" authorId="1" shapeId="0">
      <text>
        <r>
          <rPr>
            <sz val="9"/>
            <color indexed="81"/>
            <rFont val="Tahoma"/>
            <family val="2"/>
          </rPr>
          <t xml:space="preserve">6 E-money payment transactions
6.2 Of which via non-remote payment initiation channel
6.2.1 Of which authenticated via strong customer authentication
6.2.1.1 Issuance of a payment order by the fraudster
</t>
        </r>
      </text>
    </comment>
    <comment ref="B188" authorId="1" shapeId="0">
      <text>
        <r>
          <rPr>
            <sz val="9"/>
            <color indexed="81"/>
            <rFont val="Tahoma"/>
            <family val="2"/>
          </rPr>
          <t xml:space="preserve">6 E-money payment transactions
6.2 Of which via non-remote payment initiation channel
6.2.1 Of which authenticated via strong customer authentication
6.2.1.1 Issuance of a payment order by the fraudster
</t>
        </r>
      </text>
    </comment>
    <comment ref="B189" authorId="1" shapeId="0">
      <text>
        <r>
          <rPr>
            <sz val="9"/>
            <color indexed="81"/>
            <rFont val="Tahoma"/>
            <family val="2"/>
          </rPr>
          <t xml:space="preserve">6 E-money payment transactions
6.2 Of which via non-remote payment initiation channel
6.2.1 Of which authenticated via strong customer authentication
6.2.1.2 Modification of a payment order by the fraudster
</t>
        </r>
      </text>
    </comment>
    <comment ref="B190" authorId="1" shapeId="0">
      <text>
        <r>
          <rPr>
            <sz val="9"/>
            <color indexed="81"/>
            <rFont val="Tahoma"/>
            <family val="2"/>
          </rPr>
          <t xml:space="preserve">6 E-money payment transactions
6.2 Of which via non-remote payment initiation channel
6.2.1 Of which authenticated via strong customer authentication
6.2.1.2 Modification of a payment order by the fraudster
</t>
        </r>
      </text>
    </comment>
    <comment ref="B191" authorId="1" shapeId="0">
      <text>
        <r>
          <rPr>
            <sz val="9"/>
            <color indexed="81"/>
            <rFont val="Tahoma"/>
            <family val="2"/>
          </rPr>
          <t xml:space="preserve">6 E-money payment transactions
6.2 Of which via non-remote payment initiation channel
6.2.1 Of which authenticated via strong customer authentication
6.2.1.2 Modification of a payment order by the fraudster
</t>
        </r>
      </text>
    </comment>
    <comment ref="B192" authorId="1" shapeId="0">
      <text>
        <r>
          <rPr>
            <sz val="9"/>
            <color indexed="81"/>
            <rFont val="Tahoma"/>
            <family val="2"/>
          </rPr>
          <t xml:space="preserve">6 E-money payment transactions
6.2 Of which via non-remote payment initiation channel
6.2.1 Of which authenticated via strong customer authentication
6.2.1.3 Manipulation of the payer by the fraudster to issue a payment order
</t>
        </r>
      </text>
    </comment>
    <comment ref="B193" authorId="1" shapeId="0">
      <text>
        <r>
          <rPr>
            <sz val="9"/>
            <color indexed="81"/>
            <rFont val="Tahoma"/>
            <family val="2"/>
          </rPr>
          <t xml:space="preserve">6 E-money payment transactions
6.2 Of which via non-remote payment initiation channel
6.2.1 Of which authenticated via strong customer authentication
6.2.1.3 Manipulation of the payer by the fraudster to issue a payment order
</t>
        </r>
      </text>
    </comment>
    <comment ref="B194" authorId="1" shapeId="0">
      <text>
        <r>
          <rPr>
            <sz val="9"/>
            <color indexed="81"/>
            <rFont val="Tahoma"/>
            <family val="2"/>
          </rPr>
          <t xml:space="preserve">6 E-money payment transactions
6.2 Of which via non-remote payment initiation channel
6.2.1 Of which authenticated via strong customer authentication
6.2.1.3 Manipulation of the payer by the fraudster to issue a payment order
</t>
        </r>
      </text>
    </comment>
    <comment ref="B195" authorId="1" shapeId="0">
      <text>
        <r>
          <rPr>
            <sz val="9"/>
            <color indexed="81"/>
            <rFont val="Tahoma"/>
            <family val="2"/>
          </rPr>
          <t xml:space="preserve">6 E-money payment transactions
6.2 Of which via non-remote payment initiation channel
6.2.2 Of which authenticated via non-strong customer authentication
</t>
        </r>
      </text>
    </comment>
    <comment ref="F195" authorId="0" shapeId="0">
      <text>
        <r>
          <rPr>
            <sz val="9"/>
            <color indexed="81"/>
            <rFont val="Tahoma"/>
            <family val="2"/>
          </rPr>
          <t>Geo: LU
Formula: Fvo6.2.2 = Fvo6.2.2.1 + Fvo6.2.2.2 + Fvo6.2.2.3</t>
        </r>
      </text>
    </comment>
    <comment ref="B196" authorId="1" shapeId="0">
      <text>
        <r>
          <rPr>
            <sz val="9"/>
            <color indexed="81"/>
            <rFont val="Tahoma"/>
            <family val="2"/>
          </rPr>
          <t xml:space="preserve">6 E-money payment transactions
6.2 Of which via non-remote payment initiation channel
6.2.2 Of which authenticated via non-strong customer authentication
</t>
        </r>
      </text>
    </comment>
    <comment ref="F196" authorId="0" shapeId="0">
      <text>
        <r>
          <rPr>
            <sz val="9"/>
            <color indexed="81"/>
            <rFont val="Tahoma"/>
            <family val="2"/>
          </rPr>
          <t>Geo: IX
Formula: Fvo6.2.2 = Fvo6.2.2.1 + Fvo6.2.2.2 + Fvo6.2.2.3</t>
        </r>
      </text>
    </comment>
    <comment ref="B197" authorId="1" shapeId="0">
      <text>
        <r>
          <rPr>
            <sz val="9"/>
            <color indexed="81"/>
            <rFont val="Tahoma"/>
            <family val="2"/>
          </rPr>
          <t xml:space="preserve">6 E-money payment transactions
6.2 Of which via non-remote payment initiation channel
6.2.2 Of which authenticated via non-strong customer authentication
</t>
        </r>
      </text>
    </comment>
    <comment ref="F197" authorId="0" shapeId="0">
      <text>
        <r>
          <rPr>
            <sz val="9"/>
            <color indexed="81"/>
            <rFont val="Tahoma"/>
            <family val="2"/>
          </rPr>
          <t>Geo: OX
Formula: Fvo6.2.2 = Fvo6.2.2.1 + Fvo6.2.2.2 + Fvo6.2.2.3</t>
        </r>
      </text>
    </comment>
    <comment ref="B198" authorId="1" shapeId="0">
      <text>
        <r>
          <rPr>
            <sz val="9"/>
            <color indexed="81"/>
            <rFont val="Tahoma"/>
            <family val="2"/>
          </rPr>
          <t xml:space="preserve">6 E-money payment transactions
6.2 Of which via non-remote payment initiation channel
6.2.2 Of which authenticated via non-strong customer authentication
6.2.2.1 Issuance of a payment order by the fraudster
</t>
        </r>
      </text>
    </comment>
    <comment ref="F198" authorId="0" shapeId="0">
      <text>
        <r>
          <rPr>
            <sz val="9"/>
            <color indexed="81"/>
            <rFont val="Tahoma"/>
            <family val="2"/>
          </rPr>
          <t>Geo: LU
Formula: Fvo6.2.2 = Fvo6.2.2.4 + Fvo6.2.2.5 + Fvo6.2.2.6 + Fvo6.2.2.7 + Fvo6.2.2.8</t>
        </r>
      </text>
    </comment>
    <comment ref="B199" authorId="1" shapeId="0">
      <text>
        <r>
          <rPr>
            <sz val="9"/>
            <color indexed="81"/>
            <rFont val="Tahoma"/>
            <family val="2"/>
          </rPr>
          <t xml:space="preserve">6 E-money payment transactions
6.2 Of which via non-remote payment initiation channel
6.2.2 Of which authenticated via non-strong customer authentication
6.2.2.1 Issuance of a payment order by the fraudster
</t>
        </r>
      </text>
    </comment>
    <comment ref="F199" authorId="0" shapeId="0">
      <text>
        <r>
          <rPr>
            <sz val="9"/>
            <color indexed="81"/>
            <rFont val="Tahoma"/>
            <family val="2"/>
          </rPr>
          <t>Geo: IX
Formula: Fvo6.2.2 = Fvo6.2.2.4 + Fvo6.2.2.5 + Fvo6.2.2.6 + Fvo6.2.2.7 + Fvo6.2.2.8</t>
        </r>
      </text>
    </comment>
    <comment ref="B200" authorId="1" shapeId="0">
      <text>
        <r>
          <rPr>
            <sz val="9"/>
            <color indexed="81"/>
            <rFont val="Tahoma"/>
            <family val="2"/>
          </rPr>
          <t xml:space="preserve">6 E-money payment transactions
6.2 Of which via non-remote payment initiation channel
6.2.2 Of which authenticated via non-strong customer authentication
6.2.2.1 Issuance of a payment order by the fraudster
</t>
        </r>
      </text>
    </comment>
    <comment ref="F200" authorId="0" shapeId="0">
      <text>
        <r>
          <rPr>
            <sz val="9"/>
            <color indexed="81"/>
            <rFont val="Tahoma"/>
            <family val="2"/>
          </rPr>
          <t>Geo: OX
Formula: Fvo6.2.2 = Fvo6.2.2.4 + Fvo6.2.2.5 + Fvo6.2.2.6 + Fvo6.2.2.7 + Fvo6.2.2.8</t>
        </r>
      </text>
    </comment>
    <comment ref="B201" authorId="1" shapeId="0">
      <text>
        <r>
          <rPr>
            <sz val="9"/>
            <color indexed="81"/>
            <rFont val="Tahoma"/>
            <family val="2"/>
          </rPr>
          <t xml:space="preserve">6 E-money payment transactions
6.2 Of which via non-remote payment initiation channel
6.2.2 Of which authenticated via non-strong customer authentication
6.2.2.2 Modification of a payment order by the fraudster
</t>
        </r>
      </text>
    </comment>
    <comment ref="B202" authorId="1" shapeId="0">
      <text>
        <r>
          <rPr>
            <sz val="9"/>
            <color indexed="81"/>
            <rFont val="Tahoma"/>
            <family val="2"/>
          </rPr>
          <t xml:space="preserve">6 E-money payment transactions
6.2 Of which via non-remote payment initiation channel
6.2.2 Of which authenticated via non-strong customer authentication
6.2.2.2 Modification of a payment order by the fraudster
</t>
        </r>
      </text>
    </comment>
    <comment ref="B203" authorId="1" shapeId="0">
      <text>
        <r>
          <rPr>
            <sz val="9"/>
            <color indexed="81"/>
            <rFont val="Tahoma"/>
            <family val="2"/>
          </rPr>
          <t xml:space="preserve">6 E-money payment transactions
6.2 Of which via non-remote payment initiation channel
6.2.2 Of which authenticated via non-strong customer authentication
6.2.2.2 Modification of a payment order by the fraudster
</t>
        </r>
      </text>
    </comment>
    <comment ref="B204" authorId="1" shapeId="0">
      <text>
        <r>
          <rPr>
            <sz val="9"/>
            <color indexed="81"/>
            <rFont val="Tahoma"/>
            <family val="2"/>
          </rPr>
          <t xml:space="preserve">6 E-money payment transactions
6.2 Of which via non-remote payment initiation channel
6.2.2 Of which authenticated via non-strong customer authentication
6.2.2.3 Manipulation of the payer by the fraudster to issue a payment order
</t>
        </r>
      </text>
    </comment>
    <comment ref="B205" authorId="1" shapeId="0">
      <text>
        <r>
          <rPr>
            <sz val="9"/>
            <color indexed="81"/>
            <rFont val="Tahoma"/>
            <family val="2"/>
          </rPr>
          <t xml:space="preserve">6 E-money payment transactions
6.2 Of which via non-remote payment initiation channel
6.2.2 Of which authenticated via non-strong customer authentication
6.2.2.3 Manipulation of the payer by the fraudster to issue a payment order
</t>
        </r>
      </text>
    </comment>
    <comment ref="B206" authorId="1" shapeId="0">
      <text>
        <r>
          <rPr>
            <sz val="9"/>
            <color indexed="81"/>
            <rFont val="Tahoma"/>
            <family val="2"/>
          </rPr>
          <t xml:space="preserve">6 E-money payment transactions
6.2 Of which via non-remote payment initiation channel
6.2.2 Of which authenticated via non-strong customer authentication
6.2.2.3 Manipulation of the payer by the fraudster to issue a payment order
</t>
        </r>
      </text>
    </comment>
    <comment ref="B207" authorId="1" shapeId="0">
      <text>
        <r>
          <rPr>
            <sz val="9"/>
            <color indexed="81"/>
            <rFont val="Tahoma"/>
            <family val="2"/>
          </rPr>
          <t xml:space="preserve">6 E-money payment transactions
6.2 Of which via non-remote payment initiation channel
6.2.2 Of which authenticated via non-strong customer authentication
6.2.2.4 Trusted beneficiary (Art.13 RTS)
</t>
        </r>
      </text>
    </comment>
    <comment ref="B208" authorId="1" shapeId="0">
      <text>
        <r>
          <rPr>
            <sz val="9"/>
            <color indexed="81"/>
            <rFont val="Tahoma"/>
            <family val="2"/>
          </rPr>
          <t xml:space="preserve">6 E-money payment transactions
6.2 Of which via non-remote payment initiation channel
6.2.2 Of which authenticated via non-strong customer authentication
6.2.2.4 Trusted beneficiary (Art.13 RTS)
</t>
        </r>
      </text>
    </comment>
    <comment ref="B209" authorId="1" shapeId="0">
      <text>
        <r>
          <rPr>
            <sz val="9"/>
            <color indexed="81"/>
            <rFont val="Tahoma"/>
            <family val="2"/>
          </rPr>
          <t xml:space="preserve">6 E-money payment transactions
6.2 Of which via non-remote payment initiation channel
6.2.2 Of which authenticated via non-strong customer authentication
6.2.2.4 Trusted beneficiary (Art.13 RTS)
</t>
        </r>
      </text>
    </comment>
    <comment ref="B210" authorId="1" shapeId="0">
      <text>
        <r>
          <rPr>
            <sz val="9"/>
            <color indexed="81"/>
            <rFont val="Tahoma"/>
            <family val="2"/>
          </rPr>
          <t xml:space="preserve">6 E-money payment transactions
6.2 Of which via non-remote payment initiation channel
6.2.2 Of which authenticated via non-strong customer authentication
6.2.2.5 Recurring transaction (Art.14 RTS)
</t>
        </r>
      </text>
    </comment>
    <comment ref="B211" authorId="1" shapeId="0">
      <text>
        <r>
          <rPr>
            <sz val="9"/>
            <color indexed="81"/>
            <rFont val="Tahoma"/>
            <family val="2"/>
          </rPr>
          <t xml:space="preserve">6 E-money payment transactions
6.2 Of which via non-remote payment initiation channel
6.2.2 Of which authenticated via non-strong customer authentication
6.2.2.5 Recurring transaction (Art.14 RTS)
</t>
        </r>
      </text>
    </comment>
    <comment ref="B212" authorId="1" shapeId="0">
      <text>
        <r>
          <rPr>
            <sz val="9"/>
            <color indexed="81"/>
            <rFont val="Tahoma"/>
            <family val="2"/>
          </rPr>
          <t xml:space="preserve">6 E-money payment transactions
6.2 Of which via non-remote payment initiation channel
6.2.2 Of which authenticated via non-strong customer authentication
6.2.2.5 Recurring transaction (Art.14 RTS)
</t>
        </r>
      </text>
    </comment>
    <comment ref="B213" authorId="1" shapeId="0">
      <text>
        <r>
          <rPr>
            <sz val="9"/>
            <color indexed="81"/>
            <rFont val="Tahoma"/>
            <family val="2"/>
          </rPr>
          <t xml:space="preserve">6 E-money payment transactions
6.2 Of which via non-remote payment initiation channel
6.2.2 Of which authenticated via non-strong customer authentication
6.2.2.6 Contactless low value (Art.11 RTS)
</t>
        </r>
      </text>
    </comment>
    <comment ref="B214" authorId="1" shapeId="0">
      <text>
        <r>
          <rPr>
            <sz val="9"/>
            <color indexed="81"/>
            <rFont val="Tahoma"/>
            <family val="2"/>
          </rPr>
          <t xml:space="preserve">6 E-money payment transactions
6.2 Of which via non-remote payment initiation channel
6.2.2 Of which authenticated via non-strong customer authentication
6.2.2.6 Contactless low value (Art.11 RTS)
</t>
        </r>
      </text>
    </comment>
    <comment ref="B215" authorId="1" shapeId="0">
      <text>
        <r>
          <rPr>
            <sz val="9"/>
            <color indexed="81"/>
            <rFont val="Tahoma"/>
            <family val="2"/>
          </rPr>
          <t xml:space="preserve">6 E-money payment transactions
6.2 Of which via non-remote payment initiation channel
6.2.2 Of which authenticated via non-strong customer authentication
6.2.2.6 Contactless low value (Art.11 RTS)
</t>
        </r>
      </text>
    </comment>
    <comment ref="B216" authorId="1" shapeId="0">
      <text>
        <r>
          <rPr>
            <sz val="9"/>
            <color indexed="81"/>
            <rFont val="Tahoma"/>
            <family val="2"/>
          </rPr>
          <t xml:space="preserve">6 E-money payment transactions
6.2 Of which via non-remote payment initiation channel
6.2.2 Of which authenticated via non-strong customer authentication
6.2.2.7 Unattended terminal for transport or parking fares (Art.12 RTS)
</t>
        </r>
      </text>
    </comment>
    <comment ref="B217" authorId="1" shapeId="0">
      <text>
        <r>
          <rPr>
            <sz val="9"/>
            <color indexed="81"/>
            <rFont val="Tahoma"/>
            <family val="2"/>
          </rPr>
          <t xml:space="preserve">6 E-money payment transactions
6.2 Of which via non-remote payment initiation channel
6.2.2 Of which authenticated via non-strong customer authentication
6.2.2.7 Unattended terminal for transport or parking fares (Art.12 RTS)
</t>
        </r>
      </text>
    </comment>
    <comment ref="B218" authorId="1" shapeId="0">
      <text>
        <r>
          <rPr>
            <sz val="9"/>
            <color indexed="81"/>
            <rFont val="Tahoma"/>
            <family val="2"/>
          </rPr>
          <t xml:space="preserve">6 E-money payment transactions
6.2 Of which via non-remote payment initiation channel
6.2.2 Of which authenticated via non-strong customer authentication
6.2.2.7 Unattended terminal for transport or parking fares (Art.12 RTS)
</t>
        </r>
      </text>
    </comment>
    <comment ref="B219" authorId="1" shapeId="0">
      <text>
        <r>
          <rPr>
            <sz val="9"/>
            <color indexed="81"/>
            <rFont val="Tahoma"/>
            <family val="2"/>
          </rPr>
          <t xml:space="preserve">6 E-money payment transactions
6.2 Of which via non-remote payment initiation channel
6.2.2 Of which authenticated via non-strong customer authentication
6.2.2.8 Other 
</t>
        </r>
      </text>
    </comment>
    <comment ref="B220" authorId="1" shapeId="0">
      <text>
        <r>
          <rPr>
            <sz val="9"/>
            <color indexed="81"/>
            <rFont val="Tahoma"/>
            <family val="2"/>
          </rPr>
          <t xml:space="preserve">6 E-money payment transactions
6.2 Of which via non-remote payment initiation channel
6.2.2 Of which authenticated via non-strong customer authentication
6.2.2.8 Other 
</t>
        </r>
      </text>
    </comment>
    <comment ref="B221" authorId="1" shapeId="0">
      <text>
        <r>
          <rPr>
            <sz val="9"/>
            <color indexed="81"/>
            <rFont val="Tahoma"/>
            <family val="2"/>
          </rPr>
          <t xml:space="preserve">6 E-money payment transactions
6.2 Of which via non-remote payment initiation channel
6.2.2 Of which authenticated via non-strong customer authentication
6.2.2.8 Other 
</t>
        </r>
      </text>
    </comment>
    <comment ref="B222" authorId="1" shapeId="0">
      <text>
        <r>
          <rPr>
            <sz val="9"/>
            <color indexed="81"/>
            <rFont val="Tahoma"/>
            <family val="2"/>
          </rPr>
          <t xml:space="preserve">6 E-money payment transactions
</t>
        </r>
      </text>
    </comment>
    <comment ref="F222" authorId="0" shapeId="0">
      <text>
        <r>
          <rPr>
            <sz val="9"/>
            <color indexed="81"/>
            <rFont val="Tahoma"/>
            <family val="2"/>
          </rPr>
          <t>Geo: LU
Formula: Fva6 = Fva6.1 + Fva6.2</t>
        </r>
      </text>
    </comment>
    <comment ref="B223" authorId="1" shapeId="0">
      <text>
        <r>
          <rPr>
            <sz val="9"/>
            <color indexed="81"/>
            <rFont val="Tahoma"/>
            <family val="2"/>
          </rPr>
          <t xml:space="preserve">6 E-money payment transactions
</t>
        </r>
      </text>
    </comment>
    <comment ref="F223" authorId="0" shapeId="0">
      <text>
        <r>
          <rPr>
            <sz val="9"/>
            <color indexed="81"/>
            <rFont val="Tahoma"/>
            <family val="2"/>
          </rPr>
          <t>Geo: IX
Formula: Fva6 = Fva6.1 + Fva6.2</t>
        </r>
      </text>
    </comment>
    <comment ref="B224" authorId="1" shapeId="0">
      <text>
        <r>
          <rPr>
            <sz val="9"/>
            <color indexed="81"/>
            <rFont val="Tahoma"/>
            <family val="2"/>
          </rPr>
          <t xml:space="preserve">6 E-money payment transactions
</t>
        </r>
      </text>
    </comment>
    <comment ref="F224" authorId="0" shapeId="0">
      <text>
        <r>
          <rPr>
            <sz val="9"/>
            <color indexed="81"/>
            <rFont val="Tahoma"/>
            <family val="2"/>
          </rPr>
          <t>Geo: OX
Formula: Fva6 = Fva6.1 + Fva6.2</t>
        </r>
      </text>
    </comment>
    <comment ref="B225" authorId="1" shapeId="0">
      <text>
        <r>
          <rPr>
            <sz val="9"/>
            <color indexed="81"/>
            <rFont val="Tahoma"/>
            <family val="2"/>
          </rPr>
          <t xml:space="preserve">6 E-money payment transactions
6.1 Of which via remote payment initiation channel
</t>
        </r>
      </text>
    </comment>
    <comment ref="F225" authorId="0" shapeId="0">
      <text>
        <r>
          <rPr>
            <sz val="9"/>
            <color indexed="81"/>
            <rFont val="Tahoma"/>
            <family val="2"/>
          </rPr>
          <t>Geo: LU
Formula: Fva6.1 = Fva6.1.1 + Fva6.1.2</t>
        </r>
      </text>
    </comment>
    <comment ref="B226" authorId="1" shapeId="0">
      <text>
        <r>
          <rPr>
            <sz val="9"/>
            <color indexed="81"/>
            <rFont val="Tahoma"/>
            <family val="2"/>
          </rPr>
          <t xml:space="preserve">6 E-money payment transactions
6.1 Of which via remote payment initiation channel
</t>
        </r>
      </text>
    </comment>
    <comment ref="F226" authorId="0" shapeId="0">
      <text>
        <r>
          <rPr>
            <sz val="9"/>
            <color indexed="81"/>
            <rFont val="Tahoma"/>
            <family val="2"/>
          </rPr>
          <t>Geo: IX
Formula: Fva6.1 = Fva6.1.1 + Fva6.1.2</t>
        </r>
      </text>
    </comment>
    <comment ref="B227" authorId="1" shapeId="0">
      <text>
        <r>
          <rPr>
            <sz val="9"/>
            <color indexed="81"/>
            <rFont val="Tahoma"/>
            <family val="2"/>
          </rPr>
          <t xml:space="preserve">6 E-money payment transactions
6.1 Of which via remote payment initiation channel
</t>
        </r>
      </text>
    </comment>
    <comment ref="F227" authorId="0" shapeId="0">
      <text>
        <r>
          <rPr>
            <sz val="9"/>
            <color indexed="81"/>
            <rFont val="Tahoma"/>
            <family val="2"/>
          </rPr>
          <t>Geo: OX
Formula: Fva6.1 = Fva6.1.1 + Fva6.1.2</t>
        </r>
      </text>
    </comment>
    <comment ref="B228" authorId="1" shapeId="0">
      <text>
        <r>
          <rPr>
            <sz val="9"/>
            <color indexed="81"/>
            <rFont val="Tahoma"/>
            <family val="2"/>
          </rPr>
          <t xml:space="preserve">6 E-money payment transactions
6.1 Of which via remote payment initiation channel
6.1.1 of which authenticated via strong customer authentication
</t>
        </r>
      </text>
    </comment>
    <comment ref="F228" authorId="0" shapeId="0">
      <text>
        <r>
          <rPr>
            <sz val="9"/>
            <color indexed="81"/>
            <rFont val="Tahoma"/>
            <family val="2"/>
          </rPr>
          <t>Geo: LU
Formula: Fva6.1.1 = Fva6.1.1.1 + Fva6.1.1.2 + Fva6.1.1.3</t>
        </r>
      </text>
    </comment>
    <comment ref="B229" authorId="1" shapeId="0">
      <text>
        <r>
          <rPr>
            <sz val="9"/>
            <color indexed="81"/>
            <rFont val="Tahoma"/>
            <family val="2"/>
          </rPr>
          <t xml:space="preserve">6 E-money payment transactions
6.1 Of which via remote payment initiation channel
6.1.1 of which authenticated via strong customer authentication
</t>
        </r>
      </text>
    </comment>
    <comment ref="F229" authorId="0" shapeId="0">
      <text>
        <r>
          <rPr>
            <sz val="9"/>
            <color indexed="81"/>
            <rFont val="Tahoma"/>
            <family val="2"/>
          </rPr>
          <t>Geo: IX
Formula: Fva6.1.1 = Fva6.1.1.1 + Fva6.1.1.2 + Fva6.1.1.3</t>
        </r>
      </text>
    </comment>
    <comment ref="B230" authorId="1" shapeId="0">
      <text>
        <r>
          <rPr>
            <sz val="9"/>
            <color indexed="81"/>
            <rFont val="Tahoma"/>
            <family val="2"/>
          </rPr>
          <t xml:space="preserve">6 E-money payment transactions
6.1 Of which via remote payment initiation channel
6.1.1 of which authenticated via strong customer authentication
</t>
        </r>
      </text>
    </comment>
    <comment ref="F230" authorId="0" shapeId="0">
      <text>
        <r>
          <rPr>
            <sz val="9"/>
            <color indexed="81"/>
            <rFont val="Tahoma"/>
            <family val="2"/>
          </rPr>
          <t>Geo: OX
Formula: Fva6.1.1 = Fva6.1.1.1 + Fva6.1.1.2 + Fva6.1.1.3</t>
        </r>
      </text>
    </comment>
    <comment ref="B231" authorId="1" shapeId="0">
      <text>
        <r>
          <rPr>
            <sz val="9"/>
            <color indexed="81"/>
            <rFont val="Tahoma"/>
            <family val="2"/>
          </rPr>
          <t xml:space="preserve">6 E-money payment transactions
6.1 Of which via remote payment initiation channel
6.1.1 of which authenticated via strong customer authentication
6.1.1.1 Issuance of a payment order by the fraudster
</t>
        </r>
      </text>
    </comment>
    <comment ref="B232" authorId="1" shapeId="0">
      <text>
        <r>
          <rPr>
            <sz val="9"/>
            <color indexed="81"/>
            <rFont val="Tahoma"/>
            <family val="2"/>
          </rPr>
          <t xml:space="preserve">6 E-money payment transactions
6.1 Of which via remote payment initiation channel
6.1.1 of which authenticated via strong customer authentication
6.1.1.1 Issuance of a payment order by the fraudster
</t>
        </r>
      </text>
    </comment>
    <comment ref="B233" authorId="1" shapeId="0">
      <text>
        <r>
          <rPr>
            <sz val="9"/>
            <color indexed="81"/>
            <rFont val="Tahoma"/>
            <family val="2"/>
          </rPr>
          <t xml:space="preserve">6 E-money payment transactions
6.1 Of which via remote payment initiation channel
6.1.1 of which authenticated via strong customer authentication
6.1.1.1 Issuance of a payment order by the fraudster
</t>
        </r>
      </text>
    </comment>
    <comment ref="B234" authorId="1" shapeId="0">
      <text>
        <r>
          <rPr>
            <sz val="9"/>
            <color indexed="81"/>
            <rFont val="Tahoma"/>
            <family val="2"/>
          </rPr>
          <t xml:space="preserve">6 E-money payment transactions
6.1 Of which via remote payment initiation channel
6.1.1 of which authenticated via strong customer authentication
6.1.1.2 Modification of a payment order by the fraudster
</t>
        </r>
      </text>
    </comment>
    <comment ref="B235" authorId="1" shapeId="0">
      <text>
        <r>
          <rPr>
            <sz val="9"/>
            <color indexed="81"/>
            <rFont val="Tahoma"/>
            <family val="2"/>
          </rPr>
          <t xml:space="preserve">6 E-money payment transactions
6.1 Of which via remote payment initiation channel
6.1.1 of which authenticated via strong customer authentication
6.1.1.2 Modification of a payment order by the fraudster
</t>
        </r>
      </text>
    </comment>
    <comment ref="B236" authorId="1" shapeId="0">
      <text>
        <r>
          <rPr>
            <sz val="9"/>
            <color indexed="81"/>
            <rFont val="Tahoma"/>
            <family val="2"/>
          </rPr>
          <t xml:space="preserve">6 E-money payment transactions
6.1 Of which via remote payment initiation channel
6.1.1 of which authenticated via strong customer authentication
6.1.1.2 Modification of a payment order by the fraudster
</t>
        </r>
      </text>
    </comment>
    <comment ref="B237" authorId="1" shapeId="0">
      <text>
        <r>
          <rPr>
            <sz val="9"/>
            <color indexed="81"/>
            <rFont val="Tahoma"/>
            <family val="2"/>
          </rPr>
          <t xml:space="preserve">6 E-money payment transactions
6.1 Of which via remote payment initiation channel
6.1.1 of which authenticated via strong customer authentication
6.1.1.3 Manipulation of the payer by the fraudster to issue a payment order
</t>
        </r>
      </text>
    </comment>
    <comment ref="B238" authorId="1" shapeId="0">
      <text>
        <r>
          <rPr>
            <sz val="9"/>
            <color indexed="81"/>
            <rFont val="Tahoma"/>
            <family val="2"/>
          </rPr>
          <t xml:space="preserve">6 E-money payment transactions
6.1 Of which via remote payment initiation channel
6.1.1 of which authenticated via strong customer authentication
6.1.1.3 Manipulation of the payer by the fraudster to issue a payment order
</t>
        </r>
      </text>
    </comment>
    <comment ref="B239" authorId="1" shapeId="0">
      <text>
        <r>
          <rPr>
            <sz val="9"/>
            <color indexed="81"/>
            <rFont val="Tahoma"/>
            <family val="2"/>
          </rPr>
          <t xml:space="preserve">6 E-money payment transactions
6.1 Of which via remote payment initiation channel
6.1.1 of which authenticated via strong customer authentication
6.1.1.3 Manipulation of the payer by the fraudster to issue a payment order
</t>
        </r>
      </text>
    </comment>
    <comment ref="B240" authorId="1" shapeId="0">
      <text>
        <r>
          <rPr>
            <sz val="9"/>
            <color indexed="81"/>
            <rFont val="Tahoma"/>
            <family val="2"/>
          </rPr>
          <t xml:space="preserve">6 E-money payment transactions
6.1 Of which via remote payment initiation channel
6.1.2 of which authenticated via non-strong customer authentication
</t>
        </r>
      </text>
    </comment>
    <comment ref="F240" authorId="0" shapeId="0">
      <text>
        <r>
          <rPr>
            <sz val="9"/>
            <color indexed="81"/>
            <rFont val="Tahoma"/>
            <family val="2"/>
          </rPr>
          <t>Geo: LU
Formula: Fva6.1.2 = Fva6.1.2.1 + Fva6.1.2.2 + Fva6.1.2.3</t>
        </r>
      </text>
    </comment>
    <comment ref="B241" authorId="1" shapeId="0">
      <text>
        <r>
          <rPr>
            <sz val="9"/>
            <color indexed="81"/>
            <rFont val="Tahoma"/>
            <family val="2"/>
          </rPr>
          <t xml:space="preserve">6 E-money payment transactions
6.1 Of which via remote payment initiation channel
6.1.2 of which authenticated via non-strong customer authentication
</t>
        </r>
      </text>
    </comment>
    <comment ref="F241" authorId="0" shapeId="0">
      <text>
        <r>
          <rPr>
            <sz val="9"/>
            <color indexed="81"/>
            <rFont val="Tahoma"/>
            <family val="2"/>
          </rPr>
          <t>Geo: IX
Formula: Fva6.1.2 = Fva6.1.2.1 + Fva6.1.2.2 + Fva6.1.2.3</t>
        </r>
      </text>
    </comment>
    <comment ref="B242" authorId="1" shapeId="0">
      <text>
        <r>
          <rPr>
            <sz val="9"/>
            <color indexed="81"/>
            <rFont val="Tahoma"/>
            <family val="2"/>
          </rPr>
          <t xml:space="preserve">6 E-money payment transactions
6.1 Of which via remote payment initiation channel
6.1.2 of which authenticated via non-strong customer authentication
</t>
        </r>
      </text>
    </comment>
    <comment ref="F242" authorId="0" shapeId="0">
      <text>
        <r>
          <rPr>
            <sz val="9"/>
            <color indexed="81"/>
            <rFont val="Tahoma"/>
            <family val="2"/>
          </rPr>
          <t>Geo: OX
Formula: Fva6.1.2 = Fva6.1.2.1 + Fva6.1.2.2 + Fva6.1.2.3</t>
        </r>
      </text>
    </comment>
    <comment ref="B243" authorId="1" shapeId="0">
      <text>
        <r>
          <rPr>
            <sz val="9"/>
            <color indexed="81"/>
            <rFont val="Tahoma"/>
            <family val="2"/>
          </rPr>
          <t xml:space="preserve">6 E-money payment transactions
6.1 Of which via remote payment initiation channel
6.1.2 of which authenticated via non-strong customer authentication
6.1.2.1 Issuance of a payment order by the fraudster
</t>
        </r>
      </text>
    </comment>
    <comment ref="F243" authorId="0" shapeId="0">
      <text>
        <r>
          <rPr>
            <sz val="9"/>
            <color indexed="81"/>
            <rFont val="Tahoma"/>
            <family val="2"/>
          </rPr>
          <t>Geo: LU
Formula: Fva6.1.2 = Fva6.1.2.4 + Fva6.1.2.5 + Fva6.1.2.6 + Fva6.1.2.7 + Fva6.1.2.8 + Fva6.1.2.9 + Fva6.1.2.10 + Fva6.1.2.11</t>
        </r>
      </text>
    </comment>
    <comment ref="B244" authorId="1" shapeId="0">
      <text>
        <r>
          <rPr>
            <sz val="9"/>
            <color indexed="81"/>
            <rFont val="Tahoma"/>
            <family val="2"/>
          </rPr>
          <t xml:space="preserve">6 E-money payment transactions
6.1 Of which via remote payment initiation channel
6.1.2 of which authenticated via non-strong customer authentication
6.1.2.1 Issuance of a payment order by the fraudster
</t>
        </r>
      </text>
    </comment>
    <comment ref="F244" authorId="0" shapeId="0">
      <text>
        <r>
          <rPr>
            <sz val="9"/>
            <color indexed="81"/>
            <rFont val="Tahoma"/>
            <family val="2"/>
          </rPr>
          <t>Geo: IX
Formula: Fva6.1.2 = Fva6.1.2.4 + Fva6.1.2.5 + Fva6.1.2.6 + Fva6.1.2.7 + Fva6.1.2.8 + Fva6.1.2.9 + Fva6.1.2.10 + Fva6.1.2.11</t>
        </r>
      </text>
    </comment>
    <comment ref="B245" authorId="1" shapeId="0">
      <text>
        <r>
          <rPr>
            <sz val="9"/>
            <color indexed="81"/>
            <rFont val="Tahoma"/>
            <family val="2"/>
          </rPr>
          <t xml:space="preserve">6 E-money payment transactions
6.1 Of which via remote payment initiation channel
6.1.2 of which authenticated via non-strong customer authentication
6.1.2.1 Issuance of a payment order by the fraudster
</t>
        </r>
      </text>
    </comment>
    <comment ref="F245" authorId="0" shapeId="0">
      <text>
        <r>
          <rPr>
            <sz val="9"/>
            <color indexed="81"/>
            <rFont val="Tahoma"/>
            <family val="2"/>
          </rPr>
          <t>Geo: OX
Formula: Fva6.1.2 = Fva6.1.2.4 + Fva6.1.2.5 + Fva6.1.2.6 + Fva6.1.2.7 + Fva6.1.2.8 + Fva6.1.2.9 + Fva6.1.2.10 + Fva6.1.2.11</t>
        </r>
      </text>
    </comment>
    <comment ref="B246" authorId="1" shapeId="0">
      <text>
        <r>
          <rPr>
            <sz val="9"/>
            <color indexed="81"/>
            <rFont val="Tahoma"/>
            <family val="2"/>
          </rPr>
          <t xml:space="preserve">6 E-money payment transactions
6.1 Of which via remote payment initiation channel
6.1.2 of which authenticated via non-strong customer authentication
6.1.2.2 Modification of a payment order by the fraudster
</t>
        </r>
      </text>
    </comment>
    <comment ref="B247" authorId="1" shapeId="0">
      <text>
        <r>
          <rPr>
            <sz val="9"/>
            <color indexed="81"/>
            <rFont val="Tahoma"/>
            <family val="2"/>
          </rPr>
          <t xml:space="preserve">6 E-money payment transactions
6.1 Of which via remote payment initiation channel
6.1.2 of which authenticated via non-strong customer authentication
6.1.2.2 Modification of a payment order by the fraudster
</t>
        </r>
      </text>
    </comment>
    <comment ref="B248" authorId="1" shapeId="0">
      <text>
        <r>
          <rPr>
            <sz val="9"/>
            <color indexed="81"/>
            <rFont val="Tahoma"/>
            <family val="2"/>
          </rPr>
          <t xml:space="preserve">6 E-money payment transactions
6.1 Of which via remote payment initiation channel
6.1.2 of which authenticated via non-strong customer authentication
6.1.2.2 Modification of a payment order by the fraudster
</t>
        </r>
      </text>
    </comment>
    <comment ref="B249" authorId="1" shapeId="0">
      <text>
        <r>
          <rPr>
            <sz val="9"/>
            <color indexed="81"/>
            <rFont val="Tahoma"/>
            <family val="2"/>
          </rPr>
          <t xml:space="preserve">6 E-money payment transactions
6.1 Of which via remote payment initiation channel
6.1.2 of which authenticated via non-strong customer authentication
6.1.2.3 Manipulation of the payer by the fraudster to issue a payment order
</t>
        </r>
      </text>
    </comment>
    <comment ref="B250" authorId="1" shapeId="0">
      <text>
        <r>
          <rPr>
            <sz val="9"/>
            <color indexed="81"/>
            <rFont val="Tahoma"/>
            <family val="2"/>
          </rPr>
          <t xml:space="preserve">6 E-money payment transactions
6.1 Of which via remote payment initiation channel
6.1.2 of which authenticated via non-strong customer authentication
6.1.2.3 Manipulation of the payer by the fraudster to issue a payment order
</t>
        </r>
      </text>
    </comment>
    <comment ref="B251" authorId="1" shapeId="0">
      <text>
        <r>
          <rPr>
            <sz val="9"/>
            <color indexed="81"/>
            <rFont val="Tahoma"/>
            <family val="2"/>
          </rPr>
          <t xml:space="preserve">6 E-money payment transactions
6.1 Of which via remote payment initiation channel
6.1.2 of which authenticated via non-strong customer authentication
6.1.2.3 Manipulation of the payer by the fraudster to issue a payment order
</t>
        </r>
      </text>
    </comment>
    <comment ref="B252" authorId="1" shapeId="0">
      <text>
        <r>
          <rPr>
            <sz val="9"/>
            <color indexed="81"/>
            <rFont val="Tahoma"/>
            <family val="2"/>
          </rPr>
          <t xml:space="preserve">6 E-money payment transactions
6.1 Of which via remote payment initiation channel
6.1.2 of which authenticated via non-strong customer authentication
6.1.2.4 Low value (Art.16 RTS)
</t>
        </r>
      </text>
    </comment>
    <comment ref="B253" authorId="1" shapeId="0">
      <text>
        <r>
          <rPr>
            <sz val="9"/>
            <color indexed="81"/>
            <rFont val="Tahoma"/>
            <family val="2"/>
          </rPr>
          <t xml:space="preserve">6 E-money payment transactions
6.1 Of which via remote payment initiation channel
6.1.2 of which authenticated via non-strong customer authentication
6.1.2.4 Low value (Art.16 RTS)
</t>
        </r>
      </text>
    </comment>
    <comment ref="B254" authorId="1" shapeId="0">
      <text>
        <r>
          <rPr>
            <sz val="9"/>
            <color indexed="81"/>
            <rFont val="Tahoma"/>
            <family val="2"/>
          </rPr>
          <t xml:space="preserve">6 E-money payment transactions
6.1 Of which via remote payment initiation channel
6.1.2 of which authenticated via non-strong customer authentication
6.1.2.4 Low value (Art.16 RTS)
</t>
        </r>
      </text>
    </comment>
    <comment ref="B255" authorId="1" shapeId="0">
      <text>
        <r>
          <rPr>
            <sz val="9"/>
            <color indexed="81"/>
            <rFont val="Tahoma"/>
            <family val="2"/>
          </rPr>
          <t xml:space="preserve">6 E-money payment transactions
6.1 Of which via remote payment initiation channel
6.1.2 of which authenticated via non-strong customer authentication
6.1.2.5 Trusted beneficiary (Art.13 RTS)
</t>
        </r>
      </text>
    </comment>
    <comment ref="B256" authorId="1" shapeId="0">
      <text>
        <r>
          <rPr>
            <sz val="9"/>
            <color indexed="81"/>
            <rFont val="Tahoma"/>
            <family val="2"/>
          </rPr>
          <t xml:space="preserve">6 E-money payment transactions
6.1 Of which via remote payment initiation channel
6.1.2 of which authenticated via non-strong customer authentication
6.1.2.5 Trusted beneficiary (Art.13 RTS)
</t>
        </r>
      </text>
    </comment>
    <comment ref="B257" authorId="1" shapeId="0">
      <text>
        <r>
          <rPr>
            <sz val="9"/>
            <color indexed="81"/>
            <rFont val="Tahoma"/>
            <family val="2"/>
          </rPr>
          <t xml:space="preserve">6 E-money payment transactions
6.1 Of which via remote payment initiation channel
6.1.2 of which authenticated via non-strong customer authentication
6.1.2.5 Trusted beneficiary (Art.13 RTS)
</t>
        </r>
      </text>
    </comment>
    <comment ref="B258" authorId="1" shapeId="0">
      <text>
        <r>
          <rPr>
            <sz val="9"/>
            <color indexed="81"/>
            <rFont val="Tahoma"/>
            <family val="2"/>
          </rPr>
          <t xml:space="preserve">6 E-money payment transactions
6.1 Of which via remote payment initiation channel
6.1.2 of which authenticated via non-strong customer authentication
6.1.2.6 Recurring transaction (Art.14 RTS)
</t>
        </r>
      </text>
    </comment>
    <comment ref="B259" authorId="1" shapeId="0">
      <text>
        <r>
          <rPr>
            <sz val="9"/>
            <color indexed="81"/>
            <rFont val="Tahoma"/>
            <family val="2"/>
          </rPr>
          <t xml:space="preserve">6 E-money payment transactions
6.1 Of which via remote payment initiation channel
6.1.2 of which authenticated via non-strong customer authentication
6.1.2.6 Recurring transaction (Art.14 RTS)
</t>
        </r>
      </text>
    </comment>
    <comment ref="B260" authorId="1" shapeId="0">
      <text>
        <r>
          <rPr>
            <sz val="9"/>
            <color indexed="81"/>
            <rFont val="Tahoma"/>
            <family val="2"/>
          </rPr>
          <t xml:space="preserve">6 E-money payment transactions
6.1 Of which via remote payment initiation channel
6.1.2 of which authenticated via non-strong customer authentication
6.1.2.6 Recurring transaction (Art.14 RTS)
</t>
        </r>
      </text>
    </comment>
    <comment ref="B261" authorId="1" shapeId="0">
      <text>
        <r>
          <rPr>
            <sz val="9"/>
            <color indexed="81"/>
            <rFont val="Tahoma"/>
            <family val="2"/>
          </rPr>
          <t xml:space="preserve">6 E-money payment transactions
6.1 Of which via remote payment initiation channel
6.1.2 of which authenticated via non-strong customer authentication
6.1.2.7 Payment to self (Art. 15 RTS)
</t>
        </r>
      </text>
    </comment>
    <comment ref="B262" authorId="1" shapeId="0">
      <text>
        <r>
          <rPr>
            <sz val="9"/>
            <color indexed="81"/>
            <rFont val="Tahoma"/>
            <family val="2"/>
          </rPr>
          <t xml:space="preserve">6 E-money payment transactions
6.1 Of which via remote payment initiation channel
6.1.2 of which authenticated via non-strong customer authentication
6.1.2.7 Payment to self (Art. 15 RTS)
</t>
        </r>
      </text>
    </comment>
    <comment ref="B263" authorId="1" shapeId="0">
      <text>
        <r>
          <rPr>
            <sz val="9"/>
            <color indexed="81"/>
            <rFont val="Tahoma"/>
            <family val="2"/>
          </rPr>
          <t xml:space="preserve">6 E-money payment transactions
6.1 Of which via remote payment initiation channel
6.1.2 of which authenticated via non-strong customer authentication
6.1.2.7 Payment to self (Art. 15 RTS)
</t>
        </r>
      </text>
    </comment>
    <comment ref="B264" authorId="1" shapeId="0">
      <text>
        <r>
          <rPr>
            <sz val="9"/>
            <color indexed="81"/>
            <rFont val="Tahoma"/>
            <family val="2"/>
          </rPr>
          <t xml:space="preserve">6 E-money payment transactions
6.1 Of which via remote payment initiation channel
6.1.2 of which authenticated via non-strong customer authentication
6.1.2.8 Use of secure corporate payment processes or protocols (Art. 17 RTS)
</t>
        </r>
      </text>
    </comment>
    <comment ref="B265" authorId="1" shapeId="0">
      <text>
        <r>
          <rPr>
            <sz val="9"/>
            <color indexed="81"/>
            <rFont val="Tahoma"/>
            <family val="2"/>
          </rPr>
          <t xml:space="preserve">6 E-money payment transactions
6.1 Of which via remote payment initiation channel
6.1.2 of which authenticated via non-strong customer authentication
6.1.2.8 Use of secure corporate payment processes or protocols (Art. 17 RTS)
</t>
        </r>
      </text>
    </comment>
    <comment ref="B266" authorId="1" shapeId="0">
      <text>
        <r>
          <rPr>
            <sz val="9"/>
            <color indexed="81"/>
            <rFont val="Tahoma"/>
            <family val="2"/>
          </rPr>
          <t xml:space="preserve">6 E-money payment transactions
6.1 Of which via remote payment initiation channel
6.1.2 of which authenticated via non-strong customer authentication
6.1.2.8 Use of secure corporate payment processes or protocols (Art. 17 RTS)
</t>
        </r>
      </text>
    </comment>
    <comment ref="B267" authorId="1" shapeId="0">
      <text>
        <r>
          <rPr>
            <sz val="9"/>
            <color indexed="81"/>
            <rFont val="Tahoma"/>
            <family val="2"/>
          </rPr>
          <t xml:space="preserve">6 E-money payment transactions
6.1 Of which via remote payment initiation channel
6.1.2 of which authenticated via non-strong customer authentication
6.1.2.9 Transaction risk analysis (Art.18 RTS)
</t>
        </r>
      </text>
    </comment>
    <comment ref="B268" authorId="1" shapeId="0">
      <text>
        <r>
          <rPr>
            <sz val="9"/>
            <color indexed="81"/>
            <rFont val="Tahoma"/>
            <family val="2"/>
          </rPr>
          <t xml:space="preserve">6 E-money payment transactions
6.1 Of which via remote payment initiation channel
6.1.2 of which authenticated via non-strong customer authentication
6.1.2.9 Transaction risk analysis (Art.18 RTS)
</t>
        </r>
      </text>
    </comment>
    <comment ref="B269" authorId="1" shapeId="0">
      <text>
        <r>
          <rPr>
            <sz val="9"/>
            <color indexed="81"/>
            <rFont val="Tahoma"/>
            <family val="2"/>
          </rPr>
          <t xml:space="preserve">6 E-money payment transactions
6.1 Of which via remote payment initiation channel
6.1.2 of which authenticated via non-strong customer authentication
6.1.2.9 Transaction risk analysis (Art.18 RTS)
</t>
        </r>
      </text>
    </comment>
    <comment ref="B270" authorId="1" shapeId="0">
      <text>
        <r>
          <rPr>
            <sz val="9"/>
            <color indexed="81"/>
            <rFont val="Tahoma"/>
            <family val="2"/>
          </rPr>
          <t xml:space="preserve">6 E-money payment transactions
6.1 Of which via remote payment initiation channel
6.1.2 of which authenticated via non-strong customer authentication
6.1.2.10 Merchant initiated transactions (*)
</t>
        </r>
      </text>
    </comment>
    <comment ref="B271" authorId="1" shapeId="0">
      <text>
        <r>
          <rPr>
            <sz val="9"/>
            <color indexed="81"/>
            <rFont val="Tahoma"/>
            <family val="2"/>
          </rPr>
          <t xml:space="preserve">6 E-money payment transactions
6.1 Of which via remote payment initiation channel
6.1.2 of which authenticated via non-strong customer authentication
6.1.2.10 Merchant initiated transactions (*)
</t>
        </r>
      </text>
    </comment>
    <comment ref="B272" authorId="1" shapeId="0">
      <text>
        <r>
          <rPr>
            <sz val="9"/>
            <color indexed="81"/>
            <rFont val="Tahoma"/>
            <family val="2"/>
          </rPr>
          <t xml:space="preserve">6 E-money payment transactions
6.1 Of which via remote payment initiation channel
6.1.2 of which authenticated via non-strong customer authentication
6.1.2.10 Merchant initiated transactions (*)
</t>
        </r>
      </text>
    </comment>
    <comment ref="B273" authorId="1" shapeId="0">
      <text>
        <r>
          <rPr>
            <sz val="9"/>
            <color indexed="81"/>
            <rFont val="Tahoma"/>
            <family val="2"/>
          </rPr>
          <t xml:space="preserve">6 E-money payment transactions
6.1 Of which via remote payment initiation channel
6.1.2 of which authenticated via non-strong customer authentication
6.1.2.11 Other 
</t>
        </r>
      </text>
    </comment>
    <comment ref="B274" authorId="1" shapeId="0">
      <text>
        <r>
          <rPr>
            <sz val="9"/>
            <color indexed="81"/>
            <rFont val="Tahoma"/>
            <family val="2"/>
          </rPr>
          <t xml:space="preserve">6 E-money payment transactions
6.1 Of which via remote payment initiation channel
6.1.2 of which authenticated via non-strong customer authentication
6.1.2.11 Other 
</t>
        </r>
      </text>
    </comment>
    <comment ref="B275" authorId="1" shapeId="0">
      <text>
        <r>
          <rPr>
            <sz val="9"/>
            <color indexed="81"/>
            <rFont val="Tahoma"/>
            <family val="2"/>
          </rPr>
          <t xml:space="preserve">6 E-money payment transactions
6.1 Of which via remote payment initiation channel
6.1.2 of which authenticated via non-strong customer authentication
6.1.2.11 Other 
</t>
        </r>
      </text>
    </comment>
    <comment ref="B276" authorId="1" shapeId="0">
      <text>
        <r>
          <rPr>
            <sz val="9"/>
            <color indexed="81"/>
            <rFont val="Tahoma"/>
            <family val="2"/>
          </rPr>
          <t xml:space="preserve">6 E-money payment transactions
6.2 Of which via non-remote payment initiation channel
</t>
        </r>
      </text>
    </comment>
    <comment ref="F276" authorId="0" shapeId="0">
      <text>
        <r>
          <rPr>
            <sz val="9"/>
            <color indexed="81"/>
            <rFont val="Tahoma"/>
            <family val="2"/>
          </rPr>
          <t>Geo: LU
Formula: Fva6.2 = Fva6.2.1 + Fva6.2.2</t>
        </r>
      </text>
    </comment>
    <comment ref="B277" authorId="1" shapeId="0">
      <text>
        <r>
          <rPr>
            <sz val="9"/>
            <color indexed="81"/>
            <rFont val="Tahoma"/>
            <family val="2"/>
          </rPr>
          <t xml:space="preserve">6 E-money payment transactions
6.2 Of which via non-remote payment initiation channel
</t>
        </r>
      </text>
    </comment>
    <comment ref="F277" authorId="0" shapeId="0">
      <text>
        <r>
          <rPr>
            <sz val="9"/>
            <color indexed="81"/>
            <rFont val="Tahoma"/>
            <family val="2"/>
          </rPr>
          <t>Geo: IX
Formula: Fva6.2 = Fva6.2.1 + Fva6.2.2</t>
        </r>
      </text>
    </comment>
    <comment ref="B278" authorId="1" shapeId="0">
      <text>
        <r>
          <rPr>
            <sz val="9"/>
            <color indexed="81"/>
            <rFont val="Tahoma"/>
            <family val="2"/>
          </rPr>
          <t xml:space="preserve">6 E-money payment transactions
6.2 Of which via non-remote payment initiation channel
</t>
        </r>
      </text>
    </comment>
    <comment ref="F278" authorId="0" shapeId="0">
      <text>
        <r>
          <rPr>
            <sz val="9"/>
            <color indexed="81"/>
            <rFont val="Tahoma"/>
            <family val="2"/>
          </rPr>
          <t>Geo: OX
Formula: Fva6.2 = Fva6.2.1 + Fva6.2.2</t>
        </r>
      </text>
    </comment>
    <comment ref="B279" authorId="1" shapeId="0">
      <text>
        <r>
          <rPr>
            <sz val="9"/>
            <color indexed="81"/>
            <rFont val="Tahoma"/>
            <family val="2"/>
          </rPr>
          <t xml:space="preserve">6 E-money payment transactions
6.2 Of which via non-remote payment initiation channel
6.2.1 Of which authenticated via strong customer authentication
</t>
        </r>
      </text>
    </comment>
    <comment ref="F279" authorId="0" shapeId="0">
      <text>
        <r>
          <rPr>
            <sz val="9"/>
            <color indexed="81"/>
            <rFont val="Tahoma"/>
            <family val="2"/>
          </rPr>
          <t>Geo: LU
Formula: Fva6.2.1 = Fva6.2.1.1 + Fva6.2.1.2 + Fva6.2.1.3</t>
        </r>
      </text>
    </comment>
    <comment ref="B280" authorId="1" shapeId="0">
      <text>
        <r>
          <rPr>
            <sz val="9"/>
            <color indexed="81"/>
            <rFont val="Tahoma"/>
            <family val="2"/>
          </rPr>
          <t xml:space="preserve">6 E-money payment transactions
6.2 Of which via non-remote payment initiation channel
6.2.1 Of which authenticated via strong customer authentication
</t>
        </r>
      </text>
    </comment>
    <comment ref="F280" authorId="0" shapeId="0">
      <text>
        <r>
          <rPr>
            <sz val="9"/>
            <color indexed="81"/>
            <rFont val="Tahoma"/>
            <family val="2"/>
          </rPr>
          <t>Geo: IX
Formula: Fva6.2.1 = Fva6.2.1.1 + Fva6.2.1.2 + Fva6.2.1.3</t>
        </r>
      </text>
    </comment>
    <comment ref="B281" authorId="1" shapeId="0">
      <text>
        <r>
          <rPr>
            <sz val="9"/>
            <color indexed="81"/>
            <rFont val="Tahoma"/>
            <family val="2"/>
          </rPr>
          <t xml:space="preserve">6 E-money payment transactions
6.2 Of which via non-remote payment initiation channel
6.2.1 Of which authenticated via strong customer authentication
</t>
        </r>
      </text>
    </comment>
    <comment ref="F281" authorId="0" shapeId="0">
      <text>
        <r>
          <rPr>
            <sz val="9"/>
            <color indexed="81"/>
            <rFont val="Tahoma"/>
            <family val="2"/>
          </rPr>
          <t>Geo: OX
Formula: Fva6.2.1 = Fva6.2.1.1 + Fva6.2.1.2 + Fva6.2.1.3</t>
        </r>
      </text>
    </comment>
    <comment ref="B282" authorId="1" shapeId="0">
      <text>
        <r>
          <rPr>
            <sz val="9"/>
            <color indexed="81"/>
            <rFont val="Tahoma"/>
            <family val="2"/>
          </rPr>
          <t xml:space="preserve">6 E-money payment transactions
6.2 Of which via non-remote payment initiation channel
6.2.1 Of which authenticated via strong customer authentication
6.2.1.1 Issuance of a payment order by the fraudster
</t>
        </r>
      </text>
    </comment>
    <comment ref="B283" authorId="1" shapeId="0">
      <text>
        <r>
          <rPr>
            <sz val="9"/>
            <color indexed="81"/>
            <rFont val="Tahoma"/>
            <family val="2"/>
          </rPr>
          <t xml:space="preserve">6 E-money payment transactions
6.2 Of which via non-remote payment initiation channel
6.2.1 Of which authenticated via strong customer authentication
6.2.1.1 Issuance of a payment order by the fraudster
</t>
        </r>
      </text>
    </comment>
    <comment ref="B284" authorId="1" shapeId="0">
      <text>
        <r>
          <rPr>
            <sz val="9"/>
            <color indexed="81"/>
            <rFont val="Tahoma"/>
            <family val="2"/>
          </rPr>
          <t xml:space="preserve">6 E-money payment transactions
6.2 Of which via non-remote payment initiation channel
6.2.1 Of which authenticated via strong customer authentication
6.2.1.1 Issuance of a payment order by the fraudster
</t>
        </r>
      </text>
    </comment>
    <comment ref="B285" authorId="1" shapeId="0">
      <text>
        <r>
          <rPr>
            <sz val="9"/>
            <color indexed="81"/>
            <rFont val="Tahoma"/>
            <family val="2"/>
          </rPr>
          <t xml:space="preserve">6 E-money payment transactions
6.2 Of which via non-remote payment initiation channel
6.2.1 Of which authenticated via strong customer authentication
6.2.1.2 Modification of a payment order by the fraudster
</t>
        </r>
      </text>
    </comment>
    <comment ref="B286" authorId="1" shapeId="0">
      <text>
        <r>
          <rPr>
            <sz val="9"/>
            <color indexed="81"/>
            <rFont val="Tahoma"/>
            <family val="2"/>
          </rPr>
          <t xml:space="preserve">6 E-money payment transactions
6.2 Of which via non-remote payment initiation channel
6.2.1 Of which authenticated via strong customer authentication
6.2.1.2 Modification of a payment order by the fraudster
</t>
        </r>
      </text>
    </comment>
    <comment ref="B287" authorId="1" shapeId="0">
      <text>
        <r>
          <rPr>
            <sz val="9"/>
            <color indexed="81"/>
            <rFont val="Tahoma"/>
            <family val="2"/>
          </rPr>
          <t xml:space="preserve">6 E-money payment transactions
6.2 Of which via non-remote payment initiation channel
6.2.1 Of which authenticated via strong customer authentication
6.2.1.2 Modification of a payment order by the fraudster
</t>
        </r>
      </text>
    </comment>
    <comment ref="B288" authorId="1" shapeId="0">
      <text>
        <r>
          <rPr>
            <sz val="9"/>
            <color indexed="81"/>
            <rFont val="Tahoma"/>
            <family val="2"/>
          </rPr>
          <t xml:space="preserve">6 E-money payment transactions
6.2 Of which via non-remote payment initiation channel
6.2.1 Of which authenticated via strong customer authentication
6.2.1.3 Manipulation of the payer by the fraudster to issue a payment order
</t>
        </r>
      </text>
    </comment>
    <comment ref="B289" authorId="1" shapeId="0">
      <text>
        <r>
          <rPr>
            <sz val="9"/>
            <color indexed="81"/>
            <rFont val="Tahoma"/>
            <family val="2"/>
          </rPr>
          <t xml:space="preserve">6 E-money payment transactions
6.2 Of which via non-remote payment initiation channel
6.2.1 Of which authenticated via strong customer authentication
6.2.1.3 Manipulation of the payer by the fraudster to issue a payment order
</t>
        </r>
      </text>
    </comment>
    <comment ref="B290" authorId="1" shapeId="0">
      <text>
        <r>
          <rPr>
            <sz val="9"/>
            <color indexed="81"/>
            <rFont val="Tahoma"/>
            <family val="2"/>
          </rPr>
          <t xml:space="preserve">6 E-money payment transactions
6.2 Of which via non-remote payment initiation channel
6.2.1 Of which authenticated via strong customer authentication
6.2.1.3 Manipulation of the payer by the fraudster to issue a payment order
</t>
        </r>
      </text>
    </comment>
    <comment ref="B291" authorId="1" shapeId="0">
      <text>
        <r>
          <rPr>
            <sz val="9"/>
            <color indexed="81"/>
            <rFont val="Tahoma"/>
            <family val="2"/>
          </rPr>
          <t xml:space="preserve">6 E-money payment transactions
6.2 Of which via non-remote payment initiation channel
6.2.2 Of which authenticated via non-strong customer authentication
</t>
        </r>
      </text>
    </comment>
    <comment ref="F291" authorId="0" shapeId="0">
      <text>
        <r>
          <rPr>
            <sz val="9"/>
            <color indexed="81"/>
            <rFont val="Tahoma"/>
            <family val="2"/>
          </rPr>
          <t>Geo: LU
Formula: Fva6.2.2 = Fva6.2.2.1 + Fva6.2.2.2 + Fva6.2.2.3</t>
        </r>
      </text>
    </comment>
    <comment ref="B292" authorId="1" shapeId="0">
      <text>
        <r>
          <rPr>
            <sz val="9"/>
            <color indexed="81"/>
            <rFont val="Tahoma"/>
            <family val="2"/>
          </rPr>
          <t xml:space="preserve">6 E-money payment transactions
6.2 Of which via non-remote payment initiation channel
6.2.2 Of which authenticated via non-strong customer authentication
</t>
        </r>
      </text>
    </comment>
    <comment ref="F292" authorId="0" shapeId="0">
      <text>
        <r>
          <rPr>
            <sz val="9"/>
            <color indexed="81"/>
            <rFont val="Tahoma"/>
            <family val="2"/>
          </rPr>
          <t>Geo: IX
Formula: Fva6.2.2 = Fva6.2.2.1 + Fva6.2.2.2 + Fva6.2.2.3</t>
        </r>
      </text>
    </comment>
    <comment ref="B293" authorId="1" shapeId="0">
      <text>
        <r>
          <rPr>
            <sz val="9"/>
            <color indexed="81"/>
            <rFont val="Tahoma"/>
            <family val="2"/>
          </rPr>
          <t xml:space="preserve">6 E-money payment transactions
6.2 Of which via non-remote payment initiation channel
6.2.2 Of which authenticated via non-strong customer authentication
</t>
        </r>
      </text>
    </comment>
    <comment ref="F293" authorId="0" shapeId="0">
      <text>
        <r>
          <rPr>
            <sz val="9"/>
            <color indexed="81"/>
            <rFont val="Tahoma"/>
            <family val="2"/>
          </rPr>
          <t>Geo: OX
Formula: Fva6.2.2 = Fva6.2.2.1 + Fva6.2.2.2 + Fva6.2.2.3</t>
        </r>
      </text>
    </comment>
    <comment ref="B294" authorId="1" shapeId="0">
      <text>
        <r>
          <rPr>
            <sz val="9"/>
            <color indexed="81"/>
            <rFont val="Tahoma"/>
            <family val="2"/>
          </rPr>
          <t xml:space="preserve">6 E-money payment transactions
6.2 Of which via non-remote payment initiation channel
6.2.2 Of which authenticated via non-strong customer authentication
6.2.2.1 Issuance of a payment order by the fraudster
</t>
        </r>
      </text>
    </comment>
    <comment ref="F294" authorId="0" shapeId="0">
      <text>
        <r>
          <rPr>
            <sz val="9"/>
            <color indexed="81"/>
            <rFont val="Tahoma"/>
            <family val="2"/>
          </rPr>
          <t>Geo: LU
Formula: Fva6.2.2 = Fva6.2.2.4 + Fva6.2.2.5 + Fva6.2.2.6 + Fva6.2.2.7 + Fva6.2.2.8</t>
        </r>
      </text>
    </comment>
    <comment ref="B295" authorId="1" shapeId="0">
      <text>
        <r>
          <rPr>
            <sz val="9"/>
            <color indexed="81"/>
            <rFont val="Tahoma"/>
            <family val="2"/>
          </rPr>
          <t xml:space="preserve">6 E-money payment transactions
6.2 Of which via non-remote payment initiation channel
6.2.2 Of which authenticated via non-strong customer authentication
6.2.2.1 Issuance of a payment order by the fraudster
</t>
        </r>
      </text>
    </comment>
    <comment ref="F295" authorId="0" shapeId="0">
      <text>
        <r>
          <rPr>
            <sz val="9"/>
            <color indexed="81"/>
            <rFont val="Tahoma"/>
            <family val="2"/>
          </rPr>
          <t>Geo: IX
Formula: Fva6.2.2 = Fva6.2.2.4 + Fva6.2.2.5 + Fva6.2.2.6 + Fva6.2.2.7 + Fva6.2.2.8</t>
        </r>
      </text>
    </comment>
    <comment ref="B296" authorId="1" shapeId="0">
      <text>
        <r>
          <rPr>
            <sz val="9"/>
            <color indexed="81"/>
            <rFont val="Tahoma"/>
            <family val="2"/>
          </rPr>
          <t xml:space="preserve">6 E-money payment transactions
6.2 Of which via non-remote payment initiation channel
6.2.2 Of which authenticated via non-strong customer authentication
6.2.2.1 Issuance of a payment order by the fraudster
</t>
        </r>
      </text>
    </comment>
    <comment ref="F296" authorId="0" shapeId="0">
      <text>
        <r>
          <rPr>
            <sz val="9"/>
            <color indexed="81"/>
            <rFont val="Tahoma"/>
            <family val="2"/>
          </rPr>
          <t>Geo: OX
Formula: Fva6.2.2 = Fva6.2.2.4 + Fva6.2.2.5 + Fva6.2.2.6 + Fva6.2.2.7 + Fva6.2.2.8</t>
        </r>
      </text>
    </comment>
    <comment ref="B297" authorId="1" shapeId="0">
      <text>
        <r>
          <rPr>
            <sz val="9"/>
            <color indexed="81"/>
            <rFont val="Tahoma"/>
            <family val="2"/>
          </rPr>
          <t xml:space="preserve">6 E-money payment transactions
6.2 Of which via non-remote payment initiation channel
6.2.2 Of which authenticated via non-strong customer authentication
6.2.2.2 Modification of a payment order by the fraudster
</t>
        </r>
      </text>
    </comment>
    <comment ref="B298" authorId="1" shapeId="0">
      <text>
        <r>
          <rPr>
            <sz val="9"/>
            <color indexed="81"/>
            <rFont val="Tahoma"/>
            <family val="2"/>
          </rPr>
          <t xml:space="preserve">6 E-money payment transactions
6.2 Of which via non-remote payment initiation channel
6.2.2 Of which authenticated via non-strong customer authentication
6.2.2.2 Modification of a payment order by the fraudster
</t>
        </r>
      </text>
    </comment>
    <comment ref="B299" authorId="1" shapeId="0">
      <text>
        <r>
          <rPr>
            <sz val="9"/>
            <color indexed="81"/>
            <rFont val="Tahoma"/>
            <family val="2"/>
          </rPr>
          <t xml:space="preserve">6 E-money payment transactions
6.2 Of which via non-remote payment initiation channel
6.2.2 Of which authenticated via non-strong customer authentication
6.2.2.2 Modification of a payment order by the fraudster
</t>
        </r>
      </text>
    </comment>
    <comment ref="B300" authorId="1" shapeId="0">
      <text>
        <r>
          <rPr>
            <sz val="9"/>
            <color indexed="81"/>
            <rFont val="Tahoma"/>
            <family val="2"/>
          </rPr>
          <t xml:space="preserve">6 E-money payment transactions
6.2 Of which via non-remote payment initiation channel
6.2.2 Of which authenticated via non-strong customer authentication
6.2.2.3 Manipulation of the payer by the fraudster to issue a payment order
</t>
        </r>
      </text>
    </comment>
    <comment ref="B301" authorId="1" shapeId="0">
      <text>
        <r>
          <rPr>
            <sz val="9"/>
            <color indexed="81"/>
            <rFont val="Tahoma"/>
            <family val="2"/>
          </rPr>
          <t xml:space="preserve">6 E-money payment transactions
6.2 Of which via non-remote payment initiation channel
6.2.2 Of which authenticated via non-strong customer authentication
6.2.2.3 Manipulation of the payer by the fraudster to issue a payment order
</t>
        </r>
      </text>
    </comment>
    <comment ref="B302" authorId="1" shapeId="0">
      <text>
        <r>
          <rPr>
            <sz val="9"/>
            <color indexed="81"/>
            <rFont val="Tahoma"/>
            <family val="2"/>
          </rPr>
          <t xml:space="preserve">6 E-money payment transactions
6.2 Of which via non-remote payment initiation channel
6.2.2 Of which authenticated via non-strong customer authentication
6.2.2.3 Manipulation of the payer by the fraudster to issue a payment order
</t>
        </r>
      </text>
    </comment>
    <comment ref="B303" authorId="1" shapeId="0">
      <text>
        <r>
          <rPr>
            <sz val="9"/>
            <color indexed="81"/>
            <rFont val="Tahoma"/>
            <family val="2"/>
          </rPr>
          <t xml:space="preserve">6 E-money payment transactions
6.2 Of which via non-remote payment initiation channel
6.2.2 Of which authenticated via non-strong customer authentication
6.2.2.4 Trusted beneficiary (Art.13 RTS)
</t>
        </r>
      </text>
    </comment>
    <comment ref="B304" authorId="1" shapeId="0">
      <text>
        <r>
          <rPr>
            <sz val="9"/>
            <color indexed="81"/>
            <rFont val="Tahoma"/>
            <family val="2"/>
          </rPr>
          <t xml:space="preserve">6 E-money payment transactions
6.2 Of which via non-remote payment initiation channel
6.2.2 Of which authenticated via non-strong customer authentication
6.2.2.4 Trusted beneficiary (Art.13 RTS)
</t>
        </r>
      </text>
    </comment>
    <comment ref="B305" authorId="1" shapeId="0">
      <text>
        <r>
          <rPr>
            <sz val="9"/>
            <color indexed="81"/>
            <rFont val="Tahoma"/>
            <family val="2"/>
          </rPr>
          <t xml:space="preserve">6 E-money payment transactions
6.2 Of which via non-remote payment initiation channel
6.2.2 Of which authenticated via non-strong customer authentication
6.2.2.4 Trusted beneficiary (Art.13 RTS)
</t>
        </r>
      </text>
    </comment>
    <comment ref="B306" authorId="1" shapeId="0">
      <text>
        <r>
          <rPr>
            <sz val="9"/>
            <color indexed="81"/>
            <rFont val="Tahoma"/>
            <family val="2"/>
          </rPr>
          <t xml:space="preserve">6 E-money payment transactions
6.2 Of which via non-remote payment initiation channel
6.2.2 Of which authenticated via non-strong customer authentication
6.2.2.5 Recurring transaction (Art.14 RTS)
</t>
        </r>
      </text>
    </comment>
    <comment ref="B307" authorId="1" shapeId="0">
      <text>
        <r>
          <rPr>
            <sz val="9"/>
            <color indexed="81"/>
            <rFont val="Tahoma"/>
            <family val="2"/>
          </rPr>
          <t xml:space="preserve">6 E-money payment transactions
6.2 Of which via non-remote payment initiation channel
6.2.2 Of which authenticated via non-strong customer authentication
6.2.2.5 Recurring transaction (Art.14 RTS)
</t>
        </r>
      </text>
    </comment>
    <comment ref="B308" authorId="1" shapeId="0">
      <text>
        <r>
          <rPr>
            <sz val="9"/>
            <color indexed="81"/>
            <rFont val="Tahoma"/>
            <family val="2"/>
          </rPr>
          <t xml:space="preserve">6 E-money payment transactions
6.2 Of which via non-remote payment initiation channel
6.2.2 Of which authenticated via non-strong customer authentication
6.2.2.5 Recurring transaction (Art.14 RTS)
</t>
        </r>
      </text>
    </comment>
    <comment ref="B309" authorId="1" shapeId="0">
      <text>
        <r>
          <rPr>
            <sz val="9"/>
            <color indexed="81"/>
            <rFont val="Tahoma"/>
            <family val="2"/>
          </rPr>
          <t xml:space="preserve">6 E-money payment transactions
6.2 Of which via non-remote payment initiation channel
6.2.2 Of which authenticated via non-strong customer authentication
6.2.2.6 Contactless low value (Art.11 RTS)
</t>
        </r>
      </text>
    </comment>
    <comment ref="B310" authorId="1" shapeId="0">
      <text>
        <r>
          <rPr>
            <sz val="9"/>
            <color indexed="81"/>
            <rFont val="Tahoma"/>
            <family val="2"/>
          </rPr>
          <t xml:space="preserve">6 E-money payment transactions
6.2 Of which via non-remote payment initiation channel
6.2.2 Of which authenticated via non-strong customer authentication
6.2.2.6 Contactless low value (Art.11 RTS)
</t>
        </r>
      </text>
    </comment>
    <comment ref="B311" authorId="1" shapeId="0">
      <text>
        <r>
          <rPr>
            <sz val="9"/>
            <color indexed="81"/>
            <rFont val="Tahoma"/>
            <family val="2"/>
          </rPr>
          <t xml:space="preserve">6 E-money payment transactions
6.2 Of which via non-remote payment initiation channel
6.2.2 Of which authenticated via non-strong customer authentication
6.2.2.6 Contactless low value (Art.11 RTS)
</t>
        </r>
      </text>
    </comment>
    <comment ref="B312" authorId="1" shapeId="0">
      <text>
        <r>
          <rPr>
            <sz val="9"/>
            <color indexed="81"/>
            <rFont val="Tahoma"/>
            <family val="2"/>
          </rPr>
          <t xml:space="preserve">6 E-money payment transactions
6.2 Of which via non-remote payment initiation channel
6.2.2 Of which authenticated via non-strong customer authentication
6.2.2.7 Unattended terminal for transport or parking fares (Art.12 RTS)
</t>
        </r>
      </text>
    </comment>
    <comment ref="B313" authorId="1" shapeId="0">
      <text>
        <r>
          <rPr>
            <sz val="9"/>
            <color indexed="81"/>
            <rFont val="Tahoma"/>
            <family val="2"/>
          </rPr>
          <t xml:space="preserve">6 E-money payment transactions
6.2 Of which via non-remote payment initiation channel
6.2.2 Of which authenticated via non-strong customer authentication
6.2.2.7 Unattended terminal for transport or parking fares (Art.12 RTS)
</t>
        </r>
      </text>
    </comment>
    <comment ref="B314" authorId="1" shapeId="0">
      <text>
        <r>
          <rPr>
            <sz val="9"/>
            <color indexed="81"/>
            <rFont val="Tahoma"/>
            <family val="2"/>
          </rPr>
          <t xml:space="preserve">6 E-money payment transactions
6.2 Of which via non-remote payment initiation channel
6.2.2 Of which authenticated via non-strong customer authentication
6.2.2.7 Unattended terminal for transport or parking fares (Art.12 RTS)
</t>
        </r>
      </text>
    </comment>
    <comment ref="B315" authorId="1" shapeId="0">
      <text>
        <r>
          <rPr>
            <sz val="9"/>
            <color indexed="81"/>
            <rFont val="Tahoma"/>
            <family val="2"/>
          </rPr>
          <t xml:space="preserve">6 E-money payment transactions
6.2 Of which via non-remote payment initiation channel
6.2.2 Of which authenticated via non-strong customer authentication
6.2.2.8 Other 
</t>
        </r>
      </text>
    </comment>
    <comment ref="B316" authorId="1" shapeId="0">
      <text>
        <r>
          <rPr>
            <sz val="9"/>
            <color indexed="81"/>
            <rFont val="Tahoma"/>
            <family val="2"/>
          </rPr>
          <t xml:space="preserve">6 E-money payment transactions
6.2 Of which via non-remote payment initiation channel
6.2.2 Of which authenticated via non-strong customer authentication
6.2.2.8 Other 
</t>
        </r>
      </text>
    </comment>
    <comment ref="B317" authorId="1" shapeId="0">
      <text>
        <r>
          <rPr>
            <sz val="9"/>
            <color indexed="81"/>
            <rFont val="Tahoma"/>
            <family val="2"/>
          </rPr>
          <t xml:space="preserve">6 E-money payment transactions
6.2 Of which via non-remote payment initiation channel
6.2.2 Of which authenticated via non-strong customer authentication
6.2.2.8 Other 
</t>
        </r>
      </text>
    </comment>
    <comment ref="B318" authorId="1" shapeId="0">
      <text>
        <r>
          <rPr>
            <sz val="9"/>
            <color indexed="81"/>
            <rFont val="Tahoma"/>
            <family val="2"/>
          </rPr>
          <t>9.6PSP Losses due to fraud per liability bearer (E-money): The reporting payment service provider</t>
        </r>
      </text>
    </comment>
    <comment ref="B319" authorId="1" shapeId="0">
      <text>
        <r>
          <rPr>
            <sz val="9"/>
            <color indexed="81"/>
            <rFont val="Tahoma"/>
            <family val="2"/>
          </rPr>
          <t>9.6PSU Losses due to fraud per liability bearer (E-money): The Payment service user (payer)</t>
        </r>
      </text>
    </comment>
    <comment ref="B320" authorId="1" shapeId="0">
      <text>
        <r>
          <rPr>
            <sz val="9"/>
            <color indexed="81"/>
            <rFont val="Tahoma"/>
            <family val="2"/>
          </rPr>
          <t>9.6O Losses due to fraud per liability bearer (E-money): Others</t>
        </r>
      </text>
    </comment>
  </commentList>
</comments>
</file>

<file path=xl/comments8.xml><?xml version="1.0" encoding="utf-8"?>
<comments xmlns="http://schemas.openxmlformats.org/spreadsheetml/2006/main">
  <authors>
    <author>Pavel Dvorak</author>
    <author>Pavel Dvořák</author>
    <author>Hofmeister, Robert</author>
    <author>Robert Hofmeister</author>
  </authors>
  <commentList>
    <comment ref="G4" authorId="0" shapeId="0">
      <text>
        <r>
          <rPr>
            <sz val="9"/>
            <color indexed="81"/>
            <rFont val="Tahoma"/>
            <family val="2"/>
          </rPr>
          <t>No empty cells are expected.
Both value and data availability must be filled.</t>
        </r>
      </text>
    </comment>
    <comment ref="H4" authorId="0" shapeId="0">
      <text>
        <r>
          <rPr>
            <sz val="9"/>
            <color indexed="81"/>
            <rFont val="Tahoma"/>
            <family val="2"/>
          </rPr>
          <t>For positive values, data availability flag should be "OK". 
 Also, the E flag is only allowed for fraud data.</t>
        </r>
      </text>
    </comment>
    <comment ref="I4" authorId="0" shapeId="0">
      <text>
        <r>
          <rPr>
            <sz val="9"/>
            <color indexed="81"/>
            <rFont val="Tahoma"/>
            <family val="2"/>
          </rPr>
          <t>Part 1:
Fva &gt; 0 if and only if Fvo &gt; 0 
Pva &gt; 0 if and only if Pvo &gt; 0
Part 2:
Pvo &gt;= Fvo, and Pva &gt;= Fva</t>
        </r>
      </text>
    </comment>
    <comment ref="A5" authorId="1" shapeId="0">
      <text>
        <r>
          <rPr>
            <sz val="9"/>
            <color indexed="81"/>
            <rFont val="Tahoma"/>
            <family val="2"/>
          </rPr>
          <t>For the cross-border transactions, the relevant geo codes should be used:
"IX" stands for cross-border within EEA
"OX" stands for cross-border outside EEA 
"XX" is a generic geo code to be used for reporting of "losses due to fraud per liability bearer".</t>
        </r>
      </text>
    </comment>
    <comment ref="B5" authorId="1" shapeId="0">
      <text>
        <r>
          <rPr>
            <sz val="9"/>
            <color indexed="81"/>
            <rFont val="Tahoma"/>
            <family val="2"/>
          </rPr>
          <t>See table "Field codes" for more details.</t>
        </r>
      </text>
    </comment>
    <comment ref="C5" authorId="2" shapeId="0">
      <text>
        <r>
          <rPr>
            <sz val="8"/>
            <color indexed="81"/>
            <rFont val="Tahoma"/>
            <family val="2"/>
          </rPr>
          <t xml:space="preserve">please </t>
        </r>
        <r>
          <rPr>
            <b/>
            <sz val="8"/>
            <color indexed="81"/>
            <rFont val="Tahoma"/>
            <family val="2"/>
          </rPr>
          <t xml:space="preserve">do not modify the </t>
        </r>
        <r>
          <rPr>
            <sz val="8"/>
            <color indexed="81"/>
            <rFont val="Tahoma"/>
            <family val="2"/>
          </rPr>
          <t>number</t>
        </r>
        <r>
          <rPr>
            <b/>
            <sz val="8"/>
            <color indexed="81"/>
            <rFont val="Tahoma"/>
            <family val="2"/>
          </rPr>
          <t xml:space="preserve"> format.
to be reported in actual units, with two decimals for values
</t>
        </r>
      </text>
    </comment>
    <comment ref="D5" authorId="3" shapeId="0">
      <text>
        <r>
          <rPr>
            <sz val="8"/>
            <color indexed="81"/>
            <rFont val="Tahoma"/>
            <family val="2"/>
          </rPr>
          <t xml:space="preserve">Indicate if </t>
        </r>
        <r>
          <rPr>
            <b/>
            <sz val="8"/>
            <color indexed="81"/>
            <rFont val="Tahoma"/>
            <family val="2"/>
          </rPr>
          <t>data entry</t>
        </r>
        <r>
          <rPr>
            <sz val="8"/>
            <color indexed="81"/>
            <rFont val="Tahoma"/>
            <family val="2"/>
          </rPr>
          <t xml:space="preserve"> is 
available (</t>
        </r>
        <r>
          <rPr>
            <b/>
            <sz val="8"/>
            <color indexed="81"/>
            <rFont val="Tahoma"/>
            <family val="2"/>
          </rPr>
          <t>OK</t>
        </r>
        <r>
          <rPr>
            <sz val="8"/>
            <color indexed="81"/>
            <rFont val="Tahoma"/>
            <family val="2"/>
          </rPr>
          <t>)
not applicable</t>
        </r>
        <r>
          <rPr>
            <b/>
            <sz val="8"/>
            <color indexed="81"/>
            <rFont val="Tahoma"/>
            <family val="2"/>
          </rPr>
          <t xml:space="preserve"> </t>
        </r>
        <r>
          <rPr>
            <sz val="8"/>
            <color indexed="81"/>
            <rFont val="Tahoma"/>
            <family val="2"/>
          </rPr>
          <t>(</t>
        </r>
        <r>
          <rPr>
            <b/>
            <sz val="8"/>
            <color indexed="81"/>
            <rFont val="Tahoma"/>
            <family val="2"/>
          </rPr>
          <t>NA</t>
        </r>
        <r>
          <rPr>
            <sz val="8"/>
            <color indexed="81"/>
            <rFont val="Tahoma"/>
            <family val="2"/>
          </rPr>
          <t>)
an estimate (</t>
        </r>
        <r>
          <rPr>
            <b/>
            <sz val="8"/>
            <color indexed="81"/>
            <rFont val="Tahoma"/>
            <family val="2"/>
          </rPr>
          <t>E</t>
        </r>
        <r>
          <rPr>
            <sz val="8"/>
            <color indexed="81"/>
            <rFont val="Tahoma"/>
            <family val="2"/>
          </rPr>
          <t>) ← only for fraud data</t>
        </r>
      </text>
    </comment>
    <comment ref="E5" authorId="3" shapeId="0">
      <text>
        <r>
          <rPr>
            <sz val="8"/>
            <color indexed="81"/>
            <rFont val="Tahoma"/>
            <family val="2"/>
          </rPr>
          <t xml:space="preserve">Can be used for providing further information in the form of free text comments.
Please do </t>
        </r>
        <r>
          <rPr>
            <b/>
            <sz val="8"/>
            <color indexed="81"/>
            <rFont val="Tahoma"/>
            <family val="2"/>
          </rPr>
          <t>not</t>
        </r>
        <r>
          <rPr>
            <sz val="8"/>
            <color indexed="81"/>
            <rFont val="Tahoma"/>
            <family val="2"/>
          </rPr>
          <t xml:space="preserve"> include the character ";" (semicolon)</t>
        </r>
      </text>
    </comment>
    <comment ref="B6" authorId="1" shapeId="0">
      <text>
        <r>
          <rPr>
            <sz val="9"/>
            <color indexed="81"/>
            <rFont val="Tahoma"/>
            <family val="2"/>
          </rPr>
          <t xml:space="preserve">7 Money remittances
</t>
        </r>
      </text>
    </comment>
    <comment ref="B7" authorId="1" shapeId="0">
      <text>
        <r>
          <rPr>
            <sz val="9"/>
            <color indexed="81"/>
            <rFont val="Tahoma"/>
            <family val="2"/>
          </rPr>
          <t xml:space="preserve">7 Money remittances
</t>
        </r>
      </text>
    </comment>
    <comment ref="B8" authorId="1" shapeId="0">
      <text>
        <r>
          <rPr>
            <sz val="9"/>
            <color indexed="81"/>
            <rFont val="Tahoma"/>
            <family val="2"/>
          </rPr>
          <t xml:space="preserve">7 Money remittances
</t>
        </r>
      </text>
    </comment>
    <comment ref="B9" authorId="1" shapeId="0">
      <text>
        <r>
          <rPr>
            <sz val="9"/>
            <color indexed="81"/>
            <rFont val="Tahoma"/>
            <family val="2"/>
          </rPr>
          <t xml:space="preserve">7 Money remittances
</t>
        </r>
      </text>
    </comment>
    <comment ref="B10" authorId="1" shapeId="0">
      <text>
        <r>
          <rPr>
            <sz val="9"/>
            <color indexed="81"/>
            <rFont val="Tahoma"/>
            <family val="2"/>
          </rPr>
          <t xml:space="preserve">7 Money remittances
</t>
        </r>
      </text>
    </comment>
    <comment ref="B11" authorId="1" shapeId="0">
      <text>
        <r>
          <rPr>
            <sz val="9"/>
            <color indexed="81"/>
            <rFont val="Tahoma"/>
            <family val="2"/>
          </rPr>
          <t xml:space="preserve">7 Money remittances
</t>
        </r>
      </text>
    </comment>
    <comment ref="B12" authorId="1" shapeId="0">
      <text>
        <r>
          <rPr>
            <sz val="9"/>
            <color indexed="81"/>
            <rFont val="Tahoma"/>
            <family val="2"/>
          </rPr>
          <t xml:space="preserve">7 Money remittances
</t>
        </r>
      </text>
    </comment>
    <comment ref="B13" authorId="1" shapeId="0">
      <text>
        <r>
          <rPr>
            <sz val="9"/>
            <color indexed="81"/>
            <rFont val="Tahoma"/>
            <family val="2"/>
          </rPr>
          <t xml:space="preserve">7 Money remittances
</t>
        </r>
      </text>
    </comment>
    <comment ref="B14" authorId="1" shapeId="0">
      <text>
        <r>
          <rPr>
            <sz val="9"/>
            <color indexed="81"/>
            <rFont val="Tahoma"/>
            <family val="2"/>
          </rPr>
          <t xml:space="preserve">7 Money remittances
</t>
        </r>
      </text>
    </comment>
    <comment ref="B15" authorId="1" shapeId="0">
      <text>
        <r>
          <rPr>
            <sz val="9"/>
            <color indexed="81"/>
            <rFont val="Tahoma"/>
            <family val="2"/>
          </rPr>
          <t xml:space="preserve">7 Money remittances
</t>
        </r>
      </text>
    </comment>
    <comment ref="B16" authorId="1" shapeId="0">
      <text>
        <r>
          <rPr>
            <sz val="9"/>
            <color indexed="81"/>
            <rFont val="Tahoma"/>
            <family val="2"/>
          </rPr>
          <t xml:space="preserve">7 Money remittances
</t>
        </r>
      </text>
    </comment>
    <comment ref="B17" authorId="1" shapeId="0">
      <text>
        <r>
          <rPr>
            <sz val="9"/>
            <color indexed="81"/>
            <rFont val="Tahoma"/>
            <family val="2"/>
          </rPr>
          <t xml:space="preserve">7 Money remittances
</t>
        </r>
      </text>
    </comment>
  </commentList>
</comments>
</file>

<file path=xl/comments9.xml><?xml version="1.0" encoding="utf-8"?>
<comments xmlns="http://schemas.openxmlformats.org/spreadsheetml/2006/main">
  <authors>
    <author>Pavel Dvorak</author>
    <author>Pavel Dvořák</author>
    <author>Hofmeister, Robert</author>
    <author>Robert Hofmeister</author>
  </authors>
  <commentList>
    <comment ref="F4" authorId="0" shapeId="0">
      <text>
        <r>
          <rPr>
            <sz val="9"/>
            <color indexed="81"/>
            <rFont val="Tahoma"/>
            <family val="2"/>
          </rPr>
          <t>This check verifies that each total is equal to the sum of its elements.
 In all cases, 0 or TRUE is the expected result.
 The check formula is included in the comment for each cell.</t>
        </r>
      </text>
    </comment>
    <comment ref="G4" authorId="0" shapeId="0">
      <text>
        <r>
          <rPr>
            <sz val="9"/>
            <color indexed="81"/>
            <rFont val="Tahoma"/>
            <family val="2"/>
          </rPr>
          <t>No empty cells are expected.
Both value and data availability must be filled.</t>
        </r>
      </text>
    </comment>
    <comment ref="H4" authorId="0" shapeId="0">
      <text>
        <r>
          <rPr>
            <sz val="9"/>
            <color indexed="81"/>
            <rFont val="Tahoma"/>
            <family val="2"/>
          </rPr>
          <t>For positive values, data availability flag should be "OK". 
 Also, the E flag is only allowed for fraud data.</t>
        </r>
      </text>
    </comment>
    <comment ref="I4" authorId="0" shapeId="0">
      <text>
        <r>
          <rPr>
            <sz val="9"/>
            <color indexed="81"/>
            <rFont val="Tahoma"/>
            <family val="2"/>
          </rPr>
          <t>Part 1:
Fva &gt; 0 if and only if Fvo &gt; 0 
Pva &gt; 0 if and only if Pvo &gt; 0
Part 2:
Pvo &gt;= Fvo, and Pva &gt;= Fva</t>
        </r>
      </text>
    </comment>
    <comment ref="A5" authorId="1" shapeId="0">
      <text>
        <r>
          <rPr>
            <sz val="9"/>
            <color indexed="81"/>
            <rFont val="Tahoma"/>
            <family val="2"/>
          </rPr>
          <t>For the cross-border transactions, the relevant geo codes should be used:
"IX" stands for cross-border within EEA
"OX" stands for cross-border outside EEA 
"XX" is a generic geo code to be used for reporting of "losses due to fraud per liability bearer".</t>
        </r>
      </text>
    </comment>
    <comment ref="B5" authorId="1" shapeId="0">
      <text>
        <r>
          <rPr>
            <sz val="9"/>
            <color indexed="81"/>
            <rFont val="Tahoma"/>
            <family val="2"/>
          </rPr>
          <t>See table "Field codes" for more details.</t>
        </r>
      </text>
    </comment>
    <comment ref="C5" authorId="2" shapeId="0">
      <text>
        <r>
          <rPr>
            <sz val="8"/>
            <color indexed="81"/>
            <rFont val="Tahoma"/>
            <family val="2"/>
          </rPr>
          <t xml:space="preserve">please </t>
        </r>
        <r>
          <rPr>
            <b/>
            <sz val="8"/>
            <color indexed="81"/>
            <rFont val="Tahoma"/>
            <family val="2"/>
          </rPr>
          <t xml:space="preserve">do not modify the </t>
        </r>
        <r>
          <rPr>
            <sz val="8"/>
            <color indexed="81"/>
            <rFont val="Tahoma"/>
            <family val="2"/>
          </rPr>
          <t>number</t>
        </r>
        <r>
          <rPr>
            <b/>
            <sz val="8"/>
            <color indexed="81"/>
            <rFont val="Tahoma"/>
            <family val="2"/>
          </rPr>
          <t xml:space="preserve"> format.
to be reported in actual units, with two decimals for values
</t>
        </r>
      </text>
    </comment>
    <comment ref="D5" authorId="3" shapeId="0">
      <text>
        <r>
          <rPr>
            <sz val="8"/>
            <color indexed="81"/>
            <rFont val="Tahoma"/>
            <family val="2"/>
          </rPr>
          <t xml:space="preserve">Indicate if </t>
        </r>
        <r>
          <rPr>
            <b/>
            <sz val="8"/>
            <color indexed="81"/>
            <rFont val="Tahoma"/>
            <family val="2"/>
          </rPr>
          <t>data entry</t>
        </r>
        <r>
          <rPr>
            <sz val="8"/>
            <color indexed="81"/>
            <rFont val="Tahoma"/>
            <family val="2"/>
          </rPr>
          <t xml:space="preserve"> is 
available (</t>
        </r>
        <r>
          <rPr>
            <b/>
            <sz val="8"/>
            <color indexed="81"/>
            <rFont val="Tahoma"/>
            <family val="2"/>
          </rPr>
          <t>OK</t>
        </r>
        <r>
          <rPr>
            <sz val="8"/>
            <color indexed="81"/>
            <rFont val="Tahoma"/>
            <family val="2"/>
          </rPr>
          <t>)
not applicable</t>
        </r>
        <r>
          <rPr>
            <b/>
            <sz val="8"/>
            <color indexed="81"/>
            <rFont val="Tahoma"/>
            <family val="2"/>
          </rPr>
          <t xml:space="preserve"> </t>
        </r>
        <r>
          <rPr>
            <sz val="8"/>
            <color indexed="81"/>
            <rFont val="Tahoma"/>
            <family val="2"/>
          </rPr>
          <t>(</t>
        </r>
        <r>
          <rPr>
            <b/>
            <sz val="8"/>
            <color indexed="81"/>
            <rFont val="Tahoma"/>
            <family val="2"/>
          </rPr>
          <t>NA</t>
        </r>
        <r>
          <rPr>
            <sz val="8"/>
            <color indexed="81"/>
            <rFont val="Tahoma"/>
            <family val="2"/>
          </rPr>
          <t>)
an estimate (</t>
        </r>
        <r>
          <rPr>
            <b/>
            <sz val="8"/>
            <color indexed="81"/>
            <rFont val="Tahoma"/>
            <family val="2"/>
          </rPr>
          <t>E</t>
        </r>
        <r>
          <rPr>
            <sz val="8"/>
            <color indexed="81"/>
            <rFont val="Tahoma"/>
            <family val="2"/>
          </rPr>
          <t>) ← only for fraud data</t>
        </r>
      </text>
    </comment>
    <comment ref="E5" authorId="3" shapeId="0">
      <text>
        <r>
          <rPr>
            <sz val="8"/>
            <color indexed="81"/>
            <rFont val="Tahoma"/>
            <family val="2"/>
          </rPr>
          <t xml:space="preserve">Can be used for providing further information in the form of free text comments.
Please do </t>
        </r>
        <r>
          <rPr>
            <b/>
            <sz val="8"/>
            <color indexed="81"/>
            <rFont val="Tahoma"/>
            <family val="2"/>
          </rPr>
          <t>not</t>
        </r>
        <r>
          <rPr>
            <sz val="8"/>
            <color indexed="81"/>
            <rFont val="Tahoma"/>
            <family val="2"/>
          </rPr>
          <t xml:space="preserve"> include the character ";" (semicolon)</t>
        </r>
      </text>
    </comment>
    <comment ref="B6" authorId="1" shapeId="0">
      <text>
        <r>
          <rPr>
            <sz val="9"/>
            <color indexed="81"/>
            <rFont val="Tahoma"/>
            <family val="2"/>
          </rPr>
          <t xml:space="preserve">8 Payment transactions initiated by payment initiation service providers
</t>
        </r>
      </text>
    </comment>
    <comment ref="F6" authorId="0" shapeId="0">
      <text>
        <r>
          <rPr>
            <sz val="9"/>
            <color indexed="81"/>
            <rFont val="Tahoma"/>
            <family val="2"/>
          </rPr>
          <t>Geo: LU
Formula: Pvo8 = Pvo8.1 + Pvo8.2</t>
        </r>
      </text>
    </comment>
    <comment ref="B7" authorId="1" shapeId="0">
      <text>
        <r>
          <rPr>
            <sz val="9"/>
            <color indexed="81"/>
            <rFont val="Tahoma"/>
            <family val="2"/>
          </rPr>
          <t xml:space="preserve">8 Payment transactions initiated by payment initiation service providers
</t>
        </r>
      </text>
    </comment>
    <comment ref="F7" authorId="0" shapeId="0">
      <text>
        <r>
          <rPr>
            <sz val="9"/>
            <color indexed="81"/>
            <rFont val="Tahoma"/>
            <family val="2"/>
          </rPr>
          <t>Geo: IX
Formula: Pvo8 = Pvo8.1 + Pvo8.2</t>
        </r>
      </text>
    </comment>
    <comment ref="B8" authorId="1" shapeId="0">
      <text>
        <r>
          <rPr>
            <sz val="9"/>
            <color indexed="81"/>
            <rFont val="Tahoma"/>
            <family val="2"/>
          </rPr>
          <t xml:space="preserve">8 Payment transactions initiated by payment initiation service providers
</t>
        </r>
      </text>
    </comment>
    <comment ref="F8" authorId="0" shapeId="0">
      <text>
        <r>
          <rPr>
            <sz val="9"/>
            <color indexed="81"/>
            <rFont val="Tahoma"/>
            <family val="2"/>
          </rPr>
          <t>Geo: OX
Formula: Pvo8 = Pvo8.1 + Pvo8.2</t>
        </r>
      </text>
    </comment>
    <comment ref="B9" authorId="1" shapeId="0">
      <text>
        <r>
          <rPr>
            <sz val="9"/>
            <color indexed="81"/>
            <rFont val="Tahoma"/>
            <family val="2"/>
          </rPr>
          <t xml:space="preserve">8 Payment transactions initiated by payment initiation service providers
8.1 Of which initiated via remote payment channel
</t>
        </r>
      </text>
    </comment>
    <comment ref="F9" authorId="0" shapeId="0">
      <text>
        <r>
          <rPr>
            <sz val="9"/>
            <color indexed="81"/>
            <rFont val="Tahoma"/>
            <family val="2"/>
          </rPr>
          <t>Geo: LU
Formula: Pvo8 = Pvo8.3.1 + Pvo8.3.2</t>
        </r>
      </text>
    </comment>
    <comment ref="B10" authorId="1" shapeId="0">
      <text>
        <r>
          <rPr>
            <sz val="9"/>
            <color indexed="81"/>
            <rFont val="Tahoma"/>
            <family val="2"/>
          </rPr>
          <t xml:space="preserve">8 Payment transactions initiated by payment initiation service providers
8.1 Of which initiated via remote payment channel
</t>
        </r>
      </text>
    </comment>
    <comment ref="F10" authorId="0" shapeId="0">
      <text>
        <r>
          <rPr>
            <sz val="9"/>
            <color indexed="81"/>
            <rFont val="Tahoma"/>
            <family val="2"/>
          </rPr>
          <t>Geo: IX
Formula: Pvo8 = Pvo8.3.1 + Pvo8.3.2</t>
        </r>
      </text>
    </comment>
    <comment ref="B11" authorId="1" shapeId="0">
      <text>
        <r>
          <rPr>
            <sz val="9"/>
            <color indexed="81"/>
            <rFont val="Tahoma"/>
            <family val="2"/>
          </rPr>
          <t xml:space="preserve">8 Payment transactions initiated by payment initiation service providers
8.1 Of which initiated via remote payment channel
</t>
        </r>
      </text>
    </comment>
    <comment ref="F11" authorId="0" shapeId="0">
      <text>
        <r>
          <rPr>
            <sz val="9"/>
            <color indexed="81"/>
            <rFont val="Tahoma"/>
            <family val="2"/>
          </rPr>
          <t>Geo: OX
Formula: Pvo8 = Pvo8.3.1 + Pvo8.3.2</t>
        </r>
      </text>
    </comment>
    <comment ref="B12" authorId="1" shapeId="0">
      <text>
        <r>
          <rPr>
            <sz val="9"/>
            <color indexed="81"/>
            <rFont val="Tahoma"/>
            <family val="2"/>
          </rPr>
          <t xml:space="preserve">8 Payment transactions initiated by payment initiation service providers
8.1 Of which initiated via remote payment channel
8.1.1 Of which authenticated via strong customer authentication
</t>
        </r>
      </text>
    </comment>
    <comment ref="F12" authorId="0" shapeId="0">
      <text>
        <r>
          <rPr>
            <sz val="9"/>
            <color indexed="81"/>
            <rFont val="Tahoma"/>
            <family val="2"/>
          </rPr>
          <t>Geo: LU
Formula: Pvo8.1 = Pvo8.1.1 + Pvo8.1.2</t>
        </r>
      </text>
    </comment>
    <comment ref="B13" authorId="1" shapeId="0">
      <text>
        <r>
          <rPr>
            <sz val="9"/>
            <color indexed="81"/>
            <rFont val="Tahoma"/>
            <family val="2"/>
          </rPr>
          <t xml:space="preserve">8 Payment transactions initiated by payment initiation service providers
8.1 Of which initiated via remote payment channel
8.1.1 Of which authenticated via strong customer authentication
</t>
        </r>
      </text>
    </comment>
    <comment ref="F13" authorId="0" shapeId="0">
      <text>
        <r>
          <rPr>
            <sz val="9"/>
            <color indexed="81"/>
            <rFont val="Tahoma"/>
            <family val="2"/>
          </rPr>
          <t>Geo: IX
Formula: Pvo8.1 = Pvo8.1.1 + Pvo8.1.2</t>
        </r>
      </text>
    </comment>
    <comment ref="B14" authorId="1" shapeId="0">
      <text>
        <r>
          <rPr>
            <sz val="9"/>
            <color indexed="81"/>
            <rFont val="Tahoma"/>
            <family val="2"/>
          </rPr>
          <t xml:space="preserve">8 Payment transactions initiated by payment initiation service providers
8.1 Of which initiated via remote payment channel
8.1.1 Of which authenticated via strong customer authentication
</t>
        </r>
      </text>
    </comment>
    <comment ref="F14" authorId="0" shapeId="0">
      <text>
        <r>
          <rPr>
            <sz val="9"/>
            <color indexed="81"/>
            <rFont val="Tahoma"/>
            <family val="2"/>
          </rPr>
          <t>Geo: OX
Formula: Pvo8.1 = Pvo8.1.1 + Pvo8.1.2</t>
        </r>
      </text>
    </comment>
    <comment ref="B15" authorId="1" shapeId="0">
      <text>
        <r>
          <rPr>
            <sz val="9"/>
            <color indexed="81"/>
            <rFont val="Tahoma"/>
            <family val="2"/>
          </rPr>
          <t xml:space="preserve">8 Payment transactions initiated by payment initiation service providers
8.1 Of which initiated via remote payment channel
8.1.2 Of which authenticated via non-strong customer authentication
</t>
        </r>
      </text>
    </comment>
    <comment ref="B16" authorId="1" shapeId="0">
      <text>
        <r>
          <rPr>
            <sz val="9"/>
            <color indexed="81"/>
            <rFont val="Tahoma"/>
            <family val="2"/>
          </rPr>
          <t xml:space="preserve">8 Payment transactions initiated by payment initiation service providers
8.1 Of which initiated via remote payment channel
8.1.2 Of which authenticated via non-strong customer authentication
</t>
        </r>
      </text>
    </comment>
    <comment ref="B17" authorId="1" shapeId="0">
      <text>
        <r>
          <rPr>
            <sz val="9"/>
            <color indexed="81"/>
            <rFont val="Tahoma"/>
            <family val="2"/>
          </rPr>
          <t xml:space="preserve">8 Payment transactions initiated by payment initiation service providers
8.1 Of which initiated via remote payment channel
8.1.2 Of which authenticated via non-strong customer authentication
</t>
        </r>
      </text>
    </comment>
    <comment ref="B18" authorId="1" shapeId="0">
      <text>
        <r>
          <rPr>
            <sz val="9"/>
            <color indexed="81"/>
            <rFont val="Tahoma"/>
            <family val="2"/>
          </rPr>
          <t xml:space="preserve">8 Payment transactions initiated by payment initiation service providers
8.2 Of which initiated via non-remote payment channel
</t>
        </r>
      </text>
    </comment>
    <comment ref="F18" authorId="0" shapeId="0">
      <text>
        <r>
          <rPr>
            <sz val="9"/>
            <color indexed="81"/>
            <rFont val="Tahoma"/>
            <family val="2"/>
          </rPr>
          <t>Geo: LU
Formula: Pvo8.2 = Pvo8.2.1 + Pvo8.2.2</t>
        </r>
      </text>
    </comment>
    <comment ref="B19" authorId="1" shapeId="0">
      <text>
        <r>
          <rPr>
            <sz val="9"/>
            <color indexed="81"/>
            <rFont val="Tahoma"/>
            <family val="2"/>
          </rPr>
          <t xml:space="preserve">8 Payment transactions initiated by payment initiation service providers
8.2 Of which initiated via non-remote payment channel
</t>
        </r>
      </text>
    </comment>
    <comment ref="F19" authorId="0" shapeId="0">
      <text>
        <r>
          <rPr>
            <sz val="9"/>
            <color indexed="81"/>
            <rFont val="Tahoma"/>
            <family val="2"/>
          </rPr>
          <t>Geo: IX
Formula: Pvo8.2 = Pvo8.2.1 + Pvo8.2.2</t>
        </r>
      </text>
    </comment>
    <comment ref="B20" authorId="1" shapeId="0">
      <text>
        <r>
          <rPr>
            <sz val="9"/>
            <color indexed="81"/>
            <rFont val="Tahoma"/>
            <family val="2"/>
          </rPr>
          <t xml:space="preserve">8 Payment transactions initiated by payment initiation service providers
8.2 Of which initiated via non-remote payment channel
</t>
        </r>
      </text>
    </comment>
    <comment ref="F20" authorId="0" shapeId="0">
      <text>
        <r>
          <rPr>
            <sz val="9"/>
            <color indexed="81"/>
            <rFont val="Tahoma"/>
            <family val="2"/>
          </rPr>
          <t>Geo: OX
Formula: Pvo8.2 = Pvo8.2.1 + Pvo8.2.2</t>
        </r>
      </text>
    </comment>
    <comment ref="B21" authorId="1" shapeId="0">
      <text>
        <r>
          <rPr>
            <sz val="9"/>
            <color indexed="81"/>
            <rFont val="Tahoma"/>
            <family val="2"/>
          </rPr>
          <t xml:space="preserve">8 Payment transactions initiated by payment initiation service providers
8.2 Of which initiated via non-remote payment channel
8.2.1 Of which authenticated via strong customer authentication
</t>
        </r>
      </text>
    </comment>
    <comment ref="B22" authorId="1" shapeId="0">
      <text>
        <r>
          <rPr>
            <sz val="9"/>
            <color indexed="81"/>
            <rFont val="Tahoma"/>
            <family val="2"/>
          </rPr>
          <t xml:space="preserve">8 Payment transactions initiated by payment initiation service providers
8.2 Of which initiated via non-remote payment channel
8.2.1 Of which authenticated via strong customer authentication
</t>
        </r>
      </text>
    </comment>
    <comment ref="B23" authorId="1" shapeId="0">
      <text>
        <r>
          <rPr>
            <sz val="9"/>
            <color indexed="81"/>
            <rFont val="Tahoma"/>
            <family val="2"/>
          </rPr>
          <t xml:space="preserve">8 Payment transactions initiated by payment initiation service providers
8.2 Of which initiated via non-remote payment channel
8.2.1 Of which authenticated via strong customer authentication
</t>
        </r>
      </text>
    </comment>
    <comment ref="B24" authorId="1" shapeId="0">
      <text>
        <r>
          <rPr>
            <sz val="9"/>
            <color indexed="81"/>
            <rFont val="Tahoma"/>
            <family val="2"/>
          </rPr>
          <t xml:space="preserve">8 Payment transactions initiated by payment initiation service providers
8.2 Of which initiated via non-remote payment channel
8.2.2 Of which authenticated via non-strong customer authentication
</t>
        </r>
      </text>
    </comment>
    <comment ref="B25" authorId="1" shapeId="0">
      <text>
        <r>
          <rPr>
            <sz val="9"/>
            <color indexed="81"/>
            <rFont val="Tahoma"/>
            <family val="2"/>
          </rPr>
          <t xml:space="preserve">8 Payment transactions initiated by payment initiation service providers
8.2 Of which initiated via non-remote payment channel
8.2.2 Of which authenticated via non-strong customer authentication
</t>
        </r>
      </text>
    </comment>
    <comment ref="B26" authorId="1" shapeId="0">
      <text>
        <r>
          <rPr>
            <sz val="9"/>
            <color indexed="81"/>
            <rFont val="Tahoma"/>
            <family val="2"/>
          </rPr>
          <t xml:space="preserve">8 Payment transactions initiated by payment initiation service providers
8.2 Of which initiated via non-remote payment channel
8.2.2 Of which authenticated via non-strong customer authentication
</t>
        </r>
      </text>
    </comment>
    <comment ref="B27" authorId="1" shapeId="0">
      <text>
        <r>
          <rPr>
            <sz val="9"/>
            <color indexed="81"/>
            <rFont val="Tahoma"/>
            <family val="2"/>
          </rPr>
          <t xml:space="preserve">8 Payment transactions initiated by payment initiation service providers
8.3 
8.3.1 Credit transfers
</t>
        </r>
      </text>
    </comment>
    <comment ref="B28" authorId="1" shapeId="0">
      <text>
        <r>
          <rPr>
            <sz val="9"/>
            <color indexed="81"/>
            <rFont val="Tahoma"/>
            <family val="2"/>
          </rPr>
          <t xml:space="preserve">8 Payment transactions initiated by payment initiation service providers
8.3 
8.3.1 Credit transfers
</t>
        </r>
      </text>
    </comment>
    <comment ref="B29" authorId="1" shapeId="0">
      <text>
        <r>
          <rPr>
            <sz val="9"/>
            <color indexed="81"/>
            <rFont val="Tahoma"/>
            <family val="2"/>
          </rPr>
          <t xml:space="preserve">8 Payment transactions initiated by payment initiation service providers
8.3 
8.3.1 Credit transfers
</t>
        </r>
      </text>
    </comment>
    <comment ref="B30" authorId="1" shapeId="0">
      <text>
        <r>
          <rPr>
            <sz val="9"/>
            <color indexed="81"/>
            <rFont val="Tahoma"/>
            <family val="2"/>
          </rPr>
          <t xml:space="preserve">8 Payment transactions initiated by payment initiation service providers
8.3 
8.3.2 Other
</t>
        </r>
      </text>
    </comment>
    <comment ref="B31" authorId="1" shapeId="0">
      <text>
        <r>
          <rPr>
            <sz val="9"/>
            <color indexed="81"/>
            <rFont val="Tahoma"/>
            <family val="2"/>
          </rPr>
          <t xml:space="preserve">8 Payment transactions initiated by payment initiation service providers
8.3 
8.3.2 Other
</t>
        </r>
      </text>
    </comment>
    <comment ref="B32" authorId="1" shapeId="0">
      <text>
        <r>
          <rPr>
            <sz val="9"/>
            <color indexed="81"/>
            <rFont val="Tahoma"/>
            <family val="2"/>
          </rPr>
          <t xml:space="preserve">8 Payment transactions initiated by payment initiation service providers
8.3 
8.3.2 Other
</t>
        </r>
      </text>
    </comment>
    <comment ref="B33" authorId="1" shapeId="0">
      <text>
        <r>
          <rPr>
            <sz val="9"/>
            <color indexed="81"/>
            <rFont val="Tahoma"/>
            <family val="2"/>
          </rPr>
          <t xml:space="preserve">8 Payment transactions initiated by payment initiation service providers
</t>
        </r>
      </text>
    </comment>
    <comment ref="F33" authorId="0" shapeId="0">
      <text>
        <r>
          <rPr>
            <sz val="9"/>
            <color indexed="81"/>
            <rFont val="Tahoma"/>
            <family val="2"/>
          </rPr>
          <t>Geo: LU
Formula: Pva8 = Pva8.1 + Pva8.2</t>
        </r>
      </text>
    </comment>
    <comment ref="B34" authorId="1" shapeId="0">
      <text>
        <r>
          <rPr>
            <sz val="9"/>
            <color indexed="81"/>
            <rFont val="Tahoma"/>
            <family val="2"/>
          </rPr>
          <t xml:space="preserve">8 Payment transactions initiated by payment initiation service providers
</t>
        </r>
      </text>
    </comment>
    <comment ref="F34" authorId="0" shapeId="0">
      <text>
        <r>
          <rPr>
            <sz val="9"/>
            <color indexed="81"/>
            <rFont val="Tahoma"/>
            <family val="2"/>
          </rPr>
          <t>Geo: IX
Formula: Pva8 = Pva8.1 + Pva8.2</t>
        </r>
      </text>
    </comment>
    <comment ref="B35" authorId="1" shapeId="0">
      <text>
        <r>
          <rPr>
            <sz val="9"/>
            <color indexed="81"/>
            <rFont val="Tahoma"/>
            <family val="2"/>
          </rPr>
          <t xml:space="preserve">8 Payment transactions initiated by payment initiation service providers
</t>
        </r>
      </text>
    </comment>
    <comment ref="F35" authorId="0" shapeId="0">
      <text>
        <r>
          <rPr>
            <sz val="9"/>
            <color indexed="81"/>
            <rFont val="Tahoma"/>
            <family val="2"/>
          </rPr>
          <t>Geo: OX
Formula: Pva8 = Pva8.1 + Pva8.2</t>
        </r>
      </text>
    </comment>
    <comment ref="B36" authorId="1" shapeId="0">
      <text>
        <r>
          <rPr>
            <sz val="9"/>
            <color indexed="81"/>
            <rFont val="Tahoma"/>
            <family val="2"/>
          </rPr>
          <t xml:space="preserve">8 Payment transactions initiated by payment initiation service providers
8.1 Of which initiated via remote payment channel
</t>
        </r>
      </text>
    </comment>
    <comment ref="F36" authorId="0" shapeId="0">
      <text>
        <r>
          <rPr>
            <sz val="9"/>
            <color indexed="81"/>
            <rFont val="Tahoma"/>
            <family val="2"/>
          </rPr>
          <t>Geo: LU
Formula: Pva8 = Pva8.3.1 + Pva8.3.2</t>
        </r>
      </text>
    </comment>
    <comment ref="B37" authorId="1" shapeId="0">
      <text>
        <r>
          <rPr>
            <sz val="9"/>
            <color indexed="81"/>
            <rFont val="Tahoma"/>
            <family val="2"/>
          </rPr>
          <t xml:space="preserve">8 Payment transactions initiated by payment initiation service providers
8.1 Of which initiated via remote payment channel
</t>
        </r>
      </text>
    </comment>
    <comment ref="F37" authorId="0" shapeId="0">
      <text>
        <r>
          <rPr>
            <sz val="9"/>
            <color indexed="81"/>
            <rFont val="Tahoma"/>
            <family val="2"/>
          </rPr>
          <t>Geo: IX
Formula: Pva8 = Pva8.3.1 + Pva8.3.2</t>
        </r>
      </text>
    </comment>
    <comment ref="B38" authorId="1" shapeId="0">
      <text>
        <r>
          <rPr>
            <sz val="9"/>
            <color indexed="81"/>
            <rFont val="Tahoma"/>
            <family val="2"/>
          </rPr>
          <t xml:space="preserve">8 Payment transactions initiated by payment initiation service providers
8.1 Of which initiated via remote payment channel
</t>
        </r>
      </text>
    </comment>
    <comment ref="F38" authorId="0" shapeId="0">
      <text>
        <r>
          <rPr>
            <sz val="9"/>
            <color indexed="81"/>
            <rFont val="Tahoma"/>
            <family val="2"/>
          </rPr>
          <t>Geo: OX
Formula: Pva8 = Pva8.3.1 + Pva8.3.2</t>
        </r>
      </text>
    </comment>
    <comment ref="B39" authorId="1" shapeId="0">
      <text>
        <r>
          <rPr>
            <sz val="9"/>
            <color indexed="81"/>
            <rFont val="Tahoma"/>
            <family val="2"/>
          </rPr>
          <t xml:space="preserve">8 Payment transactions initiated by payment initiation service providers
8.1 Of which initiated via remote payment channel
8.1.1 Of which authenticated via strong customer authentication
</t>
        </r>
      </text>
    </comment>
    <comment ref="F39" authorId="0" shapeId="0">
      <text>
        <r>
          <rPr>
            <sz val="9"/>
            <color indexed="81"/>
            <rFont val="Tahoma"/>
            <family val="2"/>
          </rPr>
          <t>Geo: LU
Formula: Pva8.1 = Pva8.1.1 + Pva8.1.2</t>
        </r>
      </text>
    </comment>
    <comment ref="B40" authorId="1" shapeId="0">
      <text>
        <r>
          <rPr>
            <sz val="9"/>
            <color indexed="81"/>
            <rFont val="Tahoma"/>
            <family val="2"/>
          </rPr>
          <t xml:space="preserve">8 Payment transactions initiated by payment initiation service providers
8.1 Of which initiated via remote payment channel
8.1.1 Of which authenticated via strong customer authentication
</t>
        </r>
      </text>
    </comment>
    <comment ref="F40" authorId="0" shapeId="0">
      <text>
        <r>
          <rPr>
            <sz val="9"/>
            <color indexed="81"/>
            <rFont val="Tahoma"/>
            <family val="2"/>
          </rPr>
          <t>Geo: IX
Formula: Pva8.1 = Pva8.1.1 + Pva8.1.2</t>
        </r>
      </text>
    </comment>
    <comment ref="B41" authorId="1" shapeId="0">
      <text>
        <r>
          <rPr>
            <sz val="9"/>
            <color indexed="81"/>
            <rFont val="Tahoma"/>
            <family val="2"/>
          </rPr>
          <t xml:space="preserve">8 Payment transactions initiated by payment initiation service providers
8.1 Of which initiated via remote payment channel
8.1.1 Of which authenticated via strong customer authentication
</t>
        </r>
      </text>
    </comment>
    <comment ref="F41" authorId="0" shapeId="0">
      <text>
        <r>
          <rPr>
            <sz val="9"/>
            <color indexed="81"/>
            <rFont val="Tahoma"/>
            <family val="2"/>
          </rPr>
          <t>Geo: OX
Formula: Pva8.1 = Pva8.1.1 + Pva8.1.2</t>
        </r>
      </text>
    </comment>
    <comment ref="B42" authorId="1" shapeId="0">
      <text>
        <r>
          <rPr>
            <sz val="9"/>
            <color indexed="81"/>
            <rFont val="Tahoma"/>
            <family val="2"/>
          </rPr>
          <t xml:space="preserve">8 Payment transactions initiated by payment initiation service providers
8.1 Of which initiated via remote payment channel
8.1.2 Of which authenticated via non-strong customer authentication
</t>
        </r>
      </text>
    </comment>
    <comment ref="B43" authorId="1" shapeId="0">
      <text>
        <r>
          <rPr>
            <sz val="9"/>
            <color indexed="81"/>
            <rFont val="Tahoma"/>
            <family val="2"/>
          </rPr>
          <t xml:space="preserve">8 Payment transactions initiated by payment initiation service providers
8.1 Of which initiated via remote payment channel
8.1.2 Of which authenticated via non-strong customer authentication
</t>
        </r>
      </text>
    </comment>
    <comment ref="B44" authorId="1" shapeId="0">
      <text>
        <r>
          <rPr>
            <sz val="9"/>
            <color indexed="81"/>
            <rFont val="Tahoma"/>
            <family val="2"/>
          </rPr>
          <t xml:space="preserve">8 Payment transactions initiated by payment initiation service providers
8.1 Of which initiated via remote payment channel
8.1.2 Of which authenticated via non-strong customer authentication
</t>
        </r>
      </text>
    </comment>
    <comment ref="B45" authorId="1" shapeId="0">
      <text>
        <r>
          <rPr>
            <sz val="9"/>
            <color indexed="81"/>
            <rFont val="Tahoma"/>
            <family val="2"/>
          </rPr>
          <t xml:space="preserve">8 Payment transactions initiated by payment initiation service providers
8.2 Of which initiated via non-remote payment channel
</t>
        </r>
      </text>
    </comment>
    <comment ref="F45" authorId="0" shapeId="0">
      <text>
        <r>
          <rPr>
            <sz val="9"/>
            <color indexed="81"/>
            <rFont val="Tahoma"/>
            <family val="2"/>
          </rPr>
          <t>Geo: LU
Formula: Pva8.2 = Pva8.2.1 + Pva8.2.2</t>
        </r>
      </text>
    </comment>
    <comment ref="B46" authorId="1" shapeId="0">
      <text>
        <r>
          <rPr>
            <sz val="9"/>
            <color indexed="81"/>
            <rFont val="Tahoma"/>
            <family val="2"/>
          </rPr>
          <t xml:space="preserve">8 Payment transactions initiated by payment initiation service providers
8.2 Of which initiated via non-remote payment channel
</t>
        </r>
      </text>
    </comment>
    <comment ref="F46" authorId="0" shapeId="0">
      <text>
        <r>
          <rPr>
            <sz val="9"/>
            <color indexed="81"/>
            <rFont val="Tahoma"/>
            <family val="2"/>
          </rPr>
          <t>Geo: IX
Formula: Pva8.2 = Pva8.2.1 + Pva8.2.2</t>
        </r>
      </text>
    </comment>
    <comment ref="B47" authorId="1" shapeId="0">
      <text>
        <r>
          <rPr>
            <sz val="9"/>
            <color indexed="81"/>
            <rFont val="Tahoma"/>
            <family val="2"/>
          </rPr>
          <t xml:space="preserve">8 Payment transactions initiated by payment initiation service providers
8.2 Of which initiated via non-remote payment channel
</t>
        </r>
      </text>
    </comment>
    <comment ref="F47" authorId="0" shapeId="0">
      <text>
        <r>
          <rPr>
            <sz val="9"/>
            <color indexed="81"/>
            <rFont val="Tahoma"/>
            <family val="2"/>
          </rPr>
          <t>Geo: OX
Formula: Pva8.2 = Pva8.2.1 + Pva8.2.2</t>
        </r>
      </text>
    </comment>
    <comment ref="B48" authorId="1" shapeId="0">
      <text>
        <r>
          <rPr>
            <sz val="9"/>
            <color indexed="81"/>
            <rFont val="Tahoma"/>
            <family val="2"/>
          </rPr>
          <t xml:space="preserve">8 Payment transactions initiated by payment initiation service providers
8.2 Of which initiated via non-remote payment channel
8.2.1 Of which authenticated via strong customer authentication
</t>
        </r>
      </text>
    </comment>
    <comment ref="B49" authorId="1" shapeId="0">
      <text>
        <r>
          <rPr>
            <sz val="9"/>
            <color indexed="81"/>
            <rFont val="Tahoma"/>
            <family val="2"/>
          </rPr>
          <t xml:space="preserve">8 Payment transactions initiated by payment initiation service providers
8.2 Of which initiated via non-remote payment channel
8.2.1 Of which authenticated via strong customer authentication
</t>
        </r>
      </text>
    </comment>
    <comment ref="B50" authorId="1" shapeId="0">
      <text>
        <r>
          <rPr>
            <sz val="9"/>
            <color indexed="81"/>
            <rFont val="Tahoma"/>
            <family val="2"/>
          </rPr>
          <t xml:space="preserve">8 Payment transactions initiated by payment initiation service providers
8.2 Of which initiated via non-remote payment channel
8.2.1 Of which authenticated via strong customer authentication
</t>
        </r>
      </text>
    </comment>
    <comment ref="B51" authorId="1" shapeId="0">
      <text>
        <r>
          <rPr>
            <sz val="9"/>
            <color indexed="81"/>
            <rFont val="Tahoma"/>
            <family val="2"/>
          </rPr>
          <t xml:space="preserve">8 Payment transactions initiated by payment initiation service providers
8.2 Of which initiated via non-remote payment channel
8.2.2 Of which authenticated via non-strong customer authentication
</t>
        </r>
      </text>
    </comment>
    <comment ref="B52" authorId="1" shapeId="0">
      <text>
        <r>
          <rPr>
            <sz val="9"/>
            <color indexed="81"/>
            <rFont val="Tahoma"/>
            <family val="2"/>
          </rPr>
          <t xml:space="preserve">8 Payment transactions initiated by payment initiation service providers
8.2 Of which initiated via non-remote payment channel
8.2.2 Of which authenticated via non-strong customer authentication
</t>
        </r>
      </text>
    </comment>
    <comment ref="B53" authorId="1" shapeId="0">
      <text>
        <r>
          <rPr>
            <sz val="9"/>
            <color indexed="81"/>
            <rFont val="Tahoma"/>
            <family val="2"/>
          </rPr>
          <t xml:space="preserve">8 Payment transactions initiated by payment initiation service providers
8.2 Of which initiated via non-remote payment channel
8.2.2 Of which authenticated via non-strong customer authentication
</t>
        </r>
      </text>
    </comment>
    <comment ref="B54" authorId="1" shapeId="0">
      <text>
        <r>
          <rPr>
            <sz val="9"/>
            <color indexed="81"/>
            <rFont val="Tahoma"/>
            <family val="2"/>
          </rPr>
          <t xml:space="preserve">8 Payment transactions initiated by payment initiation service providers
8.3 
8.3.1 Credit transfers
</t>
        </r>
      </text>
    </comment>
    <comment ref="B55" authorId="1" shapeId="0">
      <text>
        <r>
          <rPr>
            <sz val="9"/>
            <color indexed="81"/>
            <rFont val="Tahoma"/>
            <family val="2"/>
          </rPr>
          <t xml:space="preserve">8 Payment transactions initiated by payment initiation service providers
8.3 
8.3.1 Credit transfers
</t>
        </r>
      </text>
    </comment>
    <comment ref="B56" authorId="1" shapeId="0">
      <text>
        <r>
          <rPr>
            <sz val="9"/>
            <color indexed="81"/>
            <rFont val="Tahoma"/>
            <family val="2"/>
          </rPr>
          <t xml:space="preserve">8 Payment transactions initiated by payment initiation service providers
8.3 
8.3.1 Credit transfers
</t>
        </r>
      </text>
    </comment>
    <comment ref="B57" authorId="1" shapeId="0">
      <text>
        <r>
          <rPr>
            <sz val="9"/>
            <color indexed="81"/>
            <rFont val="Tahoma"/>
            <family val="2"/>
          </rPr>
          <t xml:space="preserve">8 Payment transactions initiated by payment initiation service providers
8.3 
8.3.2 Other
</t>
        </r>
      </text>
    </comment>
    <comment ref="B58" authorId="1" shapeId="0">
      <text>
        <r>
          <rPr>
            <sz val="9"/>
            <color indexed="81"/>
            <rFont val="Tahoma"/>
            <family val="2"/>
          </rPr>
          <t xml:space="preserve">8 Payment transactions initiated by payment initiation service providers
8.3 
8.3.2 Other
</t>
        </r>
      </text>
    </comment>
    <comment ref="B59" authorId="1" shapeId="0">
      <text>
        <r>
          <rPr>
            <sz val="9"/>
            <color indexed="81"/>
            <rFont val="Tahoma"/>
            <family val="2"/>
          </rPr>
          <t xml:space="preserve">8 Payment transactions initiated by payment initiation service providers
8.3 
8.3.2 Other
</t>
        </r>
      </text>
    </comment>
    <comment ref="B60" authorId="1" shapeId="0">
      <text>
        <r>
          <rPr>
            <sz val="9"/>
            <color indexed="81"/>
            <rFont val="Tahoma"/>
            <family val="2"/>
          </rPr>
          <t xml:space="preserve">8 Payment transactions initiated by payment initiation service providers
</t>
        </r>
      </text>
    </comment>
    <comment ref="F60" authorId="0" shapeId="0">
      <text>
        <r>
          <rPr>
            <sz val="9"/>
            <color indexed="81"/>
            <rFont val="Tahoma"/>
            <family val="2"/>
          </rPr>
          <t>Geo: LU
Formula: Fvo8 = Fvo8.1 + Fvo8.2</t>
        </r>
      </text>
    </comment>
    <comment ref="B61" authorId="1" shapeId="0">
      <text>
        <r>
          <rPr>
            <sz val="9"/>
            <color indexed="81"/>
            <rFont val="Tahoma"/>
            <family val="2"/>
          </rPr>
          <t xml:space="preserve">8 Payment transactions initiated by payment initiation service providers
</t>
        </r>
      </text>
    </comment>
    <comment ref="F61" authorId="0" shapeId="0">
      <text>
        <r>
          <rPr>
            <sz val="9"/>
            <color indexed="81"/>
            <rFont val="Tahoma"/>
            <family val="2"/>
          </rPr>
          <t>Geo: IX
Formula: Fvo8 = Fvo8.1 + Fvo8.2</t>
        </r>
      </text>
    </comment>
    <comment ref="B62" authorId="1" shapeId="0">
      <text>
        <r>
          <rPr>
            <sz val="9"/>
            <color indexed="81"/>
            <rFont val="Tahoma"/>
            <family val="2"/>
          </rPr>
          <t xml:space="preserve">8 Payment transactions initiated by payment initiation service providers
</t>
        </r>
      </text>
    </comment>
    <comment ref="F62" authorId="0" shapeId="0">
      <text>
        <r>
          <rPr>
            <sz val="9"/>
            <color indexed="81"/>
            <rFont val="Tahoma"/>
            <family val="2"/>
          </rPr>
          <t>Geo: OX
Formula: Fvo8 = Fvo8.1 + Fvo8.2</t>
        </r>
      </text>
    </comment>
    <comment ref="B63" authorId="1" shapeId="0">
      <text>
        <r>
          <rPr>
            <sz val="9"/>
            <color indexed="81"/>
            <rFont val="Tahoma"/>
            <family val="2"/>
          </rPr>
          <t xml:space="preserve">8 Payment transactions initiated by payment initiation service providers
8.1 Of which initiated via remote payment channel
</t>
        </r>
      </text>
    </comment>
    <comment ref="F63" authorId="0" shapeId="0">
      <text>
        <r>
          <rPr>
            <sz val="9"/>
            <color indexed="81"/>
            <rFont val="Tahoma"/>
            <family val="2"/>
          </rPr>
          <t>Geo: LU
Formula: Fvo8 = Fvo8.3.1 + Fvo8.3.2</t>
        </r>
      </text>
    </comment>
    <comment ref="B64" authorId="1" shapeId="0">
      <text>
        <r>
          <rPr>
            <sz val="9"/>
            <color indexed="81"/>
            <rFont val="Tahoma"/>
            <family val="2"/>
          </rPr>
          <t xml:space="preserve">8 Payment transactions initiated by payment initiation service providers
8.1 Of which initiated via remote payment channel
</t>
        </r>
      </text>
    </comment>
    <comment ref="F64" authorId="0" shapeId="0">
      <text>
        <r>
          <rPr>
            <sz val="9"/>
            <color indexed="81"/>
            <rFont val="Tahoma"/>
            <family val="2"/>
          </rPr>
          <t>Geo: IX
Formula: Fvo8 = Fvo8.3.1 + Fvo8.3.2</t>
        </r>
      </text>
    </comment>
    <comment ref="B65" authorId="1" shapeId="0">
      <text>
        <r>
          <rPr>
            <sz val="9"/>
            <color indexed="81"/>
            <rFont val="Tahoma"/>
            <family val="2"/>
          </rPr>
          <t xml:space="preserve">8 Payment transactions initiated by payment initiation service providers
8.1 Of which initiated via remote payment channel
</t>
        </r>
      </text>
    </comment>
    <comment ref="F65" authorId="0" shapeId="0">
      <text>
        <r>
          <rPr>
            <sz val="9"/>
            <color indexed="81"/>
            <rFont val="Tahoma"/>
            <family val="2"/>
          </rPr>
          <t>Geo: OX
Formula: Fvo8 = Fvo8.3.1 + Fvo8.3.2</t>
        </r>
      </text>
    </comment>
    <comment ref="B66" authorId="1" shapeId="0">
      <text>
        <r>
          <rPr>
            <sz val="9"/>
            <color indexed="81"/>
            <rFont val="Tahoma"/>
            <family val="2"/>
          </rPr>
          <t xml:space="preserve">8 Payment transactions initiated by payment initiation service providers
8.1 Of which initiated via remote payment channel
8.1.1 Of which authenticated via strong customer authentication
</t>
        </r>
      </text>
    </comment>
    <comment ref="F66" authorId="0" shapeId="0">
      <text>
        <r>
          <rPr>
            <sz val="9"/>
            <color indexed="81"/>
            <rFont val="Tahoma"/>
            <family val="2"/>
          </rPr>
          <t>Geo: LU
Formula: Fvo8.1 = Fvo8.1.1 + Fvo8.1.2</t>
        </r>
      </text>
    </comment>
    <comment ref="B67" authorId="1" shapeId="0">
      <text>
        <r>
          <rPr>
            <sz val="9"/>
            <color indexed="81"/>
            <rFont val="Tahoma"/>
            <family val="2"/>
          </rPr>
          <t xml:space="preserve">8 Payment transactions initiated by payment initiation service providers
8.1 Of which initiated via remote payment channel
8.1.1 Of which authenticated via strong customer authentication
</t>
        </r>
      </text>
    </comment>
    <comment ref="F67" authorId="0" shapeId="0">
      <text>
        <r>
          <rPr>
            <sz val="9"/>
            <color indexed="81"/>
            <rFont val="Tahoma"/>
            <family val="2"/>
          </rPr>
          <t>Geo: IX
Formula: Fvo8.1 = Fvo8.1.1 + Fvo8.1.2</t>
        </r>
      </text>
    </comment>
    <comment ref="B68" authorId="1" shapeId="0">
      <text>
        <r>
          <rPr>
            <sz val="9"/>
            <color indexed="81"/>
            <rFont val="Tahoma"/>
            <family val="2"/>
          </rPr>
          <t xml:space="preserve">8 Payment transactions initiated by payment initiation service providers
8.1 Of which initiated via remote payment channel
8.1.1 Of which authenticated via strong customer authentication
</t>
        </r>
      </text>
    </comment>
    <comment ref="F68" authorId="0" shapeId="0">
      <text>
        <r>
          <rPr>
            <sz val="9"/>
            <color indexed="81"/>
            <rFont val="Tahoma"/>
            <family val="2"/>
          </rPr>
          <t>Geo: OX
Formula: Fvo8.1 = Fvo8.1.1 + Fvo8.1.2</t>
        </r>
      </text>
    </comment>
    <comment ref="B69" authorId="1" shapeId="0">
      <text>
        <r>
          <rPr>
            <sz val="9"/>
            <color indexed="81"/>
            <rFont val="Tahoma"/>
            <family val="2"/>
          </rPr>
          <t xml:space="preserve">8 Payment transactions initiated by payment initiation service providers
8.1 Of which initiated via remote payment channel
8.1.2 Of which authenticated via non-strong customer authentication
</t>
        </r>
      </text>
    </comment>
    <comment ref="B70" authorId="1" shapeId="0">
      <text>
        <r>
          <rPr>
            <sz val="9"/>
            <color indexed="81"/>
            <rFont val="Tahoma"/>
            <family val="2"/>
          </rPr>
          <t xml:space="preserve">8 Payment transactions initiated by payment initiation service providers
8.1 Of which initiated via remote payment channel
8.1.2 Of which authenticated via non-strong customer authentication
</t>
        </r>
      </text>
    </comment>
    <comment ref="B71" authorId="1" shapeId="0">
      <text>
        <r>
          <rPr>
            <sz val="9"/>
            <color indexed="81"/>
            <rFont val="Tahoma"/>
            <family val="2"/>
          </rPr>
          <t xml:space="preserve">8 Payment transactions initiated by payment initiation service providers
8.1 Of which initiated via remote payment channel
8.1.2 Of which authenticated via non-strong customer authentication
</t>
        </r>
      </text>
    </comment>
    <comment ref="B72" authorId="1" shapeId="0">
      <text>
        <r>
          <rPr>
            <sz val="9"/>
            <color indexed="81"/>
            <rFont val="Tahoma"/>
            <family val="2"/>
          </rPr>
          <t xml:space="preserve">8 Payment transactions initiated by payment initiation service providers
8.2 Of which initiated via non-remote payment channel
</t>
        </r>
      </text>
    </comment>
    <comment ref="F72" authorId="0" shapeId="0">
      <text>
        <r>
          <rPr>
            <sz val="9"/>
            <color indexed="81"/>
            <rFont val="Tahoma"/>
            <family val="2"/>
          </rPr>
          <t>Geo: LU
Formula: Fvo8.2 = Fvo8.2.1 + Fvo8.2.2</t>
        </r>
      </text>
    </comment>
    <comment ref="B73" authorId="1" shapeId="0">
      <text>
        <r>
          <rPr>
            <sz val="9"/>
            <color indexed="81"/>
            <rFont val="Tahoma"/>
            <family val="2"/>
          </rPr>
          <t xml:space="preserve">8 Payment transactions initiated by payment initiation service providers
8.2 Of which initiated via non-remote payment channel
</t>
        </r>
      </text>
    </comment>
    <comment ref="F73" authorId="0" shapeId="0">
      <text>
        <r>
          <rPr>
            <sz val="9"/>
            <color indexed="81"/>
            <rFont val="Tahoma"/>
            <family val="2"/>
          </rPr>
          <t>Geo: IX
Formula: Fvo8.2 = Fvo8.2.1 + Fvo8.2.2</t>
        </r>
      </text>
    </comment>
    <comment ref="B74" authorId="1" shapeId="0">
      <text>
        <r>
          <rPr>
            <sz val="9"/>
            <color indexed="81"/>
            <rFont val="Tahoma"/>
            <family val="2"/>
          </rPr>
          <t xml:space="preserve">8 Payment transactions initiated by payment initiation service providers
8.2 Of which initiated via non-remote payment channel
</t>
        </r>
      </text>
    </comment>
    <comment ref="F74" authorId="0" shapeId="0">
      <text>
        <r>
          <rPr>
            <sz val="9"/>
            <color indexed="81"/>
            <rFont val="Tahoma"/>
            <family val="2"/>
          </rPr>
          <t>Geo: OX
Formula: Fvo8.2 = Fvo8.2.1 + Fvo8.2.2</t>
        </r>
      </text>
    </comment>
    <comment ref="B75" authorId="1" shapeId="0">
      <text>
        <r>
          <rPr>
            <sz val="9"/>
            <color indexed="81"/>
            <rFont val="Tahoma"/>
            <family val="2"/>
          </rPr>
          <t xml:space="preserve">8 Payment transactions initiated by payment initiation service providers
8.2 Of which initiated via non-remote payment channel
8.2.1 Of which authenticated via strong customer authentication
</t>
        </r>
      </text>
    </comment>
    <comment ref="B76" authorId="1" shapeId="0">
      <text>
        <r>
          <rPr>
            <sz val="9"/>
            <color indexed="81"/>
            <rFont val="Tahoma"/>
            <family val="2"/>
          </rPr>
          <t xml:space="preserve">8 Payment transactions initiated by payment initiation service providers
8.2 Of which initiated via non-remote payment channel
8.2.1 Of which authenticated via strong customer authentication
</t>
        </r>
      </text>
    </comment>
    <comment ref="B77" authorId="1" shapeId="0">
      <text>
        <r>
          <rPr>
            <sz val="9"/>
            <color indexed="81"/>
            <rFont val="Tahoma"/>
            <family val="2"/>
          </rPr>
          <t xml:space="preserve">8 Payment transactions initiated by payment initiation service providers
8.2 Of which initiated via non-remote payment channel
8.2.1 Of which authenticated via strong customer authentication
</t>
        </r>
      </text>
    </comment>
    <comment ref="B78" authorId="1" shapeId="0">
      <text>
        <r>
          <rPr>
            <sz val="9"/>
            <color indexed="81"/>
            <rFont val="Tahoma"/>
            <family val="2"/>
          </rPr>
          <t xml:space="preserve">8 Payment transactions initiated by payment initiation service providers
8.2 Of which initiated via non-remote payment channel
8.2.2 Of which authenticated via non-strong customer authentication
</t>
        </r>
      </text>
    </comment>
    <comment ref="B79" authorId="1" shapeId="0">
      <text>
        <r>
          <rPr>
            <sz val="9"/>
            <color indexed="81"/>
            <rFont val="Tahoma"/>
            <family val="2"/>
          </rPr>
          <t xml:space="preserve">8 Payment transactions initiated by payment initiation service providers
8.2 Of which initiated via non-remote payment channel
8.2.2 Of which authenticated via non-strong customer authentication
</t>
        </r>
      </text>
    </comment>
    <comment ref="B80" authorId="1" shapeId="0">
      <text>
        <r>
          <rPr>
            <sz val="9"/>
            <color indexed="81"/>
            <rFont val="Tahoma"/>
            <family val="2"/>
          </rPr>
          <t xml:space="preserve">8 Payment transactions initiated by payment initiation service providers
8.2 Of which initiated via non-remote payment channel
8.2.2 Of which authenticated via non-strong customer authentication
</t>
        </r>
      </text>
    </comment>
    <comment ref="B81" authorId="1" shapeId="0">
      <text>
        <r>
          <rPr>
            <sz val="9"/>
            <color indexed="81"/>
            <rFont val="Tahoma"/>
            <family val="2"/>
          </rPr>
          <t xml:space="preserve">8 Payment transactions initiated by payment initiation service providers
8.3 
8.3.1 Credit transfers
</t>
        </r>
      </text>
    </comment>
    <comment ref="B82" authorId="1" shapeId="0">
      <text>
        <r>
          <rPr>
            <sz val="9"/>
            <color indexed="81"/>
            <rFont val="Tahoma"/>
            <family val="2"/>
          </rPr>
          <t xml:space="preserve">8 Payment transactions initiated by payment initiation service providers
8.3 
8.3.1 Credit transfers
</t>
        </r>
      </text>
    </comment>
    <comment ref="B83" authorId="1" shapeId="0">
      <text>
        <r>
          <rPr>
            <sz val="9"/>
            <color indexed="81"/>
            <rFont val="Tahoma"/>
            <family val="2"/>
          </rPr>
          <t xml:space="preserve">8 Payment transactions initiated by payment initiation service providers
8.3 
8.3.1 Credit transfers
</t>
        </r>
      </text>
    </comment>
    <comment ref="B84" authorId="1" shapeId="0">
      <text>
        <r>
          <rPr>
            <sz val="9"/>
            <color indexed="81"/>
            <rFont val="Tahoma"/>
            <family val="2"/>
          </rPr>
          <t xml:space="preserve">8 Payment transactions initiated by payment initiation service providers
8.3 
8.3.2 Other
</t>
        </r>
      </text>
    </comment>
    <comment ref="B85" authorId="1" shapeId="0">
      <text>
        <r>
          <rPr>
            <sz val="9"/>
            <color indexed="81"/>
            <rFont val="Tahoma"/>
            <family val="2"/>
          </rPr>
          <t xml:space="preserve">8 Payment transactions initiated by payment initiation service providers
8.3 
8.3.2 Other
</t>
        </r>
      </text>
    </comment>
    <comment ref="B86" authorId="1" shapeId="0">
      <text>
        <r>
          <rPr>
            <sz val="9"/>
            <color indexed="81"/>
            <rFont val="Tahoma"/>
            <family val="2"/>
          </rPr>
          <t xml:space="preserve">8 Payment transactions initiated by payment initiation service providers
8.3 
8.3.2 Other
</t>
        </r>
      </text>
    </comment>
    <comment ref="B87" authorId="1" shapeId="0">
      <text>
        <r>
          <rPr>
            <sz val="9"/>
            <color indexed="81"/>
            <rFont val="Tahoma"/>
            <family val="2"/>
          </rPr>
          <t xml:space="preserve">8 Payment transactions initiated by payment initiation service providers
</t>
        </r>
      </text>
    </comment>
    <comment ref="F87" authorId="0" shapeId="0">
      <text>
        <r>
          <rPr>
            <sz val="9"/>
            <color indexed="81"/>
            <rFont val="Tahoma"/>
            <family val="2"/>
          </rPr>
          <t>Geo: LU
Formula: Fva8 = Fva8.1 + Fva8.2</t>
        </r>
      </text>
    </comment>
    <comment ref="B88" authorId="1" shapeId="0">
      <text>
        <r>
          <rPr>
            <sz val="9"/>
            <color indexed="81"/>
            <rFont val="Tahoma"/>
            <family val="2"/>
          </rPr>
          <t xml:space="preserve">8 Payment transactions initiated by payment initiation service providers
</t>
        </r>
      </text>
    </comment>
    <comment ref="F88" authorId="0" shapeId="0">
      <text>
        <r>
          <rPr>
            <sz val="9"/>
            <color indexed="81"/>
            <rFont val="Tahoma"/>
            <family val="2"/>
          </rPr>
          <t>Geo: IX
Formula: Fva8 = Fva8.1 + Fva8.2</t>
        </r>
      </text>
    </comment>
    <comment ref="B89" authorId="1" shapeId="0">
      <text>
        <r>
          <rPr>
            <sz val="9"/>
            <color indexed="81"/>
            <rFont val="Tahoma"/>
            <family val="2"/>
          </rPr>
          <t xml:space="preserve">8 Payment transactions initiated by payment initiation service providers
</t>
        </r>
      </text>
    </comment>
    <comment ref="F89" authorId="0" shapeId="0">
      <text>
        <r>
          <rPr>
            <sz val="9"/>
            <color indexed="81"/>
            <rFont val="Tahoma"/>
            <family val="2"/>
          </rPr>
          <t>Geo: OX
Formula: Fva8 = Fva8.1 + Fva8.2</t>
        </r>
      </text>
    </comment>
    <comment ref="B90" authorId="1" shapeId="0">
      <text>
        <r>
          <rPr>
            <sz val="9"/>
            <color indexed="81"/>
            <rFont val="Tahoma"/>
            <family val="2"/>
          </rPr>
          <t xml:space="preserve">8 Payment transactions initiated by payment initiation service providers
8.1 Of which initiated via remote payment channel
</t>
        </r>
      </text>
    </comment>
    <comment ref="F90" authorId="0" shapeId="0">
      <text>
        <r>
          <rPr>
            <sz val="9"/>
            <color indexed="81"/>
            <rFont val="Tahoma"/>
            <family val="2"/>
          </rPr>
          <t>Geo: LU
Formula: Fva8 = Fva8.3.1 + Fva8.3.2</t>
        </r>
      </text>
    </comment>
    <comment ref="B91" authorId="1" shapeId="0">
      <text>
        <r>
          <rPr>
            <sz val="9"/>
            <color indexed="81"/>
            <rFont val="Tahoma"/>
            <family val="2"/>
          </rPr>
          <t xml:space="preserve">8 Payment transactions initiated by payment initiation service providers
8.1 Of which initiated via remote payment channel
</t>
        </r>
      </text>
    </comment>
    <comment ref="F91" authorId="0" shapeId="0">
      <text>
        <r>
          <rPr>
            <sz val="9"/>
            <color indexed="81"/>
            <rFont val="Tahoma"/>
            <family val="2"/>
          </rPr>
          <t>Geo: IX
Formula: Fva8 = Fva8.3.1 + Fva8.3.2</t>
        </r>
      </text>
    </comment>
    <comment ref="B92" authorId="1" shapeId="0">
      <text>
        <r>
          <rPr>
            <sz val="9"/>
            <color indexed="81"/>
            <rFont val="Tahoma"/>
            <family val="2"/>
          </rPr>
          <t xml:space="preserve">8 Payment transactions initiated by payment initiation service providers
8.1 Of which initiated via remote payment channel
</t>
        </r>
      </text>
    </comment>
    <comment ref="F92" authorId="0" shapeId="0">
      <text>
        <r>
          <rPr>
            <sz val="9"/>
            <color indexed="81"/>
            <rFont val="Tahoma"/>
            <family val="2"/>
          </rPr>
          <t>Geo: OX
Formula: Fva8 = Fva8.3.1 + Fva8.3.2</t>
        </r>
      </text>
    </comment>
    <comment ref="B93" authorId="1" shapeId="0">
      <text>
        <r>
          <rPr>
            <sz val="9"/>
            <color indexed="81"/>
            <rFont val="Tahoma"/>
            <family val="2"/>
          </rPr>
          <t xml:space="preserve">8 Payment transactions initiated by payment initiation service providers
8.1 Of which initiated via remote payment channel
8.1.1 Of which authenticated via strong customer authentication
</t>
        </r>
      </text>
    </comment>
    <comment ref="F93" authorId="0" shapeId="0">
      <text>
        <r>
          <rPr>
            <sz val="9"/>
            <color indexed="81"/>
            <rFont val="Tahoma"/>
            <family val="2"/>
          </rPr>
          <t>Geo: LU
Formula: Fva8.1 = Fva8.1.1 + Fva8.1.2</t>
        </r>
      </text>
    </comment>
    <comment ref="B94" authorId="1" shapeId="0">
      <text>
        <r>
          <rPr>
            <sz val="9"/>
            <color indexed="81"/>
            <rFont val="Tahoma"/>
            <family val="2"/>
          </rPr>
          <t xml:space="preserve">8 Payment transactions initiated by payment initiation service providers
8.1 Of which initiated via remote payment channel
8.1.1 Of which authenticated via strong customer authentication
</t>
        </r>
      </text>
    </comment>
    <comment ref="F94" authorId="0" shapeId="0">
      <text>
        <r>
          <rPr>
            <sz val="9"/>
            <color indexed="81"/>
            <rFont val="Tahoma"/>
            <family val="2"/>
          </rPr>
          <t>Geo: IX
Formula: Fva8.1 = Fva8.1.1 + Fva8.1.2</t>
        </r>
      </text>
    </comment>
    <comment ref="B95" authorId="1" shapeId="0">
      <text>
        <r>
          <rPr>
            <sz val="9"/>
            <color indexed="81"/>
            <rFont val="Tahoma"/>
            <family val="2"/>
          </rPr>
          <t xml:space="preserve">8 Payment transactions initiated by payment initiation service providers
8.1 Of which initiated via remote payment channel
8.1.1 Of which authenticated via strong customer authentication
</t>
        </r>
      </text>
    </comment>
    <comment ref="F95" authorId="0" shapeId="0">
      <text>
        <r>
          <rPr>
            <sz val="9"/>
            <color indexed="81"/>
            <rFont val="Tahoma"/>
            <family val="2"/>
          </rPr>
          <t>Geo: OX
Formula: Fva8.1 = Fva8.1.1 + Fva8.1.2</t>
        </r>
      </text>
    </comment>
    <comment ref="B96" authorId="1" shapeId="0">
      <text>
        <r>
          <rPr>
            <sz val="9"/>
            <color indexed="81"/>
            <rFont val="Tahoma"/>
            <family val="2"/>
          </rPr>
          <t xml:space="preserve">8 Payment transactions initiated by payment initiation service providers
8.1 Of which initiated via remote payment channel
8.1.2 Of which authenticated via non-strong customer authentication
</t>
        </r>
      </text>
    </comment>
    <comment ref="B97" authorId="1" shapeId="0">
      <text>
        <r>
          <rPr>
            <sz val="9"/>
            <color indexed="81"/>
            <rFont val="Tahoma"/>
            <family val="2"/>
          </rPr>
          <t xml:space="preserve">8 Payment transactions initiated by payment initiation service providers
8.1 Of which initiated via remote payment channel
8.1.2 Of which authenticated via non-strong customer authentication
</t>
        </r>
      </text>
    </comment>
    <comment ref="B98" authorId="1" shapeId="0">
      <text>
        <r>
          <rPr>
            <sz val="9"/>
            <color indexed="81"/>
            <rFont val="Tahoma"/>
            <family val="2"/>
          </rPr>
          <t xml:space="preserve">8 Payment transactions initiated by payment initiation service providers
8.1 Of which initiated via remote payment channel
8.1.2 Of which authenticated via non-strong customer authentication
</t>
        </r>
      </text>
    </comment>
    <comment ref="B99" authorId="1" shapeId="0">
      <text>
        <r>
          <rPr>
            <sz val="9"/>
            <color indexed="81"/>
            <rFont val="Tahoma"/>
            <family val="2"/>
          </rPr>
          <t xml:space="preserve">8 Payment transactions initiated by payment initiation service providers
8.2 Of which initiated via non-remote payment channel
</t>
        </r>
      </text>
    </comment>
    <comment ref="F99" authorId="0" shapeId="0">
      <text>
        <r>
          <rPr>
            <sz val="9"/>
            <color indexed="81"/>
            <rFont val="Tahoma"/>
            <family val="2"/>
          </rPr>
          <t>Geo: LU
Formula: Fva8.2 = Fva8.2.1 + Fva8.2.2</t>
        </r>
      </text>
    </comment>
    <comment ref="B100" authorId="1" shapeId="0">
      <text>
        <r>
          <rPr>
            <sz val="9"/>
            <color indexed="81"/>
            <rFont val="Tahoma"/>
            <family val="2"/>
          </rPr>
          <t xml:space="preserve">8 Payment transactions initiated by payment initiation service providers
8.2 Of which initiated via non-remote payment channel
</t>
        </r>
      </text>
    </comment>
    <comment ref="F100" authorId="0" shapeId="0">
      <text>
        <r>
          <rPr>
            <sz val="9"/>
            <color indexed="81"/>
            <rFont val="Tahoma"/>
            <family val="2"/>
          </rPr>
          <t>Geo: IX
Formula: Fva8.2 = Fva8.2.1 + Fva8.2.2</t>
        </r>
      </text>
    </comment>
    <comment ref="B101" authorId="1" shapeId="0">
      <text>
        <r>
          <rPr>
            <sz val="9"/>
            <color indexed="81"/>
            <rFont val="Tahoma"/>
            <family val="2"/>
          </rPr>
          <t xml:space="preserve">8 Payment transactions initiated by payment initiation service providers
8.2 Of which initiated via non-remote payment channel
</t>
        </r>
      </text>
    </comment>
    <comment ref="F101" authorId="0" shapeId="0">
      <text>
        <r>
          <rPr>
            <sz val="9"/>
            <color indexed="81"/>
            <rFont val="Tahoma"/>
            <family val="2"/>
          </rPr>
          <t>Geo: OX
Formula: Fva8.2 = Fva8.2.1 + Fva8.2.2</t>
        </r>
      </text>
    </comment>
    <comment ref="B102" authorId="1" shapeId="0">
      <text>
        <r>
          <rPr>
            <sz val="9"/>
            <color indexed="81"/>
            <rFont val="Tahoma"/>
            <family val="2"/>
          </rPr>
          <t xml:space="preserve">8 Payment transactions initiated by payment initiation service providers
8.2 Of which initiated via non-remote payment channel
8.2.1 Of which authenticated via strong customer authentication
</t>
        </r>
      </text>
    </comment>
    <comment ref="B103" authorId="1" shapeId="0">
      <text>
        <r>
          <rPr>
            <sz val="9"/>
            <color indexed="81"/>
            <rFont val="Tahoma"/>
            <family val="2"/>
          </rPr>
          <t xml:space="preserve">8 Payment transactions initiated by payment initiation service providers
8.2 Of which initiated via non-remote payment channel
8.2.1 Of which authenticated via strong customer authentication
</t>
        </r>
      </text>
    </comment>
    <comment ref="B104" authorId="1" shapeId="0">
      <text>
        <r>
          <rPr>
            <sz val="9"/>
            <color indexed="81"/>
            <rFont val="Tahoma"/>
            <family val="2"/>
          </rPr>
          <t xml:space="preserve">8 Payment transactions initiated by payment initiation service providers
8.2 Of which initiated via non-remote payment channel
8.2.1 Of which authenticated via strong customer authentication
</t>
        </r>
      </text>
    </comment>
    <comment ref="B105" authorId="1" shapeId="0">
      <text>
        <r>
          <rPr>
            <sz val="9"/>
            <color indexed="81"/>
            <rFont val="Tahoma"/>
            <family val="2"/>
          </rPr>
          <t xml:space="preserve">8 Payment transactions initiated by payment initiation service providers
8.2 Of which initiated via non-remote payment channel
8.2.2 Of which authenticated via non-strong customer authentication
</t>
        </r>
      </text>
    </comment>
    <comment ref="B106" authorId="1" shapeId="0">
      <text>
        <r>
          <rPr>
            <sz val="9"/>
            <color indexed="81"/>
            <rFont val="Tahoma"/>
            <family val="2"/>
          </rPr>
          <t xml:space="preserve">8 Payment transactions initiated by payment initiation service providers
8.2 Of which initiated via non-remote payment channel
8.2.2 Of which authenticated via non-strong customer authentication
</t>
        </r>
      </text>
    </comment>
    <comment ref="B107" authorId="1" shapeId="0">
      <text>
        <r>
          <rPr>
            <sz val="9"/>
            <color indexed="81"/>
            <rFont val="Tahoma"/>
            <family val="2"/>
          </rPr>
          <t xml:space="preserve">8 Payment transactions initiated by payment initiation service providers
8.2 Of which initiated via non-remote payment channel
8.2.2 Of which authenticated via non-strong customer authentication
</t>
        </r>
      </text>
    </comment>
    <comment ref="B108" authorId="1" shapeId="0">
      <text>
        <r>
          <rPr>
            <sz val="9"/>
            <color indexed="81"/>
            <rFont val="Tahoma"/>
            <family val="2"/>
          </rPr>
          <t xml:space="preserve">8 Payment transactions initiated by payment initiation service providers
8.3 
8.3.1 Credit transfers
</t>
        </r>
      </text>
    </comment>
    <comment ref="B109" authorId="1" shapeId="0">
      <text>
        <r>
          <rPr>
            <sz val="9"/>
            <color indexed="81"/>
            <rFont val="Tahoma"/>
            <family val="2"/>
          </rPr>
          <t xml:space="preserve">8 Payment transactions initiated by payment initiation service providers
8.3 
8.3.1 Credit transfers
</t>
        </r>
      </text>
    </comment>
    <comment ref="B110" authorId="1" shapeId="0">
      <text>
        <r>
          <rPr>
            <sz val="9"/>
            <color indexed="81"/>
            <rFont val="Tahoma"/>
            <family val="2"/>
          </rPr>
          <t xml:space="preserve">8 Payment transactions initiated by payment initiation service providers
8.3 
8.3.1 Credit transfers
</t>
        </r>
      </text>
    </comment>
    <comment ref="B111" authorId="1" shapeId="0">
      <text>
        <r>
          <rPr>
            <sz val="9"/>
            <color indexed="81"/>
            <rFont val="Tahoma"/>
            <family val="2"/>
          </rPr>
          <t xml:space="preserve">8 Payment transactions initiated by payment initiation service providers
8.3 
8.3.2 Other
</t>
        </r>
      </text>
    </comment>
    <comment ref="B112" authorId="1" shapeId="0">
      <text>
        <r>
          <rPr>
            <sz val="9"/>
            <color indexed="81"/>
            <rFont val="Tahoma"/>
            <family val="2"/>
          </rPr>
          <t xml:space="preserve">8 Payment transactions initiated by payment initiation service providers
8.3 
8.3.2 Other
</t>
        </r>
      </text>
    </comment>
    <comment ref="B113" authorId="1" shapeId="0">
      <text>
        <r>
          <rPr>
            <sz val="9"/>
            <color indexed="81"/>
            <rFont val="Tahoma"/>
            <family val="2"/>
          </rPr>
          <t xml:space="preserve">8 Payment transactions initiated by payment initiation service providers
8.3 
8.3.2 Other
</t>
        </r>
      </text>
    </comment>
  </commentList>
</comments>
</file>

<file path=xl/sharedStrings.xml><?xml version="1.0" encoding="utf-8"?>
<sst xmlns="http://schemas.openxmlformats.org/spreadsheetml/2006/main" count="7256" uniqueCount="1305">
  <si>
    <t>Draft reporting schema for the EBA GL on fraud reporting under PSD2 - Credit Transfers</t>
  </si>
  <si>
    <t>LU</t>
  </si>
  <si>
    <t>mandatory</t>
  </si>
  <si>
    <t>Year</t>
  </si>
  <si>
    <t>Term</t>
  </si>
  <si>
    <t>Mandatory</t>
  </si>
  <si>
    <t>Optional</t>
  </si>
  <si>
    <t>Receiving Country</t>
  </si>
  <si>
    <t>Field Code</t>
  </si>
  <si>
    <t>Data Availability</t>
  </si>
  <si>
    <t>Comment</t>
  </si>
  <si>
    <t>Pvo1</t>
  </si>
  <si>
    <t>IX</t>
  </si>
  <si>
    <t>OX</t>
  </si>
  <si>
    <t>Pvo1.1</t>
  </si>
  <si>
    <t>Pvo1.2</t>
  </si>
  <si>
    <t>Pvo1.3</t>
  </si>
  <si>
    <t>Pvo1.3.1</t>
  </si>
  <si>
    <t>Pvo1.3.1.1</t>
  </si>
  <si>
    <t>Pvo1.3.1.2</t>
  </si>
  <si>
    <t>Pvo1.3.1.2.4</t>
  </si>
  <si>
    <t>Pvo1.3.1.2.5</t>
  </si>
  <si>
    <t>Pvo1.3.1.2.6</t>
  </si>
  <si>
    <t>Pvo1.3.1.2.7</t>
  </si>
  <si>
    <t>Pvo1.3.1.2.8</t>
  </si>
  <si>
    <t>Pvo1.3.1.2.9</t>
  </si>
  <si>
    <t>Pvo1.3.2</t>
  </si>
  <si>
    <t>Pvo1.3.2.1</t>
  </si>
  <si>
    <t>Pvo1.3.2.2</t>
  </si>
  <si>
    <t>Pvo1.3.2.2.4</t>
  </si>
  <si>
    <t>Pvo1.3.2.2.5</t>
  </si>
  <si>
    <t>Pvo1.3.2.2.6</t>
  </si>
  <si>
    <t>Pvo1.3.2.2.7</t>
  </si>
  <si>
    <t>Pvo1.3.2.2.8</t>
  </si>
  <si>
    <t>Pva1</t>
  </si>
  <si>
    <t>Pva1.1</t>
  </si>
  <si>
    <t>Pva1.2</t>
  </si>
  <si>
    <t>Pva1.3</t>
  </si>
  <si>
    <t>Pva1.3.1</t>
  </si>
  <si>
    <t>Pva1.3.1.1</t>
  </si>
  <si>
    <t>Pva1.3.1.2</t>
  </si>
  <si>
    <t>Pva1.3.1.2.4</t>
  </si>
  <si>
    <t>Pva1.3.1.2.5</t>
  </si>
  <si>
    <t>Pva1.3.1.2.6</t>
  </si>
  <si>
    <t>Pva1.3.1.2.7</t>
  </si>
  <si>
    <t>Pva1.3.1.2.8</t>
  </si>
  <si>
    <t>Pva1.3.1.2.9</t>
  </si>
  <si>
    <t>Pva1.3.2</t>
  </si>
  <si>
    <t>Pva1.3.2.1</t>
  </si>
  <si>
    <t>Pva1.3.2.2</t>
  </si>
  <si>
    <t>Pva1.3.2.2.4</t>
  </si>
  <si>
    <t>Pva1.3.2.2.5</t>
  </si>
  <si>
    <t>Pva1.3.2.2.6</t>
  </si>
  <si>
    <t>Pva1.3.2.2.7</t>
  </si>
  <si>
    <t>Pva1.3.2.2.8</t>
  </si>
  <si>
    <t>Fvo1</t>
  </si>
  <si>
    <t>Fvo1.1</t>
  </si>
  <si>
    <t>Fvo1.2</t>
  </si>
  <si>
    <t>Fvo1.3</t>
  </si>
  <si>
    <t>Fvo1.3.1</t>
  </si>
  <si>
    <t>Fvo1.3.1.1</t>
  </si>
  <si>
    <t>Fvo1.3.1.1.1</t>
  </si>
  <si>
    <t>Fvo1.3.1.1.2</t>
  </si>
  <si>
    <t>Fvo1.3.1.1.3</t>
  </si>
  <si>
    <t>Fvo1.3.1.2</t>
  </si>
  <si>
    <t>Fvo1.3.1.2.1</t>
  </si>
  <si>
    <t>Fvo1.3.1.2.2</t>
  </si>
  <si>
    <t>Fvo1.3.1.2.3</t>
  </si>
  <si>
    <t>Fvo1.3.1.2.4</t>
  </si>
  <si>
    <t>Fvo1.3.1.2.5</t>
  </si>
  <si>
    <t>Fvo1.3.1.2.6</t>
  </si>
  <si>
    <t>Fvo1.3.1.2.7</t>
  </si>
  <si>
    <t>Fvo1.3.1.2.8</t>
  </si>
  <si>
    <t>Fvo1.3.1.2.9</t>
  </si>
  <si>
    <t>Fvo1.3.2</t>
  </si>
  <si>
    <t>Fvo1.3.2.1</t>
  </si>
  <si>
    <t>Fvo1.3.2.1.1</t>
  </si>
  <si>
    <t>Fvo1.3.2.1.2</t>
  </si>
  <si>
    <t>Fvo1.3.2.1.3</t>
  </si>
  <si>
    <t>Fvo1.3.2.2</t>
  </si>
  <si>
    <t>Fvo1.3.2.2.1</t>
  </si>
  <si>
    <t>Fvo1.3.2.2.2</t>
  </si>
  <si>
    <t>Fvo1.3.2.2.3</t>
  </si>
  <si>
    <t>Fvo1.3.2.2.4</t>
  </si>
  <si>
    <t>Fvo1.3.2.2.5</t>
  </si>
  <si>
    <t>Fvo1.3.2.2.6</t>
  </si>
  <si>
    <t>Fvo1.3.2.2.7</t>
  </si>
  <si>
    <t>Fvo1.3.2.2.8</t>
  </si>
  <si>
    <t>Fva1</t>
  </si>
  <si>
    <t>Fva1.1</t>
  </si>
  <si>
    <t>Fva1.2</t>
  </si>
  <si>
    <t>Fva1.3</t>
  </si>
  <si>
    <t>Fva1.3.1</t>
  </si>
  <si>
    <t>Fva1.3.1.1</t>
  </si>
  <si>
    <t>Fva1.3.1.1.1</t>
  </si>
  <si>
    <t>Fva1.3.1.1.2</t>
  </si>
  <si>
    <t>Fva1.3.1.1.3</t>
  </si>
  <si>
    <t>Fva1.3.1.2</t>
  </si>
  <si>
    <t>Fva1.3.1.2.1</t>
  </si>
  <si>
    <t>Fva1.3.1.2.2</t>
  </si>
  <si>
    <t>Fva1.3.1.2.3</t>
  </si>
  <si>
    <t>Fva1.3.1.2.4</t>
  </si>
  <si>
    <t>Fva1.3.1.2.5</t>
  </si>
  <si>
    <t>Fva1.3.1.2.6</t>
  </si>
  <si>
    <t>Fva1.3.1.2.7</t>
  </si>
  <si>
    <t>Fva1.3.1.2.8</t>
  </si>
  <si>
    <t>Fva1.3.1.2.9</t>
  </si>
  <si>
    <t>Fva1.3.2</t>
  </si>
  <si>
    <t>Fva1.3.2.1</t>
  </si>
  <si>
    <t>Fva1.3.2.1.1</t>
  </si>
  <si>
    <t>Fva1.3.2.1.2</t>
  </si>
  <si>
    <t>Fva1.3.2.1.3</t>
  </si>
  <si>
    <t>Fva1.3.2.2</t>
  </si>
  <si>
    <t>Fva1.3.2.2.1</t>
  </si>
  <si>
    <t>Fva1.3.2.2.2</t>
  </si>
  <si>
    <t>Fva1.3.2.2.3</t>
  </si>
  <si>
    <t>Fva1.3.2.2.4</t>
  </si>
  <si>
    <t>Fva1.3.2.2.5</t>
  </si>
  <si>
    <t>Fva1.3.2.2.6</t>
  </si>
  <si>
    <t>Fva1.3.2.2.7</t>
  </si>
  <si>
    <t>Fva1.3.2.2.8</t>
  </si>
  <si>
    <t>XX</t>
  </si>
  <si>
    <t>9.1PSP</t>
  </si>
  <si>
    <t>9.1PSU</t>
  </si>
  <si>
    <t>9.1O</t>
  </si>
  <si>
    <t>Draft reporting schema for the EBA GL on fraud reporting under PSD2 - Direct Debits</t>
  </si>
  <si>
    <t>Sending Country</t>
  </si>
  <si>
    <t>Pvo2</t>
  </si>
  <si>
    <t>Pvo2.1</t>
  </si>
  <si>
    <t>Pvo2.2</t>
  </si>
  <si>
    <t>Pva2</t>
  </si>
  <si>
    <t>Pva2.1</t>
  </si>
  <si>
    <t>Pva2.2</t>
  </si>
  <si>
    <t>Fvo2</t>
  </si>
  <si>
    <t>Fvo2.1</t>
  </si>
  <si>
    <t>Fvo2.1.1.1</t>
  </si>
  <si>
    <t>Fvo2.1.1.2</t>
  </si>
  <si>
    <t>Fvo2.2</t>
  </si>
  <si>
    <t>Fvo2.2.1.1</t>
  </si>
  <si>
    <t>Fvo2.2.1.2</t>
  </si>
  <si>
    <t>Fva2</t>
  </si>
  <si>
    <t>Fva2.1</t>
  </si>
  <si>
    <t>Fva2.1.1.1</t>
  </si>
  <si>
    <t>Fva2.1.1.2</t>
  </si>
  <si>
    <t>Fva2.2</t>
  </si>
  <si>
    <t>Fva2.2.1.1</t>
  </si>
  <si>
    <t>Fva2.2.1.2</t>
  </si>
  <si>
    <t>9.2PSP</t>
  </si>
  <si>
    <t>9.2PSU</t>
  </si>
  <si>
    <t>9.2O</t>
  </si>
  <si>
    <t>Draft reporting schema for the EBA GL on fraud reporting under PSD2 - card‐based payment transactions (issuer perspective)</t>
  </si>
  <si>
    <t>Pvo3</t>
  </si>
  <si>
    <t>Pvo3.1</t>
  </si>
  <si>
    <t>Pvo3.2</t>
  </si>
  <si>
    <t>Pvo3.2.1</t>
  </si>
  <si>
    <t>Pvo3.2.1.1.1</t>
  </si>
  <si>
    <t>Pvo3.2.1.1.2</t>
  </si>
  <si>
    <t>Pvo3.2.1.2</t>
  </si>
  <si>
    <t>Pvo3.2.1.3</t>
  </si>
  <si>
    <t>Pvo3.2.1.3.4</t>
  </si>
  <si>
    <t>Pvo3.2.1.3.5</t>
  </si>
  <si>
    <t>Pvo3.2.1.3.6</t>
  </si>
  <si>
    <t>Pvo3.2.1.3.7</t>
  </si>
  <si>
    <t>Pvo3.2.1.3.8</t>
  </si>
  <si>
    <t>Pvo3.2.2</t>
  </si>
  <si>
    <t>Pvo3.2.2.1.1</t>
  </si>
  <si>
    <t>Pvo3.2.2.1.2</t>
  </si>
  <si>
    <t>Pvo3.2.2.2</t>
  </si>
  <si>
    <t>Pvo3.2.2.3</t>
  </si>
  <si>
    <t>Pvo3.2.2.3.4</t>
  </si>
  <si>
    <t>Pvo3.2.2.3.5</t>
  </si>
  <si>
    <t>Pvo3.2.2.3.6</t>
  </si>
  <si>
    <t>Pvo3.2.2.3.7</t>
  </si>
  <si>
    <t>Pva3</t>
  </si>
  <si>
    <t>Pva3.1</t>
  </si>
  <si>
    <t>Pva3.2</t>
  </si>
  <si>
    <t>Pva3.2.1</t>
  </si>
  <si>
    <t>Pva3.2.1.1.1</t>
  </si>
  <si>
    <t>Pva3.2.1.1.2</t>
  </si>
  <si>
    <t>Pva3.2.1.2</t>
  </si>
  <si>
    <t>Pva3.2.1.3</t>
  </si>
  <si>
    <t>Pva3.2.1.3.4</t>
  </si>
  <si>
    <t>Pva3.2.1.3.5</t>
  </si>
  <si>
    <t>Pva3.2.1.3.6</t>
  </si>
  <si>
    <t>Pva3.2.1.3.7</t>
  </si>
  <si>
    <t>Pva3.2.1.3.8</t>
  </si>
  <si>
    <t>Pva3.2.2</t>
  </si>
  <si>
    <t>Pva3.2.2.1.1</t>
  </si>
  <si>
    <t>Pva3.2.2.1.2</t>
  </si>
  <si>
    <t>Pva3.2.2.2</t>
  </si>
  <si>
    <t>Pva3.2.2.3</t>
  </si>
  <si>
    <t>Pva3.2.2.3.4</t>
  </si>
  <si>
    <t>Pva3.2.2.3.5</t>
  </si>
  <si>
    <t>Pva3.2.2.3.6</t>
  </si>
  <si>
    <t>Pva3.2.2.3.7</t>
  </si>
  <si>
    <t>Fvo3</t>
  </si>
  <si>
    <t>Fvo3.1</t>
  </si>
  <si>
    <t>Fvo3.2</t>
  </si>
  <si>
    <t>Fvo3.2.1</t>
  </si>
  <si>
    <t>Fvo3.2.1.1.1</t>
  </si>
  <si>
    <t>Fvo3.2.1.1.2</t>
  </si>
  <si>
    <t>Fvo3.2.1.2</t>
  </si>
  <si>
    <t>Fvo3.2.1.2.1</t>
  </si>
  <si>
    <t>Fvo3.2.1.2.1.1</t>
  </si>
  <si>
    <t>Fvo3.2.1.2.1.2</t>
  </si>
  <si>
    <t>Fvo3.2.1.2.1.3</t>
  </si>
  <si>
    <t>Fvo3.2.1.2.1.4</t>
  </si>
  <si>
    <t>Fvo3.2.1.2.1.5</t>
  </si>
  <si>
    <t>Fvo3.2.1.2.2</t>
  </si>
  <si>
    <t>Fvo3.2.1.2.3</t>
  </si>
  <si>
    <t>Fvo3.2.1.3</t>
  </si>
  <si>
    <t>Fvo3.2.1.3.1</t>
  </si>
  <si>
    <t>Fvo3.2.1.3.1.1</t>
  </si>
  <si>
    <t>Fvo3.2.1.3.1.2</t>
  </si>
  <si>
    <t>Fvo3.2.1.3.1.3</t>
  </si>
  <si>
    <t>Fvo3.2.1.3.1.4</t>
  </si>
  <si>
    <t>Fvo3.2.1.3.1.5</t>
  </si>
  <si>
    <t>Fvo3.2.1.3.2</t>
  </si>
  <si>
    <t>Fvo3.2.1.3.3</t>
  </si>
  <si>
    <t>Fvo3.2.1.3.4</t>
  </si>
  <si>
    <t>Fvo3.2.1.3.5</t>
  </si>
  <si>
    <t>Fvo3.2.1.3.6</t>
  </si>
  <si>
    <t>Fvo3.2.1.3.7</t>
  </si>
  <si>
    <t>Fvo3.2.1.3.8</t>
  </si>
  <si>
    <t>Fvo3.2.2</t>
  </si>
  <si>
    <t>Fvo3.2.2.1.1</t>
  </si>
  <si>
    <t>Fvo3.2.2.1.2</t>
  </si>
  <si>
    <t>Fvo3.2.2.2</t>
  </si>
  <si>
    <t>Fvo3.2.2.2.1</t>
  </si>
  <si>
    <t>Fvo3.2.2.2.1.1</t>
  </si>
  <si>
    <t>Fvo3.2.2.2.1.2</t>
  </si>
  <si>
    <t>Fvo3.2.2.2.1.3</t>
  </si>
  <si>
    <t>Fvo3.2.2.2.1.4</t>
  </si>
  <si>
    <t>Fvo3.2.2.2.2</t>
  </si>
  <si>
    <t>Fvo3.2.2.2.3</t>
  </si>
  <si>
    <t>Fvo3.2.2.3</t>
  </si>
  <si>
    <t>Fvo3.2.2.3.1</t>
  </si>
  <si>
    <t>Fvo3.2.2.3.1.1</t>
  </si>
  <si>
    <t>Fvo3.2.2.3.1.2</t>
  </si>
  <si>
    <t>Fvo3.2.2.3.1.3</t>
  </si>
  <si>
    <t>Fvo3.2.2.3.1.4</t>
  </si>
  <si>
    <t>Fvo3.2.2.3.2</t>
  </si>
  <si>
    <t>Fvo3.2.2.3.3</t>
  </si>
  <si>
    <t>Fvo3.2.2.3.4</t>
  </si>
  <si>
    <t>Fvo3.2.2.3.5</t>
  </si>
  <si>
    <t>Fvo3.2.2.3.6</t>
  </si>
  <si>
    <t>Fvo3.2.2.3.7</t>
  </si>
  <si>
    <t>Fva3</t>
  </si>
  <si>
    <t>Fva3.1</t>
  </si>
  <si>
    <t>Fva3.2</t>
  </si>
  <si>
    <t>Fva3.2.1</t>
  </si>
  <si>
    <t>Fva3.2.1.1.1</t>
  </si>
  <si>
    <t>Fva3.2.1.1.2</t>
  </si>
  <si>
    <t>Fva3.2.1.2</t>
  </si>
  <si>
    <t>Fva3.2.1.2.1</t>
  </si>
  <si>
    <t>Fva3.2.1.2.1.1</t>
  </si>
  <si>
    <t>Fva3.2.1.2.1.2</t>
  </si>
  <si>
    <t>Fva3.2.1.2.1.3</t>
  </si>
  <si>
    <t>Fva3.2.1.2.1.4</t>
  </si>
  <si>
    <t>Fva3.2.1.2.1.5</t>
  </si>
  <si>
    <t>Fva3.2.1.2.2</t>
  </si>
  <si>
    <t>Fva3.2.1.2.3</t>
  </si>
  <si>
    <t>Fva3.2.1.3</t>
  </si>
  <si>
    <t>Fva3.2.1.3.1</t>
  </si>
  <si>
    <t>Fva3.2.1.3.1.1</t>
  </si>
  <si>
    <t>Fva3.2.1.3.1.2</t>
  </si>
  <si>
    <t>Fva3.2.1.3.1.3</t>
  </si>
  <si>
    <t>Fva3.2.1.3.1.4</t>
  </si>
  <si>
    <t>Fva3.2.1.3.1.5</t>
  </si>
  <si>
    <t>Fva3.2.1.3.2</t>
  </si>
  <si>
    <t>Fva3.2.1.3.3</t>
  </si>
  <si>
    <t>Fva3.2.1.3.4</t>
  </si>
  <si>
    <t>Fva3.2.1.3.5</t>
  </si>
  <si>
    <t>Fva3.2.1.3.6</t>
  </si>
  <si>
    <t>Fva3.2.1.3.7</t>
  </si>
  <si>
    <t>Fva3.2.1.3.8</t>
  </si>
  <si>
    <t>Fva3.2.2</t>
  </si>
  <si>
    <t>Fva3.2.2.1.1</t>
  </si>
  <si>
    <t>Fva3.2.2.1.2</t>
  </si>
  <si>
    <t>Fva3.2.2.2</t>
  </si>
  <si>
    <t>Fva3.2.2.2.1</t>
  </si>
  <si>
    <t>Fva3.2.2.2.1.1</t>
  </si>
  <si>
    <t>Fva3.2.2.2.1.2</t>
  </si>
  <si>
    <t>Fva3.2.2.2.1.3</t>
  </si>
  <si>
    <t>Fva3.2.2.2.1.4</t>
  </si>
  <si>
    <t>Fva3.2.2.2.2</t>
  </si>
  <si>
    <t>Fva3.2.2.2.3</t>
  </si>
  <si>
    <t>Fva3.2.2.3</t>
  </si>
  <si>
    <t>Fva3.2.2.3.1</t>
  </si>
  <si>
    <t>Fva3.2.2.3.1.1</t>
  </si>
  <si>
    <t>Fva3.2.2.3.1.2</t>
  </si>
  <si>
    <t>Fva3.2.2.3.1.3</t>
  </si>
  <si>
    <t>Fva3.2.2.3.1.4</t>
  </si>
  <si>
    <t>Fva3.2.2.3.2</t>
  </si>
  <si>
    <t>Fva3.2.2.3.3</t>
  </si>
  <si>
    <t>Fva3.2.2.3.4</t>
  </si>
  <si>
    <t>Fva3.2.2.3.5</t>
  </si>
  <si>
    <t>Fva3.2.2.3.6</t>
  </si>
  <si>
    <t>Fva3.2.2.3.7</t>
  </si>
  <si>
    <t>9.3PSP</t>
  </si>
  <si>
    <t>9.3PSU</t>
  </si>
  <si>
    <t>9.3O</t>
  </si>
  <si>
    <t>Draft reporting schema for the EBA GL on fraud reporting under PSD2 - card‐based payment transactions (acquirer perspective)</t>
  </si>
  <si>
    <t>Pvo4</t>
  </si>
  <si>
    <t>Pvo4.1</t>
  </si>
  <si>
    <t>Pvo4.2</t>
  </si>
  <si>
    <t>Pvo4.2.1</t>
  </si>
  <si>
    <t>Pvo4.2.1.1.1</t>
  </si>
  <si>
    <t>Pvo4.2.1.1.2</t>
  </si>
  <si>
    <t>Pvo4.2.1.2</t>
  </si>
  <si>
    <t>Pvo4.2.1.3</t>
  </si>
  <si>
    <t>Pvo4.2.1.3.4</t>
  </si>
  <si>
    <t>Pvo4.2.1.3.5</t>
  </si>
  <si>
    <t>Pvo4.2.1.3.6</t>
  </si>
  <si>
    <t>Pvo4.2.2</t>
  </si>
  <si>
    <t>Pvo4.2.2.1.1</t>
  </si>
  <si>
    <t>Pvo4.2.2.1.2</t>
  </si>
  <si>
    <t>Pvo4.2.2.2</t>
  </si>
  <si>
    <t>Pvo4.2.2.3</t>
  </si>
  <si>
    <t>Pvo4.2.2.3.4</t>
  </si>
  <si>
    <t>Pvo4.2.2.3.5</t>
  </si>
  <si>
    <t>Pvo4.2.2.3.6</t>
  </si>
  <si>
    <t>Pva4</t>
  </si>
  <si>
    <t>Pva4.1</t>
  </si>
  <si>
    <t>Pva4.2</t>
  </si>
  <si>
    <t>Pva4.2.1</t>
  </si>
  <si>
    <t>Pva4.2.1.1.1</t>
  </si>
  <si>
    <t>Pva4.2.1.1.2</t>
  </si>
  <si>
    <t>Pva4.2.1.2</t>
  </si>
  <si>
    <t>Pva4.2.1.3</t>
  </si>
  <si>
    <t>Pva4.2.1.3.4</t>
  </si>
  <si>
    <t>Pva4.2.1.3.5</t>
  </si>
  <si>
    <t>Pva4.2.1.3.6</t>
  </si>
  <si>
    <t>Pva4.2.2</t>
  </si>
  <si>
    <t>Pva4.2.2.1.1</t>
  </si>
  <si>
    <t>Pva4.2.2.1.2</t>
  </si>
  <si>
    <t>Pva4.2.2.2</t>
  </si>
  <si>
    <t>Pva4.2.2.3</t>
  </si>
  <si>
    <t>Pva4.2.2.3.4</t>
  </si>
  <si>
    <t>Pva4.2.2.3.5</t>
  </si>
  <si>
    <t>Pva4.2.2.3.6</t>
  </si>
  <si>
    <t>Fvo4</t>
  </si>
  <si>
    <t>Fvo4.1</t>
  </si>
  <si>
    <t>Fvo4.2</t>
  </si>
  <si>
    <t>Fvo4.2.1</t>
  </si>
  <si>
    <t>Fvo4.2.1.1.1</t>
  </si>
  <si>
    <t>Fvo4.2.1.1.2</t>
  </si>
  <si>
    <t>Fvo4.2.1.2</t>
  </si>
  <si>
    <t>Fvo4.2.1.2.1</t>
  </si>
  <si>
    <t>Fvo4.2.1.2.1.1</t>
  </si>
  <si>
    <t>Fvo4.2.1.2.1.2</t>
  </si>
  <si>
    <t>Fvo4.2.1.2.1.3</t>
  </si>
  <si>
    <t>Fvo4.2.1.2.1.4</t>
  </si>
  <si>
    <t>Fvo4.2.1.2.1.5</t>
  </si>
  <si>
    <t>Fvo4.2.1.2.2</t>
  </si>
  <si>
    <t>Fvo4.2.1.2.3</t>
  </si>
  <si>
    <t>Fvo4.2.1.3</t>
  </si>
  <si>
    <t>Fvo4.2.1.3.1</t>
  </si>
  <si>
    <t>Fvo4.2.1.3.1.1</t>
  </si>
  <si>
    <t>Fvo4.2.1.3.1.2</t>
  </si>
  <si>
    <t>Fvo4.2.1.3.1.3</t>
  </si>
  <si>
    <t>Fvo4.2.1.3.1.4</t>
  </si>
  <si>
    <t>Fvo4.2.1.3.1.5</t>
  </si>
  <si>
    <t>Fvo4.2.1.3.2</t>
  </si>
  <si>
    <t>Fvo4.2.1.3.3</t>
  </si>
  <si>
    <t>Fvo4.2.1.3.4</t>
  </si>
  <si>
    <t>Fvo4.2.1.3.5</t>
  </si>
  <si>
    <t>Fvo4.2.1.3.6</t>
  </si>
  <si>
    <t>Fvo4.2.2</t>
  </si>
  <si>
    <t>Fvo4.2.2.1.1</t>
  </si>
  <si>
    <t>Fvo4.2.2.1.2</t>
  </si>
  <si>
    <t>Fvo4.2.2.2</t>
  </si>
  <si>
    <t>Fvo4.2.2.2.1</t>
  </si>
  <si>
    <t>Fvo4.2.2.2.1.1</t>
  </si>
  <si>
    <t>Fvo4.2.2.2.1.2</t>
  </si>
  <si>
    <t>Fvo4.2.2.2.1.3</t>
  </si>
  <si>
    <t>Fvo4.2.2.2.1.4</t>
  </si>
  <si>
    <t>Fvo4.2.2.2.2</t>
  </si>
  <si>
    <t>Fvo4.2.2.2.3</t>
  </si>
  <si>
    <t>Fvo4.2.2.3</t>
  </si>
  <si>
    <t>Fvo4.2.2.3.1</t>
  </si>
  <si>
    <t>Fvo4.2.2.3.1.1</t>
  </si>
  <si>
    <t>Fvo4.2.2.3.1.2</t>
  </si>
  <si>
    <t>Fvo4.2.2.3.1.3</t>
  </si>
  <si>
    <t>Fvo4.2.2.3.1.4</t>
  </si>
  <si>
    <t>Fvo4.2.2.3.2</t>
  </si>
  <si>
    <t>Fvo4.2.2.3.3</t>
  </si>
  <si>
    <t>Fvo4.2.2.3.4</t>
  </si>
  <si>
    <t>Fvo4.2.2.3.5</t>
  </si>
  <si>
    <t>Fvo4.2.2.3.6</t>
  </si>
  <si>
    <t>Fva4</t>
  </si>
  <si>
    <t>Fva4.1</t>
  </si>
  <si>
    <t>Fva4.2</t>
  </si>
  <si>
    <t>Fva4.2.1</t>
  </si>
  <si>
    <t>Fva4.2.1.1.1</t>
  </si>
  <si>
    <t>Fva4.2.1.1.2</t>
  </si>
  <si>
    <t>Fva4.2.1.2</t>
  </si>
  <si>
    <t>Fva4.2.1.2.1</t>
  </si>
  <si>
    <t>Fva4.2.1.2.1.1</t>
  </si>
  <si>
    <t>Fva4.2.1.2.1.2</t>
  </si>
  <si>
    <t>Fva4.2.1.2.1.3</t>
  </si>
  <si>
    <t>Fva4.2.1.2.1.4</t>
  </si>
  <si>
    <t>Fva4.2.1.2.1.5</t>
  </si>
  <si>
    <t>Fva4.2.1.2.2</t>
  </si>
  <si>
    <t>Fva4.2.1.2.3</t>
  </si>
  <si>
    <t>Fva4.2.1.3</t>
  </si>
  <si>
    <t>Fva4.2.1.3.1</t>
  </si>
  <si>
    <t>Fva4.2.1.3.1.1</t>
  </si>
  <si>
    <t>Fva4.2.1.3.1.2</t>
  </si>
  <si>
    <t>Fva4.2.1.3.1.3</t>
  </si>
  <si>
    <t>Fva4.2.1.3.1.4</t>
  </si>
  <si>
    <t>Fva4.2.1.3.1.5</t>
  </si>
  <si>
    <t>Fva4.2.1.3.2</t>
  </si>
  <si>
    <t>Fva4.2.1.3.3</t>
  </si>
  <si>
    <t>Fva4.2.1.3.4</t>
  </si>
  <si>
    <t>Fva4.2.1.3.5</t>
  </si>
  <si>
    <t>Fva4.2.1.3.6</t>
  </si>
  <si>
    <t>Fva4.2.2</t>
  </si>
  <si>
    <t>Fva4.2.2.1.1</t>
  </si>
  <si>
    <t>Fva4.2.2.1.2</t>
  </si>
  <si>
    <t>Fva4.2.2.2</t>
  </si>
  <si>
    <t>Fva4.2.2.2.1</t>
  </si>
  <si>
    <t>Fva4.2.2.2.1.1</t>
  </si>
  <si>
    <t>Fva4.2.2.2.1.2</t>
  </si>
  <si>
    <t>Fva4.2.2.2.1.3</t>
  </si>
  <si>
    <t>Fva4.2.2.2.1.4</t>
  </si>
  <si>
    <t>Fva4.2.2.2.2</t>
  </si>
  <si>
    <t>Fva4.2.2.2.3</t>
  </si>
  <si>
    <t>Fva4.2.2.3</t>
  </si>
  <si>
    <t>Fva4.2.2.3.1</t>
  </si>
  <si>
    <t>Fva4.2.2.3.1.1</t>
  </si>
  <si>
    <t>Fva4.2.2.3.1.2</t>
  </si>
  <si>
    <t>Fva4.2.2.3.1.3</t>
  </si>
  <si>
    <t>Fva4.2.2.3.1.4</t>
  </si>
  <si>
    <t>Fva4.2.2.3.2</t>
  </si>
  <si>
    <t>Fva4.2.2.3.3</t>
  </si>
  <si>
    <t>Fva4.2.2.3.4</t>
  </si>
  <si>
    <t>Fva4.2.2.3.5</t>
  </si>
  <si>
    <t>Fva4.2.2.3.6</t>
  </si>
  <si>
    <t>9.4PSP</t>
  </si>
  <si>
    <t>9.4PSU</t>
  </si>
  <si>
    <t>9.4O</t>
  </si>
  <si>
    <t>Draft reporting schema for the EBA GL on fraud reporting under PSD2 - cash withdrawals</t>
  </si>
  <si>
    <t>Pvo5</t>
  </si>
  <si>
    <t>Pvo5.1</t>
  </si>
  <si>
    <t>Pvo5.2</t>
  </si>
  <si>
    <t>Pva5</t>
  </si>
  <si>
    <t>Pva5.1</t>
  </si>
  <si>
    <t>Pva5.2</t>
  </si>
  <si>
    <t>Fvo5</t>
  </si>
  <si>
    <t>Fvo5.1</t>
  </si>
  <si>
    <t>Fvo5.2</t>
  </si>
  <si>
    <t>Fvo5.3.1</t>
  </si>
  <si>
    <t>Fvo5.3.1.1</t>
  </si>
  <si>
    <t>Fvo5.3.1.2</t>
  </si>
  <si>
    <t>Fvo5.3.1.3</t>
  </si>
  <si>
    <t>Fvo5.3.1.4</t>
  </si>
  <si>
    <t>Fvo5.3.2</t>
  </si>
  <si>
    <t>Fva5</t>
  </si>
  <si>
    <t>Fva5.1</t>
  </si>
  <si>
    <t>Fva5.2</t>
  </si>
  <si>
    <t>Fva5.3.1</t>
  </si>
  <si>
    <t>Fva5.3.1.1</t>
  </si>
  <si>
    <t>Fva5.3.1.2</t>
  </si>
  <si>
    <t>Fva5.3.1.3</t>
  </si>
  <si>
    <t>Fva5.3.1.4</t>
  </si>
  <si>
    <t>Fva5.3.2</t>
  </si>
  <si>
    <t>9.5PSP</t>
  </si>
  <si>
    <t>9.5PSU</t>
  </si>
  <si>
    <t>9.5O</t>
  </si>
  <si>
    <t>Draft reporting schema for the EBA GL on fraud reporting under PSD2 - e-money payment transactions</t>
  </si>
  <si>
    <t>Pvo6</t>
  </si>
  <si>
    <t>Pvo6.1</t>
  </si>
  <si>
    <t>Pvo6.1.1</t>
  </si>
  <si>
    <t>Pvo6.1.2</t>
  </si>
  <si>
    <t>Pvo6.1.2.4</t>
  </si>
  <si>
    <t>Pvo6.1.2.5</t>
  </si>
  <si>
    <t>Pvo6.1.2.6</t>
  </si>
  <si>
    <t>Pvo6.1.2.7</t>
  </si>
  <si>
    <t>Pvo6.1.2.8</t>
  </si>
  <si>
    <t>Pvo6.1.2.9</t>
  </si>
  <si>
    <t>Pvo6.2</t>
  </si>
  <si>
    <t>Pvo6.2.1</t>
  </si>
  <si>
    <t>Pvo6.2.2</t>
  </si>
  <si>
    <t>Pvo6.2.2.4</t>
  </si>
  <si>
    <t>Pvo6.2.2.5</t>
  </si>
  <si>
    <t>Pvo6.2.2.6</t>
  </si>
  <si>
    <t>Pvo6.2.2.7</t>
  </si>
  <si>
    <t>Pva6</t>
  </si>
  <si>
    <t>Pva6.1</t>
  </si>
  <si>
    <t>Pva6.1.1</t>
  </si>
  <si>
    <t>Pva6.1.2</t>
  </si>
  <si>
    <t>Pva6.1.2.4</t>
  </si>
  <si>
    <t>Pva6.1.2.5</t>
  </si>
  <si>
    <t>Pva6.1.2.6</t>
  </si>
  <si>
    <t>Pva6.1.2.7</t>
  </si>
  <si>
    <t>Pva6.1.2.8</t>
  </si>
  <si>
    <t>Pva6.1.2.9</t>
  </si>
  <si>
    <t>Pva6.2</t>
  </si>
  <si>
    <t>Pva6.2.1</t>
  </si>
  <si>
    <t>Pva6.2.2</t>
  </si>
  <si>
    <t>Pva6.2.2.4</t>
  </si>
  <si>
    <t>Pva6.2.2.5</t>
  </si>
  <si>
    <t>Pva6.2.2.6</t>
  </si>
  <si>
    <t>Pva6.2.2.7</t>
  </si>
  <si>
    <t>Fvo6</t>
  </si>
  <si>
    <t>Fvo6.1</t>
  </si>
  <si>
    <t>Fvo6.1.1</t>
  </si>
  <si>
    <t>Fvo6.1.1.1</t>
  </si>
  <si>
    <t>Fvo6.1.1.2</t>
  </si>
  <si>
    <t>Fvo6.1.1.3</t>
  </si>
  <si>
    <t>Fvo6.1.2</t>
  </si>
  <si>
    <t>Fvo6.1.2.1</t>
  </si>
  <si>
    <t>Fvo6.1.2.2</t>
  </si>
  <si>
    <t>Fvo6.1.2.3</t>
  </si>
  <si>
    <t>Fvo6.1.2.4</t>
  </si>
  <si>
    <t>Fvo6.1.2.5</t>
  </si>
  <si>
    <t>Fvo6.1.2.6</t>
  </si>
  <si>
    <t>Fvo6.1.2.7</t>
  </si>
  <si>
    <t>Fvo6.1.2.8</t>
  </si>
  <si>
    <t>Fvo6.1.2.9</t>
  </si>
  <si>
    <t>Fvo6.2</t>
  </si>
  <si>
    <t>Fvo6.2.1</t>
  </si>
  <si>
    <t>Fvo6.2.1.1</t>
  </si>
  <si>
    <t>Fvo6.2.1.2</t>
  </si>
  <si>
    <t>Fvo6.2.1.3</t>
  </si>
  <si>
    <t>Fvo6.2.2</t>
  </si>
  <si>
    <t>Fvo6.2.2.1</t>
  </si>
  <si>
    <t>Fvo6.2.2.2</t>
  </si>
  <si>
    <t>Fvo6.2.2.3</t>
  </si>
  <si>
    <t>Fvo6.2.2.4</t>
  </si>
  <si>
    <t>Fvo6.2.2.5</t>
  </si>
  <si>
    <t>Fvo6.2.2.6</t>
  </si>
  <si>
    <t>Fvo6.2.2.7</t>
  </si>
  <si>
    <t>Fva6</t>
  </si>
  <si>
    <t>Fva6.1</t>
  </si>
  <si>
    <t>Fva6.1.1</t>
  </si>
  <si>
    <t>Fva6.1.1.1</t>
  </si>
  <si>
    <t>Fva6.1.1.2</t>
  </si>
  <si>
    <t>Fva6.1.1.3</t>
  </si>
  <si>
    <t>Fva6.1.2</t>
  </si>
  <si>
    <t>Fva6.1.2.1</t>
  </si>
  <si>
    <t>Fva6.1.2.2</t>
  </si>
  <si>
    <t>Fva6.1.2.3</t>
  </si>
  <si>
    <t>Fva6.1.2.4</t>
  </si>
  <si>
    <t>Fva6.1.2.5</t>
  </si>
  <si>
    <t>Fva6.1.2.6</t>
  </si>
  <si>
    <t>Fva6.1.2.7</t>
  </si>
  <si>
    <t>Fva6.1.2.8</t>
  </si>
  <si>
    <t>Fva6.1.2.9</t>
  </si>
  <si>
    <t>Fva6.2</t>
  </si>
  <si>
    <t>Fva6.2.1</t>
  </si>
  <si>
    <t>Fva6.2.1.1</t>
  </si>
  <si>
    <t>Fva6.2.1.2</t>
  </si>
  <si>
    <t>Fva6.2.1.3</t>
  </si>
  <si>
    <t>Fva6.2.2</t>
  </si>
  <si>
    <t>Fva6.2.2.1</t>
  </si>
  <si>
    <t>Fva6.2.2.2</t>
  </si>
  <si>
    <t>Fva6.2.2.3</t>
  </si>
  <si>
    <t>Fva6.2.2.4</t>
  </si>
  <si>
    <t>Fva6.2.2.5</t>
  </si>
  <si>
    <t>Fva6.2.2.6</t>
  </si>
  <si>
    <t>Fva6.2.2.7</t>
  </si>
  <si>
    <t>9.6PSP</t>
  </si>
  <si>
    <t>9.6PSU</t>
  </si>
  <si>
    <t>9.6O</t>
  </si>
  <si>
    <t>Draft reporting schema for the EBA GL on fraud reporting under PSD2 - money remittance payment transactions</t>
  </si>
  <si>
    <t>Pvo7</t>
  </si>
  <si>
    <t>Pva7</t>
  </si>
  <si>
    <t>Fvo7</t>
  </si>
  <si>
    <t>Fva7</t>
  </si>
  <si>
    <t>Draft reporting schema for the EBA GL on fraud reporting under PSD2 - transactions initiated by PISPs</t>
  </si>
  <si>
    <t>Pvo8</t>
  </si>
  <si>
    <t>Pvo8.1</t>
  </si>
  <si>
    <t>Pvo8.1.1</t>
  </si>
  <si>
    <t>Pvo8.1.2</t>
  </si>
  <si>
    <t>Pvo8.2</t>
  </si>
  <si>
    <t>Pvo8.2.1</t>
  </si>
  <si>
    <t>Pvo8.2.2</t>
  </si>
  <si>
    <t>Pvo8.3.1</t>
  </si>
  <si>
    <t>Pvo8.3.2</t>
  </si>
  <si>
    <t>Pva8</t>
  </si>
  <si>
    <t>Pva8.1</t>
  </si>
  <si>
    <t>Pva8.1.1</t>
  </si>
  <si>
    <t>Pva8.1.2</t>
  </si>
  <si>
    <t>Pva8.2</t>
  </si>
  <si>
    <t>Pva8.2.1</t>
  </si>
  <si>
    <t>Pva8.2.2</t>
  </si>
  <si>
    <t>Pva8.3.1</t>
  </si>
  <si>
    <t>Pva8.3.2</t>
  </si>
  <si>
    <t>Fvo8</t>
  </si>
  <si>
    <t>Fvo8.1</t>
  </si>
  <si>
    <t>Fvo8.1.1</t>
  </si>
  <si>
    <t>Fvo8.1.2</t>
  </si>
  <si>
    <t>Fvo8.2</t>
  </si>
  <si>
    <t>Fvo8.2.1</t>
  </si>
  <si>
    <t>Fvo8.2.2</t>
  </si>
  <si>
    <t>Fvo8.3.1</t>
  </si>
  <si>
    <t>Fvo8.3.2</t>
  </si>
  <si>
    <t>Fva8</t>
  </si>
  <si>
    <t>Fva8.1</t>
  </si>
  <si>
    <t>Fva8.1.1</t>
  </si>
  <si>
    <t>Fva8.1.2</t>
  </si>
  <si>
    <t>Fva8.2</t>
  </si>
  <si>
    <t>Fva8.2.1</t>
  </si>
  <si>
    <t>Fva8.2.2</t>
  </si>
  <si>
    <t>Fva8.3.1</t>
  </si>
  <si>
    <t>Fva8.3.2</t>
  </si>
  <si>
    <t>Nosig</t>
  </si>
  <si>
    <t>nosig_list</t>
  </si>
  <si>
    <t>Item code in the EBA GL</t>
  </si>
  <si>
    <t>Field</t>
  </si>
  <si>
    <t>Payment transactions volume</t>
  </si>
  <si>
    <t>Payment transactions value</t>
  </si>
  <si>
    <t>Fraudulent payment transactions volume</t>
  </si>
  <si>
    <t>Fraudulent payment transactions value</t>
  </si>
  <si>
    <t>Credit transfers</t>
  </si>
  <si>
    <t>Marking</t>
  </si>
  <si>
    <t>Of which initiated by payment initiation service providers</t>
  </si>
  <si>
    <t>Of which initiated non-electronically</t>
  </si>
  <si>
    <t>Of which Initiated electronically</t>
  </si>
  <si>
    <t>1.3.1</t>
  </si>
  <si>
    <t>Of which initiated via remote payment channel</t>
  </si>
  <si>
    <t>1.3.1.1</t>
  </si>
  <si>
    <t>Of which authenticated via strong customer authentication</t>
  </si>
  <si>
    <t>of which fraudulent credit transfers by fraud types:</t>
  </si>
  <si>
    <t>1.3.1.1.1</t>
  </si>
  <si>
    <t>Issuance of a payment order by the fraudster</t>
  </si>
  <si>
    <t>1.3.1.1.2</t>
  </si>
  <si>
    <t>Modification of a payment order by the fraudster</t>
  </si>
  <si>
    <t>1.3.1.1.3</t>
  </si>
  <si>
    <t>Manipulation of the payer by the fraudster to issue a payment order</t>
  </si>
  <si>
    <t>1.3.1.2</t>
  </si>
  <si>
    <t>Of which authenticated via non-strong customer authentication</t>
  </si>
  <si>
    <t>NA</t>
  </si>
  <si>
    <t>1.3.1.2.1</t>
  </si>
  <si>
    <t>1.3.1.2.2</t>
  </si>
  <si>
    <t>1.3.1.2.3</t>
  </si>
  <si>
    <t>of which broken down by reason for authentication via non-strong customer authentication</t>
  </si>
  <si>
    <t>1.3.1.2.4</t>
  </si>
  <si>
    <t>Low value (Art.16 RTS)</t>
  </si>
  <si>
    <t>1.3.1.2.5</t>
  </si>
  <si>
    <t>Payment to self (Art.15 RTS)</t>
  </si>
  <si>
    <t>1.3.1.2.6</t>
  </si>
  <si>
    <t>Trusted beneficiary (Art.13 RTS)</t>
  </si>
  <si>
    <t>1.3.1.2.7</t>
  </si>
  <si>
    <t>Recurring transaction (Art.14 RTS)</t>
  </si>
  <si>
    <t>1.3.1.2.8</t>
  </si>
  <si>
    <t>Use of secure corporate payment processes or protocols (Art. 17 RTS)</t>
  </si>
  <si>
    <t>1.3.1.2.9</t>
  </si>
  <si>
    <t>Transaction risk analysis (Art.18 RTS)</t>
  </si>
  <si>
    <t>1.3.2</t>
  </si>
  <si>
    <t>Of which initiated via non-remote payment channel</t>
  </si>
  <si>
    <t>1.3.2.1</t>
  </si>
  <si>
    <t>1.3.2.1.1</t>
  </si>
  <si>
    <t>1.3.2.1.2</t>
  </si>
  <si>
    <t>1.3.2.1.3</t>
  </si>
  <si>
    <t>1.3.2.2</t>
  </si>
  <si>
    <t>1.3.2.2.1</t>
  </si>
  <si>
    <t>1.3.2.2.2</t>
  </si>
  <si>
    <t>1.3.2.2.3</t>
  </si>
  <si>
    <t>of which broken down by reason for non-strong customer authentication</t>
  </si>
  <si>
    <t>1.3.2.2.4</t>
  </si>
  <si>
    <t>1.3.2.2.5</t>
  </si>
  <si>
    <t>1.3.2.2.6</t>
  </si>
  <si>
    <t>1.3.2.2.7</t>
  </si>
  <si>
    <t>Contactless low value (Art. 11 RTS)</t>
  </si>
  <si>
    <t>1.3.2.2.8</t>
  </si>
  <si>
    <t>Unattended terminal for transport or parking fares (Art. 12 RTS)</t>
  </si>
  <si>
    <t>Losses due to fraud per liability bearer (CT):</t>
  </si>
  <si>
    <t>The reporting payment service provider</t>
  </si>
  <si>
    <t>The Payment service user (payer)</t>
  </si>
  <si>
    <t>Others</t>
  </si>
  <si>
    <t>Direct debits</t>
  </si>
  <si>
    <t>Of which consent given via an electronic mandate</t>
  </si>
  <si>
    <t>of which fraudulent direct debits by fraud type:</t>
  </si>
  <si>
    <t>2.1.1.1</t>
  </si>
  <si>
    <t>Unauthorised payment transactions</t>
  </si>
  <si>
    <t>2.1.1.2</t>
  </si>
  <si>
    <t>Manipulation of the payer by the fraudster to consent to a direct debit</t>
  </si>
  <si>
    <t>Of which consent given in another form than an electronic mandate</t>
  </si>
  <si>
    <t>Of which fraudulent direct debits by fraud type:</t>
  </si>
  <si>
    <t>2.2.1.1</t>
  </si>
  <si>
    <t>2.2.1.2</t>
  </si>
  <si>
    <t>Losses due to fraud per liability bearer (DD):</t>
  </si>
  <si>
    <t>The Payment service user (payee)</t>
  </si>
  <si>
    <t>Card payments issued (except cards with an e-money function only)</t>
  </si>
  <si>
    <t>Of which initiated electronically</t>
  </si>
  <si>
    <t>3.2.1</t>
  </si>
  <si>
    <t>of which broken down by card function:</t>
  </si>
  <si>
    <t>3.2.1.1.1</t>
  </si>
  <si>
    <t>Payments with cards with a debit function</t>
  </si>
  <si>
    <t>3.2.1.1.2</t>
  </si>
  <si>
    <t>Payments with cards with a credit or delayed debit function</t>
  </si>
  <si>
    <t>3.2.1.2</t>
  </si>
  <si>
    <t>of which fraudulent card payments by fraud types:</t>
  </si>
  <si>
    <t>3.2.1.2.1</t>
  </si>
  <si>
    <t>Issuance of a payment order by a fraudster</t>
  </si>
  <si>
    <t>3.2.1.2.1.1</t>
  </si>
  <si>
    <t>Lost or stolen card</t>
  </si>
  <si>
    <t>3.2.1.2.1.2</t>
  </si>
  <si>
    <t>Card not received</t>
  </si>
  <si>
    <t>3.2.1.2.1.3</t>
  </si>
  <si>
    <t>Counterfeit card</t>
  </si>
  <si>
    <t>3.2.1.2.1.4</t>
  </si>
  <si>
    <t>Card details theft</t>
  </si>
  <si>
    <t>3.2.1.2.1.5</t>
  </si>
  <si>
    <t>Other</t>
  </si>
  <si>
    <t>3.2.1.2.2</t>
  </si>
  <si>
    <t>3.2.1.2.3</t>
  </si>
  <si>
    <t>Manipulation of the payer to make a card payment</t>
  </si>
  <si>
    <t>3.2.1.3</t>
  </si>
  <si>
    <t>Of which Authenticated via non-strong customer authentication</t>
  </si>
  <si>
    <t>3.2.1.3.1</t>
  </si>
  <si>
    <t>3.2.1.3.1.1</t>
  </si>
  <si>
    <t>3.2.1.3.1.2</t>
  </si>
  <si>
    <t>3.2.1.3.1.3</t>
  </si>
  <si>
    <t>3.2.1.3.1.4</t>
  </si>
  <si>
    <t>3.2.1.3.1.5</t>
  </si>
  <si>
    <t>3.2.1.3.2</t>
  </si>
  <si>
    <t>3.2.1.3.3</t>
  </si>
  <si>
    <t>3.2.1.3.4</t>
  </si>
  <si>
    <t>3.2.1.3.5</t>
  </si>
  <si>
    <t>3.2.1.3.6</t>
  </si>
  <si>
    <t>3.2.1.3.7</t>
  </si>
  <si>
    <t>3.2.1.3.8</t>
  </si>
  <si>
    <t>3.2.2</t>
  </si>
  <si>
    <t>3.2.2.1.1</t>
  </si>
  <si>
    <t>3.2.2.1.2</t>
  </si>
  <si>
    <t>3.2.2.2</t>
  </si>
  <si>
    <t>3.2.2.2.1</t>
  </si>
  <si>
    <t>3.2.2.2.1.1</t>
  </si>
  <si>
    <t>3.2.2.2.1.2</t>
  </si>
  <si>
    <t>3.2.2.2.1.3</t>
  </si>
  <si>
    <t>3.2.2.2.1.4</t>
  </si>
  <si>
    <t>3.2.2.2.2</t>
  </si>
  <si>
    <t>3.2.2.2.3</t>
  </si>
  <si>
    <t>3.2.2.3</t>
  </si>
  <si>
    <t>3.2.2.3.1</t>
  </si>
  <si>
    <t>3.2.2.3.1.1</t>
  </si>
  <si>
    <t>3.2.2.3.1.2</t>
  </si>
  <si>
    <t>3.2.2.3.1.3</t>
  </si>
  <si>
    <t>3.2.2.3.1.4</t>
  </si>
  <si>
    <t>3.2.2.3.2</t>
  </si>
  <si>
    <t>3.2.2.3.3</t>
  </si>
  <si>
    <t>3.2.2.3.4</t>
  </si>
  <si>
    <t>3.2.2.3.5</t>
  </si>
  <si>
    <t>3.2.2.3.6</t>
  </si>
  <si>
    <t>Contactless low value (Art.11 RTS)</t>
  </si>
  <si>
    <t>3.2.2.3.7</t>
  </si>
  <si>
    <t>Unattended terminal for transport or parking fares (Art.12 RTS)</t>
  </si>
  <si>
    <t>Losses due to fraud per liability bearer (Card payments issued):</t>
  </si>
  <si>
    <t>Card payments acquired (except cards with an e-money function only)</t>
  </si>
  <si>
    <t>4.2.1</t>
  </si>
  <si>
    <t>Of which acquired via a Remote channel</t>
  </si>
  <si>
    <t>4.2.1.1.1</t>
  </si>
  <si>
    <t>4.2.1.1.2</t>
  </si>
  <si>
    <t>4.2.1.2</t>
  </si>
  <si>
    <t>4.2.1.2.1</t>
  </si>
  <si>
    <t>4.2.1.2.1.1</t>
  </si>
  <si>
    <t>4.2.1.2.1.2</t>
  </si>
  <si>
    <t>4.2.1.2.1.3</t>
  </si>
  <si>
    <t>4.2.1.2.1.4</t>
  </si>
  <si>
    <t>4.2.1.2.1.5</t>
  </si>
  <si>
    <t>4.2.1.2.2</t>
  </si>
  <si>
    <t>4.2.1.2.3</t>
  </si>
  <si>
    <t>4.2.1.3</t>
  </si>
  <si>
    <t>4.2.1.3.1</t>
  </si>
  <si>
    <t>4.2.1.3.1.1</t>
  </si>
  <si>
    <t>4.2.1.3.1.2</t>
  </si>
  <si>
    <t>4.2.1.3.1.3</t>
  </si>
  <si>
    <t>4.2.1.3.1.4</t>
  </si>
  <si>
    <t>4.2.1.3.1.5</t>
  </si>
  <si>
    <t>4.2.1.3.2</t>
  </si>
  <si>
    <t>4.2.1.3.3</t>
  </si>
  <si>
    <t>4.2.1.3.4</t>
  </si>
  <si>
    <t>4.2.1.3.5</t>
  </si>
  <si>
    <t>4.2.1.3.6</t>
  </si>
  <si>
    <t>4.2.2</t>
  </si>
  <si>
    <t>Of which acquired via a non-remote channel</t>
  </si>
  <si>
    <t>4.2.2.1.1</t>
  </si>
  <si>
    <t>4.2.2.1.2</t>
  </si>
  <si>
    <t>4.2.2.2</t>
  </si>
  <si>
    <t>Of which Authenticated via strong customer authentication</t>
  </si>
  <si>
    <t>4.2.2.2.1</t>
  </si>
  <si>
    <t>4.2.2.2.1.1</t>
  </si>
  <si>
    <t>4.2.2.2.1.2</t>
  </si>
  <si>
    <t>4.2.2.2.1.3</t>
  </si>
  <si>
    <t>4.2.2.2.1.4</t>
  </si>
  <si>
    <t>4.2.2.2.2</t>
  </si>
  <si>
    <t>4.2.2.2.3</t>
  </si>
  <si>
    <t>4.2.2.3</t>
  </si>
  <si>
    <t>4.2.2.3.1</t>
  </si>
  <si>
    <t>4.2.2.3.1.1</t>
  </si>
  <si>
    <t>4.2.2.3.1.2</t>
  </si>
  <si>
    <t>4.2.2.3.1.3</t>
  </si>
  <si>
    <t>4.2.2.3.1.4</t>
  </si>
  <si>
    <t>4.2.2.3.2</t>
  </si>
  <si>
    <t>4.2.2.3.3</t>
  </si>
  <si>
    <t>4.2.2.3.4</t>
  </si>
  <si>
    <t>4.2.2.3.5</t>
  </si>
  <si>
    <t>4.2.2.3.6</t>
  </si>
  <si>
    <t>Losses due to fraud per liability bearer (Card payments acquired):</t>
  </si>
  <si>
    <t>Cash withdrawals</t>
  </si>
  <si>
    <t>Of which broken down by card function</t>
  </si>
  <si>
    <t>Issuance of a payment order (cash withdrawal) by the fraudster</t>
  </si>
  <si>
    <t>Manipulation of the payer to make a cash withdrawal</t>
  </si>
  <si>
    <t>Losses due to fraud per liability bearer (Cash withdrawals):</t>
  </si>
  <si>
    <t>The Payment service user (account holder)</t>
  </si>
  <si>
    <t>E-money payment transactions</t>
  </si>
  <si>
    <t>Of which via remote payment initiation channel</t>
  </si>
  <si>
    <t>6.1.1</t>
  </si>
  <si>
    <t>of which authenticated via strong customer authentication</t>
  </si>
  <si>
    <t>6.1.1.1</t>
  </si>
  <si>
    <t>6.1.1.2</t>
  </si>
  <si>
    <t>6.1.1.3</t>
  </si>
  <si>
    <t>6.1.2</t>
  </si>
  <si>
    <t>of which authenticated via non-strong customer authentication</t>
  </si>
  <si>
    <t>6.1.2.1</t>
  </si>
  <si>
    <t>6.1.2.2</t>
  </si>
  <si>
    <t>6.1.2.3</t>
  </si>
  <si>
    <t>6.1.2.4</t>
  </si>
  <si>
    <t>6.1.2.5</t>
  </si>
  <si>
    <t>6.1.2.6</t>
  </si>
  <si>
    <t>6.1.2.7</t>
  </si>
  <si>
    <t>Payment to self (Art. 15 RTS)</t>
  </si>
  <si>
    <t>6.1.2.8</t>
  </si>
  <si>
    <t>6.1.2.9</t>
  </si>
  <si>
    <t>Of which via non-remote payment initiation channel</t>
  </si>
  <si>
    <t>6.2.1</t>
  </si>
  <si>
    <t>6.2.1.1</t>
  </si>
  <si>
    <t>6.2.1.2</t>
  </si>
  <si>
    <t>6.2.1.3</t>
  </si>
  <si>
    <t>6.2.2</t>
  </si>
  <si>
    <t>6.2.2.1</t>
  </si>
  <si>
    <t>6.2.2.2</t>
  </si>
  <si>
    <t>6.2.2.3</t>
  </si>
  <si>
    <t>6.2.2.4</t>
  </si>
  <si>
    <t>6.2.2.5</t>
  </si>
  <si>
    <t>6.2.2.6</t>
  </si>
  <si>
    <t>6.2.2.7</t>
  </si>
  <si>
    <t>Losses due to fraud per liability bearer (E-money):</t>
  </si>
  <si>
    <t>Money remittances</t>
  </si>
  <si>
    <t>Payment transactions initiated by payment initiation service providers</t>
  </si>
  <si>
    <t>8.1.1</t>
  </si>
  <si>
    <t>8.1.2</t>
  </si>
  <si>
    <t>8.2.1</t>
  </si>
  <si>
    <t>8.2.2</t>
  </si>
  <si>
    <t>of which broken down by payment instrument</t>
  </si>
  <si>
    <t>8.3.1</t>
  </si>
  <si>
    <t>8.3.2</t>
  </si>
  <si>
    <t>Volume or value in EUR</t>
  </si>
  <si>
    <t>Overview of checks</t>
  </si>
  <si>
    <t>OK</t>
  </si>
  <si>
    <t>E</t>
  </si>
  <si>
    <t>Consistency check</t>
  </si>
  <si>
    <t>Flag check</t>
  </si>
  <si>
    <t>Missing values or availability</t>
  </si>
  <si>
    <t>Volume/value check</t>
  </si>
  <si>
    <t>data CT</t>
  </si>
  <si>
    <t>data DD</t>
  </si>
  <si>
    <t>data cards (issuer)</t>
  </si>
  <si>
    <t>data cards (acquirer)</t>
  </si>
  <si>
    <t>data cash withdrawals</t>
  </si>
  <si>
    <t>data e-money</t>
  </si>
  <si>
    <t>data m. remittance</t>
  </si>
  <si>
    <t>data PIS transactions</t>
  </si>
  <si>
    <t>Check results
by sheet</t>
  </si>
  <si>
    <t>Total of errors:</t>
  </si>
  <si>
    <t>Tolerance for consistency checks:</t>
  </si>
  <si>
    <t>Validation - CT</t>
  </si>
  <si>
    <t>Formula volumes</t>
  </si>
  <si>
    <t>Formula values</t>
  </si>
  <si>
    <t>the subsets of an indicator equals the indicator</t>
  </si>
  <si>
    <t>1.2 + 1.3 = 1</t>
  </si>
  <si>
    <t>* applicable to both payment transactions and fraudulent payment transactions</t>
  </si>
  <si>
    <t>1.1 is a subset of 1</t>
  </si>
  <si>
    <t>1 &gt;= 1.1</t>
  </si>
  <si>
    <t>1.3.1 + 1.3.2 = 1.3</t>
  </si>
  <si>
    <t>1.3.1.1 + 1.3.1.2 = 1.3.1</t>
  </si>
  <si>
    <t>1.3.2.1 + 1.3.2.2 = 1.3.2</t>
  </si>
  <si>
    <t>Fvo1.3.1.1.1 + Fvo1.3.1.1.2 + Fvo1.3.1.1.3 = Fvo1.3.1.1</t>
  </si>
  <si>
    <t>Fva1.3.1.1.1 + Fva1.3.1.1.2 + Fva1.3.1.1.3 = Fva1.3.1.1</t>
  </si>
  <si>
    <t>Fvo1.3.1.2.1 + Fvo1.3.1.2.2 + Fvo1.3.1.2.3 = Fvo1.3.1.2</t>
  </si>
  <si>
    <t>Fva1.3.1.2.1 + Fva1.3.1.2.2 + Fva1.3.1.2.3 = Fva1.3.1.2</t>
  </si>
  <si>
    <t>Fvo1.3.2.1.1 + Fvo1.3.2.1.2 + Fvo1.3.2.1.3 = Fvo1.3.2.1</t>
  </si>
  <si>
    <t>Fva1.3.2.1.1 + Fva1.3.2.1.2 + Fva1.3.2.1.3 = Fva1.3.2.1</t>
  </si>
  <si>
    <t>Fvo1.3.2.2.1 + Fvo1.3.2.2.2 + Fvo1.3.2.2.3 = Fvo1.3.2.2</t>
  </si>
  <si>
    <t>Fva1.3.2.2.1 + Fva1.3.2.2.2 + Fva1.3.2.2.3 = Fva1.3.2.2</t>
  </si>
  <si>
    <t>1.3.1.2.4 + 1.3.1.2.5 + 1.3.1.2.6 + 1.3.1.2.7 + 1.3.1.2.8 + 1.3.1.2.9 = 1.3.1.2</t>
  </si>
  <si>
    <t>1.3.2.2.4 + 1.3.2.2.5 + 1.3.2.2.6 + 1.3.2.2.7 + 1.3.2.2.8 = 1.3.2.2</t>
  </si>
  <si>
    <t>Validation - DD</t>
  </si>
  <si>
    <t>2.1 + 2.2 = 2</t>
  </si>
  <si>
    <t>Fvo2.1.1.1 + Fvo2.1.1.2 = Fvo2.1</t>
  </si>
  <si>
    <t>Fva2.1.1.1 + Fva2.1.1.2 = Fva2.1</t>
  </si>
  <si>
    <t>Fvo2.2.1.1 + Fvo2.2.1.2 = Fvo2.2</t>
  </si>
  <si>
    <t>Fva2.2.1.1 + Fva2.2.1.2 = Fvo2.2</t>
  </si>
  <si>
    <t>Validation - cards (issuer)</t>
  </si>
  <si>
    <t>3.1 + 3.2 = 3</t>
  </si>
  <si>
    <t>3.2.1 + 3.2.2 = 3.2</t>
  </si>
  <si>
    <t>3.2.1.1.1 + 3.2.1.1.2 = 3.2.1</t>
  </si>
  <si>
    <t>3.2.2.1.1 + 3.2.2.1.2 = 3.2.2</t>
  </si>
  <si>
    <t>3.2.1.2 + 3.2.1.3 = 3.2.1</t>
  </si>
  <si>
    <t>3.2.2.2 + 3.2.2.3 = 3.2.2</t>
  </si>
  <si>
    <t>Fvo3.2.1.2.1 + Fvo3.2.1.2.2 + Fvo3.2.1.2.3 = Fvo3.2.1.2</t>
  </si>
  <si>
    <t>Fva3.2.1.2.1 + Fva3.2.1.2.2 + Fva3.2.1.2.3 = Fva3.2.1.2</t>
  </si>
  <si>
    <t>Fvo3.2.1.3.1 + Fvo3.2.1.3.2 + Fvo3.2.1.3.3 = Fvo3.2.1.3</t>
  </si>
  <si>
    <t>Fva3.2.1.3.1 + Fva3.2.1.3.2 + Fva3.2.1.3.3 = Fva3.2.1.3</t>
  </si>
  <si>
    <t>Fvo3.2.2.2.1 + Fvo3.2.2.2.2 + Fvo3.2.2.2.3 = Fvo3.2.2.2</t>
  </si>
  <si>
    <t>Fva3.2.2.2.1 + Fva3.2.2.2.2 + Fva3.2.2.2.3 = Fva3.2.2.2</t>
  </si>
  <si>
    <t>Fvo3.2.2.3.1 + Fvo3.2.2.3.2 + Fvo3.2.2.3.3 = Fvo3.2.2.3</t>
  </si>
  <si>
    <t>Fva3.2.2.3.1 + Fva3.2.2.3.2 + Fva3.2.2.3.3 = Fva3.2.2.3</t>
  </si>
  <si>
    <t>Fvo3.2.1.2.1.1 + Fvo3.2.1.2.1.2 + Fvo3.2.1.2.1.3 + Fvo3.2.1.2.1.4 + Fvo3.2.1.2.1.5 = Fvo3.2.1.2.1</t>
  </si>
  <si>
    <t>Fva3.2.1.2.1.1 + Fva3.2.1.2.1.2 + Fva3.2.1.2.1.3 + Fva3.2.1.2.1.4 + Fva3.2.1.2.1.5 = Fva3.2.1.2.1</t>
  </si>
  <si>
    <t>Fvo3.2.1.3.1.1 + Fvo3.2.1.3.1.2 +
Fvo3.2.1.3.1.3 + Fvo3.2.1.3.1.4 + Fvo3.2.1.3.1.5 = Fvo3.2.1.3.1</t>
  </si>
  <si>
    <t>Fva3.2.1.3.1.1 + Fva3.2.1.3.1.2 +
Fva3.2.1.3.1.3 + Fva3.2.1.3.1.4 + Fva3.2.1.3.1.5 = Fva3.2.1.3.1</t>
  </si>
  <si>
    <t>Fvo3.2.2.2.1.1 + Fvo3.2.2.2.1.2 + Fvo3.2.2.2.1.3 + Fvo3.2.2.2.1.4 =
Fvo3.2.2.2.1</t>
  </si>
  <si>
    <t>Fva3.2.2.2.1.1 + Fva3.2.2.2.1.2 + Fva3.2.2.2.1.3 + Fva3.2.2.2.1.4 =
Fva3.2.2.2.1</t>
  </si>
  <si>
    <t>Fvo3.2.2.3.1.1 + Fvo3.2.2.3.1.2 + Fvo3.2.2.3.1.3 + Fvo3.2.2.3.1.4 = Fvo3.2.2.3.1</t>
  </si>
  <si>
    <t>Fva3.2.2.3.1.1 + Fva3.2.2.3.1.2 + Fva3.2.2.3.1.3 + Fva3.2.2.3.1.4 = Fva3.2.2.3.1</t>
  </si>
  <si>
    <t>Validation - cards (acquirer)</t>
  </si>
  <si>
    <t>4.1 + 4.2 = 4</t>
  </si>
  <si>
    <t>4.2.1 + 4.2.2 = 4.2</t>
  </si>
  <si>
    <t>4.2.1.1.1 + 4.2.1.1.2 = 4.2.1</t>
  </si>
  <si>
    <t>4.2.2.1.1 + 4.2.2.1.2 = 4.2.2</t>
  </si>
  <si>
    <t>4.2.1.2 + 4.2.1.3 = 4.2.1</t>
  </si>
  <si>
    <t>4.2.2.2 + 4.2.2.3 = 4.2.2</t>
  </si>
  <si>
    <t>Fvo4.2.1.2.1 + Fvo4.2.1.2.2 + Fvo4.2.1.2.3 = Fvo4.2.1.2</t>
  </si>
  <si>
    <t>Fva4.2.1.2.1 + Fva4.2.1.2.2 + Fva4.2.1.2.3 = Fva4.2.1.2</t>
  </si>
  <si>
    <t>Fvo4.2.1.3.1 + Fvo4.2.1.3.2 + Fvo4.2.1.3.3 = Fvo4.2.1.3</t>
  </si>
  <si>
    <t>Fva4.2.1.3.1 + Fva4.2.1.3.2 + Fva4.2.1.3.3 = Fva4.2.1.3</t>
  </si>
  <si>
    <t>Fvo4.2.2.2.1 + Fvo4.2.2.2.2 + Fvo4.2.2.2.3 = Fvo4.2.2.2</t>
  </si>
  <si>
    <t>Fva4.2.2.2.1 + Fva4.2.2.2.2 + Fva4.2.2.2.3 = Fva4.2.2.2</t>
  </si>
  <si>
    <t>Fvo4.2.2.3.1 + Fvo4.2.2.3.2 + Fvo4.2.2.3.3 = Fvo4.2.2.3</t>
  </si>
  <si>
    <t>Fva4.2.2.3.1 + Fva4.2.2.3.2 + Fva4.2.2.3.3 = Fva4.2.2.3</t>
  </si>
  <si>
    <t>Fvo4.2.1.2.1.1 + Fvo4.2.1.2.1.2 + Fvo4.2.1.2.1.3 + Fvo4.2.1.2.1.4 + Fvo4.2.1.2.1.5 = Fvo4.2.1.2.1</t>
  </si>
  <si>
    <t>Fva4.2.1.2.1.1 + Fva4.2.1.2.1.2 + Fva4.2.1.2.1.3 + Fva4.2.1.2.1.4 + Fva4.2.1.2.1.5 = Fva4.2.1.2.1</t>
  </si>
  <si>
    <t>Fvo4.2.1.3.1.1 + Fvo4.2.1.3.1.2 +
Fvo4.2.1.3.1.3 + Fvo4.2.1.3.1.4 + Fvo4.2.1.3.1.5 = Fvo4.2.1.3.1</t>
  </si>
  <si>
    <t>Fva4.2.1.3.1.1 + Fva4.2.1.3.1.2 +
Fva4.2.1.3.1.3 + Fva4.2.1.3.1.4 + Fva4.2.1.3.1.5 = Fva4.2.1.3.1</t>
  </si>
  <si>
    <t>Fvo4.2.2.2.1.1 + Fvo4.2.2.2.1.2 + Fvo4.2.2.2.1.3 + Fvo4.2.2.2.1.4 =
Fvo4.2.2.2.1</t>
  </si>
  <si>
    <t>Fva4.2.2.2.1.1 + Fva4.2.2.2.1.2 + Fva4.2.2.2.1.3 + Fva4.2.2.2.1.4 =
Fva4.2.2.2.1</t>
  </si>
  <si>
    <t>Fvo4.2.2.3.1.1 + Fvo4.2.2.3.1.2 + Fvo4.2.2.3.1.3 + Fvo4.2.2.3.1.4 = Fvo4.2.2.3.1</t>
  </si>
  <si>
    <t>Fva4.2.2.3.1.1 + Fva4.2.2.3.1.2 + Fva4.2.2.3.1.3 + Fva4.2.2.3.1.4 = Fva4.2.2.3.1</t>
  </si>
  <si>
    <t>Validation - cash withdrawals</t>
  </si>
  <si>
    <t>5.1 + 5.2 = 5</t>
  </si>
  <si>
    <t>Fvo5.3.1 + Fvo5.3.2 = Fvo5</t>
  </si>
  <si>
    <t>Fva5.3.1 + Fva5.3.2 = Fva5</t>
  </si>
  <si>
    <t>Fvo5.3.1.1 + Fvo5.3.1.2 + Fvo5.3.1.3 + Fvo5.3.1.4 = Fvo5.3.1</t>
  </si>
  <si>
    <t>Fva5.3.1.1 + Fva5.3.1.2 + Fva5.3.1.3 + Fva5.3.1.4 = Fva5.3.1</t>
  </si>
  <si>
    <t>Validation - e-money</t>
  </si>
  <si>
    <t>6.1 + 6.2 = 6</t>
  </si>
  <si>
    <t>6.1.1 + 6.1.2 = 6.1</t>
  </si>
  <si>
    <t>6.2.1 + 6.2.2 = 6.2</t>
  </si>
  <si>
    <t xml:space="preserve">Fvo6.1.1.1 + Fvo6.1.1.2 + Fvo6.1.1.3 = Fvo6.1.1
</t>
  </si>
  <si>
    <t xml:space="preserve">Fva6.1.1.1 + Fva6.1.1.2 + Fva6.1.1.3 = Fva6.1.1
</t>
  </si>
  <si>
    <t>Fvo6.1.2.1 + Fvo6.1.2.2 + Fvo6.1.2.3 = Fvo6.1.2</t>
  </si>
  <si>
    <t>Fva6.1.2.1 + Fva6.1.2.2 + Fva6.1.2.3 = Fva6.1.2</t>
  </si>
  <si>
    <t>Fvo6.2.1.1 + Fvo6.2.1.2 + Fvo6.2.1.3 = Fvo6.2.1</t>
  </si>
  <si>
    <t>Fva6.2.1.1 + Fva6.2.1.2 + Fva6.2.1.3 = Fva6.2.1</t>
  </si>
  <si>
    <t>Fvo6.2.2.1 + Fvo6.2.2.2 + Fvo6.2.2.3 = Fvo6.2.2</t>
  </si>
  <si>
    <t>Fva6.2.2.1 + Fva6.2.2.2 + Fva6.2.2.3 = Fva6.2.2</t>
  </si>
  <si>
    <t>Validation - PIS transactions</t>
  </si>
  <si>
    <t>8.1 + 8.2 = 8</t>
  </si>
  <si>
    <t>8.3.1 + 8.3.2 = 8</t>
  </si>
  <si>
    <t>8.1.1 + 8.1.2 = 8.1</t>
  </si>
  <si>
    <t>8.2.1 + 8.2.2 = 8.2</t>
  </si>
  <si>
    <t>General validation checks</t>
  </si>
  <si>
    <t>Logical validation on potentially missing data</t>
  </si>
  <si>
    <t>If Pvo &gt; 0 then Pva &gt; 0</t>
  </si>
  <si>
    <t>If Pva &gt; 0 then Pvo &gt; 0</t>
  </si>
  <si>
    <t>* applicable to all payment services in the reporting schema</t>
  </si>
  <si>
    <t>If Fvo &gt; 0 then Fva &gt; 0</t>
  </si>
  <si>
    <t>If Fva &gt; 0 then Fvo &gt; 0</t>
  </si>
  <si>
    <t xml:space="preserve">Pvo &gt;= Fvo </t>
  </si>
  <si>
    <t>Pva &gt;= Fva</t>
  </si>
  <si>
    <t>Data availability check</t>
  </si>
  <si>
    <t>3.2.1.3.9</t>
  </si>
  <si>
    <t>3.2.1.3.10</t>
  </si>
  <si>
    <t>Merchant initiated transactions (*)</t>
  </si>
  <si>
    <t xml:space="preserve">Other </t>
  </si>
  <si>
    <t>Pvo3.2.1.3.9</t>
  </si>
  <si>
    <t>Pva3.2.1.3.9</t>
  </si>
  <si>
    <t>Fvo3.2.1.3.9</t>
  </si>
  <si>
    <t>Fva3.2.1.3.9</t>
  </si>
  <si>
    <t>Pvo3.2.1.3.10</t>
  </si>
  <si>
    <t>Pva3.2.1.3.10</t>
  </si>
  <si>
    <t>Fvo3.2.1.3.10</t>
  </si>
  <si>
    <t>Fva3.2.1.3.10</t>
  </si>
  <si>
    <t>3.2.2.3.8</t>
  </si>
  <si>
    <t>Pvo3.2.2.3.8</t>
  </si>
  <si>
    <t>Pva3.2.2.3.8</t>
  </si>
  <si>
    <t>Fvo3.2.2.3.8</t>
  </si>
  <si>
    <t>Fva3.2.2.3.8</t>
  </si>
  <si>
    <t>5.3.1</t>
  </si>
  <si>
    <t>5.3.1.1</t>
  </si>
  <si>
    <t>5.3.1.2</t>
  </si>
  <si>
    <t>5.3.1.3</t>
  </si>
  <si>
    <t>5.3.1.4</t>
  </si>
  <si>
    <t>5.3.2</t>
  </si>
  <si>
    <t>Of which cash withdrawals with cards with a debit function</t>
  </si>
  <si>
    <t>Of which cash withdrawals with cards with a credit or delayed debit function</t>
  </si>
  <si>
    <t>of which fraudulent cash withdrawals by fraud types:</t>
  </si>
  <si>
    <t>4.2.1.3.7</t>
  </si>
  <si>
    <t>4.2.1.3.8</t>
  </si>
  <si>
    <t>Pvo4.2.1.3.7</t>
  </si>
  <si>
    <t>Pva4.2.1.3.7</t>
  </si>
  <si>
    <t>Fvo4.2.1.3.7</t>
  </si>
  <si>
    <t>Fva4.2.1.3.7</t>
  </si>
  <si>
    <t>Pvo4.2.1.3.8</t>
  </si>
  <si>
    <t>Pva4.2.1.3.8</t>
  </si>
  <si>
    <t>Fvo4.2.1.3.8</t>
  </si>
  <si>
    <t>Fva4.2.1.3.8</t>
  </si>
  <si>
    <t>4.2.2.3.7</t>
  </si>
  <si>
    <t>Pvo4.2.2.3.7</t>
  </si>
  <si>
    <t>Pva4.2.2.3.7</t>
  </si>
  <si>
    <t>Fvo4.2.2.3.7</t>
  </si>
  <si>
    <t>Fva4.2.2.3.7</t>
  </si>
  <si>
    <t>6.1.2.10</t>
  </si>
  <si>
    <t>Pvo6.1.2.10</t>
  </si>
  <si>
    <t>Pva6.1.2.10</t>
  </si>
  <si>
    <t>Fvo6.1.2.10</t>
  </si>
  <si>
    <t>Fva6.1.2.10</t>
  </si>
  <si>
    <t>6.1.2.11</t>
  </si>
  <si>
    <t>Pvo6.1.2.11</t>
  </si>
  <si>
    <t>Pva6.1.2.11</t>
  </si>
  <si>
    <t>Fvo6.1.2.11</t>
  </si>
  <si>
    <t>Fva6.1.2.11</t>
  </si>
  <si>
    <t>6.2.2.8</t>
  </si>
  <si>
    <t>Pvo6.2.2.8</t>
  </si>
  <si>
    <t>Pva6.2.2.8</t>
  </si>
  <si>
    <t>Fvo6.2.2.8</t>
  </si>
  <si>
    <t>Fva6.2.2.8</t>
  </si>
  <si>
    <t>availability_fraud</t>
  </si>
  <si>
    <t>availability_payments</t>
  </si>
  <si>
    <t>3.2.1.3.4 + 3.2.1.3.5 + 3.2.1.3.6 + 3.2.1.3.7 + 3.2.1.3.8 + 3.2.1.3.9 + 3.2.1.3.10 = 3.2.1.3</t>
  </si>
  <si>
    <t xml:space="preserve">3.2.2.3.4 + 3.2.2.3.5 + 3.2.2.3.6 + 3.2.2.3.7 + 3.2.2.3.8 = 3.2.2.3 </t>
  </si>
  <si>
    <t>4.2.1.3.4 + 4.2.1.3.5 + 4.2.1.3.6 + 4.2.1.3.7 + 4.2.1.3.8 = 4.2.1.3</t>
  </si>
  <si>
    <t xml:space="preserve">4.2.2.3.4 + 4.2.2.3.5+ 4.2.2.3.6 + 4.2.2.3.7 = 4.2.2.3 </t>
  </si>
  <si>
    <t>6.1.2.4 + 6.1.2.5 + 6.1.2.6 + 6.1.2.7 + 6.1.2.8 + 6.1.2.9 + 6.1.2.10 + 6.1.2.11 = 6.1.2</t>
  </si>
  <si>
    <t xml:space="preserve">6.2.2.4 + 6.2.2.5 + 6.2.2.6 + 6.2.2.7 + 6.2.2.8 = 6.2.2 </t>
  </si>
  <si>
    <t>1 if file empty</t>
  </si>
  <si>
    <t>General identification data on the reporting payment service provider</t>
  </si>
  <si>
    <t xml:space="preserve">Name </t>
  </si>
  <si>
    <t xml:space="preserve">Contact person </t>
  </si>
  <si>
    <t xml:space="preserve">Contact email </t>
  </si>
  <si>
    <t>Contact telephone</t>
  </si>
  <si>
    <t>Authorisation number</t>
  </si>
  <si>
    <t>B0001</t>
  </si>
  <si>
    <t>B0002</t>
  </si>
  <si>
    <t>B0003</t>
  </si>
  <si>
    <t>B0007</t>
  </si>
  <si>
    <t>B0008</t>
  </si>
  <si>
    <t>B0009</t>
  </si>
  <si>
    <t>B0010</t>
  </si>
  <si>
    <t>B0013</t>
  </si>
  <si>
    <t>B0014</t>
  </si>
  <si>
    <t>B0019</t>
  </si>
  <si>
    <t>B0025</t>
  </si>
  <si>
    <t>B0032</t>
  </si>
  <si>
    <t>B0034</t>
  </si>
  <si>
    <t>B0036</t>
  </si>
  <si>
    <t>B0038</t>
  </si>
  <si>
    <t>B0040</t>
  </si>
  <si>
    <t>B0047</t>
  </si>
  <si>
    <t>B0049</t>
  </si>
  <si>
    <t>B0051</t>
  </si>
  <si>
    <t>B0053</t>
  </si>
  <si>
    <t>B0058</t>
  </si>
  <si>
    <t>B0062</t>
  </si>
  <si>
    <t>B0064</t>
  </si>
  <si>
    <t>B0067</t>
  </si>
  <si>
    <t>B0068</t>
  </si>
  <si>
    <t>B0070</t>
  </si>
  <si>
    <t>B0075</t>
  </si>
  <si>
    <t>B0076</t>
  </si>
  <si>
    <t>B0077</t>
  </si>
  <si>
    <t>B0078</t>
  </si>
  <si>
    <t>B0080</t>
  </si>
  <si>
    <t>B0082</t>
  </si>
  <si>
    <t>B0087</t>
  </si>
  <si>
    <t>B0092</t>
  </si>
  <si>
    <t>B0093</t>
  </si>
  <si>
    <t>B0094</t>
  </si>
  <si>
    <t>B0095</t>
  </si>
  <si>
    <t>B0097</t>
  </si>
  <si>
    <t>B0100</t>
  </si>
  <si>
    <t>B0104</t>
  </si>
  <si>
    <t>B0106</t>
  </si>
  <si>
    <t>B0107</t>
  </si>
  <si>
    <t>B0108</t>
  </si>
  <si>
    <t>B0110</t>
  </si>
  <si>
    <t>B0116</t>
  </si>
  <si>
    <t>B0117</t>
  </si>
  <si>
    <t>B0133</t>
  </si>
  <si>
    <t>B0134</t>
  </si>
  <si>
    <t>B0135</t>
  </si>
  <si>
    <t>B0140</t>
  </si>
  <si>
    <t>B0143</t>
  </si>
  <si>
    <t>B0144</t>
  </si>
  <si>
    <t>B0146</t>
  </si>
  <si>
    <t>B0147</t>
  </si>
  <si>
    <t>B0148</t>
  </si>
  <si>
    <t>B0149</t>
  </si>
  <si>
    <t>B0151</t>
  </si>
  <si>
    <t>B0153</t>
  </si>
  <si>
    <t>B0155</t>
  </si>
  <si>
    <t>B0156</t>
  </si>
  <si>
    <t>B0158</t>
  </si>
  <si>
    <t>B0162</t>
  </si>
  <si>
    <t>B0164</t>
  </si>
  <si>
    <t>B0167</t>
  </si>
  <si>
    <t>B0169</t>
  </si>
  <si>
    <t>B0172</t>
  </si>
  <si>
    <t>B0173</t>
  </si>
  <si>
    <t>B0177</t>
  </si>
  <si>
    <t>B0178</t>
  </si>
  <si>
    <t>B0181</t>
  </si>
  <si>
    <t>B0183</t>
  </si>
  <si>
    <t>B0184</t>
  </si>
  <si>
    <t>B0189</t>
  </si>
  <si>
    <t>B0193</t>
  </si>
  <si>
    <t>B0194</t>
  </si>
  <si>
    <t>B0197</t>
  </si>
  <si>
    <t>B0198</t>
  </si>
  <si>
    <t>B0202</t>
  </si>
  <si>
    <t>B0204</t>
  </si>
  <si>
    <t>B0213</t>
  </si>
  <si>
    <t>B0215</t>
  </si>
  <si>
    <t>B0220</t>
  </si>
  <si>
    <t>B0222</t>
  </si>
  <si>
    <t>B0226</t>
  </si>
  <si>
    <t>B0229</t>
  </si>
  <si>
    <t>B0241</t>
  </si>
  <si>
    <t>B0242</t>
  </si>
  <si>
    <t>B0259</t>
  </si>
  <si>
    <t>B0264</t>
  </si>
  <si>
    <t>B0265</t>
  </si>
  <si>
    <t>B0269</t>
  </si>
  <si>
    <t>B0271</t>
  </si>
  <si>
    <t>B0281</t>
  </si>
  <si>
    <t>B0284</t>
  </si>
  <si>
    <t>B0286</t>
  </si>
  <si>
    <t>B0287</t>
  </si>
  <si>
    <t>B0288</t>
  </si>
  <si>
    <t>B0289</t>
  </si>
  <si>
    <t>B0291</t>
  </si>
  <si>
    <t>B0297</t>
  </si>
  <si>
    <t>B0298</t>
  </si>
  <si>
    <t>B0301</t>
  </si>
  <si>
    <t>B0302</t>
  </si>
  <si>
    <t>B0305</t>
  </si>
  <si>
    <t>B0308</t>
  </si>
  <si>
    <t>B0310</t>
  </si>
  <si>
    <t>B0314</t>
  </si>
  <si>
    <t>B0315</t>
  </si>
  <si>
    <t>B0316</t>
  </si>
  <si>
    <t>B0317</t>
  </si>
  <si>
    <t>B0318</t>
  </si>
  <si>
    <t>B0320</t>
  </si>
  <si>
    <t>B0323</t>
  </si>
  <si>
    <t>B0324</t>
  </si>
  <si>
    <t>B0328</t>
  </si>
  <si>
    <t>B0329</t>
  </si>
  <si>
    <t>B0330</t>
  </si>
  <si>
    <t>B0331</t>
  </si>
  <si>
    <t>B0336</t>
  </si>
  <si>
    <t>B0337</t>
  </si>
  <si>
    <t>B0338</t>
  </si>
  <si>
    <t>B0341</t>
  </si>
  <si>
    <t>B0342</t>
  </si>
  <si>
    <t>B0343</t>
  </si>
  <si>
    <t>B0344</t>
  </si>
  <si>
    <t>B0345</t>
  </si>
  <si>
    <t>B0346</t>
  </si>
  <si>
    <t>B0347</t>
  </si>
  <si>
    <t>B0348</t>
  </si>
  <si>
    <t>B0349</t>
  </si>
  <si>
    <t>B0350</t>
  </si>
  <si>
    <t>B0351</t>
  </si>
  <si>
    <t>B0352</t>
  </si>
  <si>
    <t>B0353</t>
  </si>
  <si>
    <t>B0354</t>
  </si>
  <si>
    <t>B0355</t>
  </si>
  <si>
    <t>B0357</t>
  </si>
  <si>
    <t>B0358</t>
  </si>
  <si>
    <t>B0359</t>
  </si>
  <si>
    <t>B0360</t>
  </si>
  <si>
    <t>B0361</t>
  </si>
  <si>
    <t>B0362</t>
  </si>
  <si>
    <t>B0363</t>
  </si>
  <si>
    <t>B0364</t>
  </si>
  <si>
    <t>B0365</t>
  </si>
  <si>
    <t>B0366</t>
  </si>
  <si>
    <t>B0367</t>
  </si>
  <si>
    <t>B0368</t>
  </si>
  <si>
    <t>B0369</t>
  </si>
  <si>
    <t>B0370</t>
  </si>
  <si>
    <t>B0371</t>
  </si>
  <si>
    <t>B0372</t>
  </si>
  <si>
    <t>B0373</t>
  </si>
  <si>
    <t>B0374</t>
  </si>
  <si>
    <t>B0375</t>
  </si>
  <si>
    <t>B0376</t>
  </si>
  <si>
    <t>B0377</t>
  </si>
  <si>
    <t>B0378</t>
  </si>
  <si>
    <t>B0379</t>
  </si>
  <si>
    <t>B0380</t>
  </si>
  <si>
    <t>B0381</t>
  </si>
  <si>
    <t>B0382</t>
  </si>
  <si>
    <t>B0383</t>
  </si>
  <si>
    <t>B0384</t>
  </si>
  <si>
    <t>B0385</t>
  </si>
  <si>
    <t>B0386</t>
  </si>
  <si>
    <t>B0387</t>
  </si>
  <si>
    <t>B0388</t>
  </si>
  <si>
    <t>B0389</t>
  </si>
  <si>
    <t>B0390</t>
  </si>
  <si>
    <t>B0391</t>
  </si>
  <si>
    <t>B0392</t>
  </si>
  <si>
    <t>B0393</t>
  </si>
  <si>
    <t>B0394</t>
  </si>
  <si>
    <t>B0395</t>
  </si>
  <si>
    <t>B0396</t>
  </si>
  <si>
    <t>B0397</t>
  </si>
  <si>
    <t>B0398</t>
  </si>
  <si>
    <t>B0399</t>
  </si>
  <si>
    <t>B0400</t>
  </si>
  <si>
    <t>B0401</t>
  </si>
  <si>
    <t>B0402</t>
  </si>
  <si>
    <t>B0403</t>
  </si>
  <si>
    <t>B0404</t>
  </si>
  <si>
    <t>B0405</t>
  </si>
  <si>
    <t>B0406</t>
  </si>
  <si>
    <t>B0407</t>
  </si>
  <si>
    <t>B0408</t>
  </si>
  <si>
    <t>B0409</t>
  </si>
  <si>
    <t>B0410</t>
  </si>
  <si>
    <t>B0411</t>
  </si>
  <si>
    <t>B0412</t>
  </si>
  <si>
    <t>B0413</t>
  </si>
  <si>
    <t>B0414</t>
  </si>
  <si>
    <t>B0415</t>
  </si>
  <si>
    <t>B0416</t>
  </si>
  <si>
    <t>B0417</t>
  </si>
  <si>
    <t>B0418</t>
  </si>
  <si>
    <t>B0419</t>
  </si>
  <si>
    <t>B0420</t>
  </si>
  <si>
    <t>B0421</t>
  </si>
  <si>
    <t>B0422</t>
  </si>
  <si>
    <t>P0178</t>
  </si>
  <si>
    <t>W0001</t>
  </si>
  <si>
    <t>W0002</t>
  </si>
  <si>
    <t>W0003</t>
  </si>
  <si>
    <t>W0004</t>
  </si>
  <si>
    <t>W0005</t>
  </si>
  <si>
    <t>W0006</t>
  </si>
  <si>
    <t>W0007</t>
  </si>
  <si>
    <t>W0008</t>
  </si>
  <si>
    <t>W0009</t>
  </si>
  <si>
    <t>W0010</t>
  </si>
  <si>
    <t>W0011</t>
  </si>
  <si>
    <t>W0012</t>
  </si>
  <si>
    <t>W0013</t>
  </si>
  <si>
    <t>W0014</t>
  </si>
  <si>
    <t>W0015</t>
  </si>
  <si>
    <t>W0016</t>
  </si>
  <si>
    <t>W0017</t>
  </si>
  <si>
    <t>W0018</t>
  </si>
  <si>
    <t>W0019</t>
  </si>
  <si>
    <t>W0020</t>
  </si>
  <si>
    <t>W0021</t>
  </si>
  <si>
    <t>W0022</t>
  </si>
  <si>
    <t>Z0001</t>
  </si>
  <si>
    <t>Z0002</t>
  </si>
  <si>
    <t>Z0003</t>
  </si>
  <si>
    <t>Z0004</t>
  </si>
  <si>
    <t>Z0005</t>
  </si>
  <si>
    <t>Z0006</t>
  </si>
  <si>
    <t>Z0007</t>
  </si>
  <si>
    <t>Z0008</t>
  </si>
  <si>
    <t>Z0009</t>
  </si>
  <si>
    <t>Z0010</t>
  </si>
  <si>
    <t>Z0011</t>
  </si>
  <si>
    <t>Z0012</t>
  </si>
  <si>
    <t>Z0013</t>
  </si>
  <si>
    <t>Z0014</t>
  </si>
  <si>
    <t>Z0015</t>
  </si>
  <si>
    <t>Z0016</t>
  </si>
  <si>
    <t>Z0017</t>
  </si>
  <si>
    <t>Z0018</t>
  </si>
  <si>
    <t>Z0019</t>
  </si>
  <si>
    <t>Z0020</t>
  </si>
  <si>
    <t>Z0021</t>
  </si>
  <si>
    <t>Z0022</t>
  </si>
  <si>
    <t>Z0023</t>
  </si>
  <si>
    <t>Z0024</t>
  </si>
  <si>
    <t>Z0025</t>
  </si>
  <si>
    <t>Z0026</t>
  </si>
  <si>
    <t>Z0027</t>
  </si>
  <si>
    <t>Z0028</t>
  </si>
  <si>
    <t>Z0029</t>
  </si>
  <si>
    <t>Z0030</t>
  </si>
  <si>
    <t>Z0031</t>
  </si>
  <si>
    <t>h2</t>
  </si>
  <si>
    <t>Country of authorisation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</si>
</sst>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
    <numFmt numFmtId="166" formatCode="[$EUR]\ #,##0.00"/>
  </numFmts>
  <fonts count="23" x14ac:knownFonts="1">
    <font>
      <sz val="10"/>
      <color theme="1"/>
      <name val="Arial"/>
      <family val="2"/>
    </font>
    <font>
      <sz val="10"/>
      <color rgb="FF3F3F76"/>
      <name val="Arial"/>
      <family val="2"/>
    </font>
    <font>
      <sz val="10"/>
      <color rgb="FFFF0000"/>
      <name val="Arial"/>
      <family val="2"/>
    </font>
    <font>
      <b/>
      <sz val="10"/>
      <color theme="1"/>
      <name val="Arial"/>
      <family val="2"/>
    </font>
    <font>
      <b/>
      <sz val="12"/>
      <name val="Arial"/>
      <family val="2"/>
    </font>
    <font>
      <sz val="10"/>
      <name val="Arial"/>
      <family val="2"/>
    </font>
    <font>
      <b/>
      <sz val="10"/>
      <color indexed="10"/>
      <name val="Arial"/>
      <family val="2"/>
    </font>
    <font>
      <i/>
      <sz val="10"/>
      <name val="Arial"/>
      <family val="2"/>
    </font>
    <font>
      <b/>
      <sz val="10"/>
      <name val="Arial"/>
      <family val="2"/>
    </font>
    <font>
      <sz val="10"/>
      <color indexed="23"/>
      <name val="Arial"/>
      <family val="2"/>
    </font>
    <font>
      <sz val="10"/>
      <color indexed="8"/>
      <name val="Arial"/>
      <family val="2"/>
    </font>
    <font>
      <sz val="9"/>
      <color indexed="81"/>
      <name val="Tahoma"/>
      <family val="2"/>
    </font>
    <font>
      <b/>
      <sz val="9"/>
      <color indexed="81"/>
      <name val="Tahoma"/>
      <family val="2"/>
    </font>
    <font>
      <b/>
      <sz val="10"/>
      <color indexed="8"/>
      <name val="Arial"/>
      <family val="2"/>
    </font>
    <font>
      <sz val="8"/>
      <color indexed="81"/>
      <name val="Tahoma"/>
      <family val="2"/>
    </font>
    <font>
      <b/>
      <sz val="8"/>
      <color indexed="81"/>
      <name val="Tahoma"/>
      <family val="2"/>
    </font>
    <font>
      <b/>
      <sz val="10"/>
      <color rgb="FFFA7D00"/>
      <name val="Arial"/>
      <family val="2"/>
    </font>
    <font>
      <sz val="16"/>
      <color theme="1"/>
      <name val="Arial"/>
      <family val="2"/>
    </font>
    <font>
      <sz val="18"/>
      <color theme="1"/>
      <name val="Arial"/>
      <family val="2"/>
    </font>
    <font>
      <b/>
      <sz val="12"/>
      <color rgb="FFFF0000"/>
      <name val="Arial"/>
      <family val="2"/>
    </font>
    <font>
      <b/>
      <sz val="12"/>
      <color rgb="FF00B050"/>
      <name val="Arial"/>
      <family val="2"/>
    </font>
    <font>
      <sz val="8"/>
      <name val="Arial"/>
      <family val="2"/>
    </font>
    <font>
      <u/>
      <sz val="10"/>
      <color theme="10"/>
      <name val="Arial"/>
      <family val="2"/>
    </font>
  </fonts>
  <fills count="10">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bgColor indexed="0"/>
      </patternFill>
    </fill>
    <fill>
      <patternFill patternType="solid">
        <fgColor theme="1" tint="0.499984740745262"/>
        <bgColor indexed="64"/>
      </patternFill>
    </fill>
    <fill>
      <patternFill patternType="solid">
        <fgColor rgb="FFF2F2F2"/>
      </patternFill>
    </fill>
    <fill>
      <patternFill patternType="solid">
        <fgColor theme="0"/>
        <bgColor indexed="64"/>
      </patternFill>
    </fill>
    <fill>
      <patternFill patternType="solid">
        <fgColor theme="9" tint="0.79998168889431442"/>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rgb="FF7F7F7F"/>
      </left>
      <right style="medium">
        <color indexed="64"/>
      </right>
      <top style="thin">
        <color rgb="FF7F7F7F"/>
      </top>
      <bottom style="thin">
        <color rgb="FF7F7F7F"/>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7">
    <xf numFmtId="0" fontId="0" fillId="0" borderId="0"/>
    <xf numFmtId="0" fontId="1" fillId="2" borderId="1" applyNumberFormat="0" applyAlignment="0" applyProtection="0"/>
    <xf numFmtId="0" fontId="10" fillId="0" borderId="0"/>
    <xf numFmtId="0" fontId="5" fillId="0" borderId="0"/>
    <xf numFmtId="0" fontId="10" fillId="0" borderId="0"/>
    <xf numFmtId="0" fontId="16" fillId="7" borderId="1" applyNumberFormat="0" applyAlignment="0" applyProtection="0"/>
    <xf numFmtId="0" fontId="22" fillId="0" borderId="0" applyNumberFormat="0" applyFill="0" applyBorder="0" applyAlignment="0" applyProtection="0"/>
  </cellStyleXfs>
  <cellXfs count="131">
    <xf numFmtId="0" fontId="0" fillId="0" borderId="0" xfId="0"/>
    <xf numFmtId="0" fontId="5" fillId="0" borderId="4" xfId="0" applyFont="1" applyFill="1" applyBorder="1" applyAlignment="1" applyProtection="1"/>
    <xf numFmtId="0" fontId="9" fillId="0" borderId="0" xfId="0" applyFont="1" applyFill="1" applyAlignment="1" applyProtection="1">
      <alignment horizontal="center"/>
    </xf>
    <xf numFmtId="0" fontId="10" fillId="3" borderId="6" xfId="0" applyFont="1" applyFill="1" applyBorder="1" applyAlignment="1" applyProtection="1">
      <alignment horizontal="center"/>
    </xf>
    <xf numFmtId="0" fontId="5" fillId="4" borderId="6" xfId="0" applyFont="1" applyFill="1" applyBorder="1" applyAlignment="1" applyProtection="1"/>
    <xf numFmtId="165" fontId="5" fillId="4" borderId="6" xfId="0" applyNumberFormat="1" applyFont="1" applyFill="1" applyBorder="1" applyAlignment="1" applyProtection="1"/>
    <xf numFmtId="0" fontId="5" fillId="0" borderId="6" xfId="0" applyFont="1" applyFill="1" applyBorder="1" applyAlignment="1" applyProtection="1">
      <protection locked="0"/>
    </xf>
    <xf numFmtId="0" fontId="4" fillId="0" borderId="0" xfId="0" applyFont="1" applyFill="1" applyAlignment="1" applyProtection="1">
      <alignment horizontal="left"/>
    </xf>
    <xf numFmtId="0" fontId="0" fillId="0" borderId="0" xfId="0" applyFill="1" applyAlignment="1" applyProtection="1">
      <alignment horizontal="centerContinuous"/>
    </xf>
    <xf numFmtId="0" fontId="0" fillId="0" borderId="0" xfId="0" applyProtection="1"/>
    <xf numFmtId="0" fontId="5" fillId="0" borderId="0" xfId="0" applyFont="1" applyFill="1" applyBorder="1" applyAlignment="1" applyProtection="1"/>
    <xf numFmtId="0" fontId="6" fillId="0" borderId="0" xfId="0" applyFont="1" applyFill="1" applyAlignment="1" applyProtection="1"/>
    <xf numFmtId="0" fontId="7" fillId="0" borderId="0" xfId="0" applyFont="1" applyFill="1" applyAlignment="1" applyProtection="1"/>
    <xf numFmtId="0" fontId="5" fillId="0" borderId="0" xfId="0" applyFont="1" applyFill="1" applyAlignment="1" applyProtection="1"/>
    <xf numFmtId="0" fontId="5" fillId="0" borderId="2" xfId="0" applyFont="1" applyFill="1" applyBorder="1" applyAlignment="1" applyProtection="1"/>
    <xf numFmtId="0" fontId="17" fillId="0" borderId="0" xfId="0" applyFont="1" applyProtection="1"/>
    <xf numFmtId="0" fontId="0" fillId="0" borderId="0" xfId="0" applyAlignment="1" applyProtection="1">
      <alignment horizontal="center"/>
    </xf>
    <xf numFmtId="0" fontId="0" fillId="0" borderId="0" xfId="0" applyAlignment="1" applyProtection="1">
      <alignment horizontal="left"/>
    </xf>
    <xf numFmtId="0" fontId="16" fillId="7" borderId="1" xfId="5" applyAlignment="1" applyProtection="1">
      <alignment horizontal="center"/>
    </xf>
    <xf numFmtId="0" fontId="3" fillId="0" borderId="0" xfId="0" applyFont="1" applyProtection="1"/>
    <xf numFmtId="0" fontId="0" fillId="0" borderId="0" xfId="0" applyAlignment="1" applyProtection="1">
      <alignment horizontal="right"/>
    </xf>
    <xf numFmtId="0" fontId="1" fillId="2" borderId="16" xfId="1" applyBorder="1" applyAlignment="1" applyProtection="1">
      <alignment horizontal="left"/>
      <protection locked="0"/>
    </xf>
    <xf numFmtId="0" fontId="5" fillId="0" borderId="17" xfId="0" applyFont="1" applyFill="1" applyBorder="1" applyAlignment="1" applyProtection="1"/>
    <xf numFmtId="0" fontId="0" fillId="0" borderId="4" xfId="0" applyBorder="1" applyProtection="1"/>
    <xf numFmtId="0" fontId="0" fillId="0" borderId="0" xfId="0" applyBorder="1" applyAlignment="1" applyProtection="1">
      <alignment horizontal="center"/>
    </xf>
    <xf numFmtId="0" fontId="0" fillId="0" borderId="3" xfId="0" applyBorder="1" applyAlignment="1" applyProtection="1">
      <alignment horizontal="center"/>
    </xf>
    <xf numFmtId="0" fontId="0" fillId="0" borderId="7" xfId="0" applyBorder="1" applyAlignment="1" applyProtection="1">
      <alignment horizontal="center"/>
    </xf>
    <xf numFmtId="0" fontId="18"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19" fillId="0" borderId="0" xfId="0" applyFont="1" applyFill="1" applyBorder="1" applyAlignment="1" applyProtection="1">
      <alignment horizontal="left"/>
    </xf>
    <xf numFmtId="0" fontId="20" fillId="0" borderId="0" xfId="0" applyFont="1" applyFill="1" applyBorder="1" applyAlignment="1" applyProtection="1">
      <alignment horizontal="left"/>
    </xf>
    <xf numFmtId="0" fontId="10" fillId="0" borderId="6" xfId="4" applyFont="1" applyFill="1" applyBorder="1" applyAlignment="1" applyProtection="1"/>
    <xf numFmtId="49" fontId="10" fillId="5" borderId="6" xfId="2" applyNumberFormat="1" applyFont="1" applyFill="1" applyBorder="1" applyAlignment="1" applyProtection="1">
      <alignment horizontal="center"/>
    </xf>
    <xf numFmtId="49" fontId="5" fillId="0" borderId="0" xfId="3" applyNumberFormat="1" applyAlignment="1" applyProtection="1"/>
    <xf numFmtId="49" fontId="0" fillId="0" borderId="0" xfId="0" applyNumberFormat="1"/>
    <xf numFmtId="49" fontId="10" fillId="0" borderId="6" xfId="2" applyNumberFormat="1" applyFont="1" applyFill="1" applyBorder="1" applyAlignment="1" applyProtection="1">
      <alignment horizontal="left"/>
    </xf>
    <xf numFmtId="49" fontId="13" fillId="0" borderId="6" xfId="2" applyNumberFormat="1" applyFont="1" applyFill="1" applyBorder="1" applyAlignment="1" applyProtection="1">
      <alignment wrapText="1"/>
    </xf>
    <xf numFmtId="49" fontId="10" fillId="0" borderId="6" xfId="2" applyNumberFormat="1" applyFont="1" applyFill="1" applyBorder="1" applyAlignment="1" applyProtection="1"/>
    <xf numFmtId="49" fontId="10" fillId="0" borderId="6" xfId="2" applyNumberFormat="1" applyFont="1" applyFill="1" applyBorder="1" applyAlignment="1" applyProtection="1">
      <alignment wrapText="1"/>
    </xf>
    <xf numFmtId="49" fontId="10" fillId="6" borderId="6" xfId="2" applyNumberFormat="1" applyFont="1" applyFill="1" applyBorder="1" applyAlignment="1" applyProtection="1">
      <alignment horizontal="left"/>
    </xf>
    <xf numFmtId="49" fontId="10" fillId="0" borderId="6" xfId="2" applyNumberFormat="1" applyFont="1" applyFill="1" applyBorder="1" applyAlignment="1" applyProtection="1">
      <alignment horizontal="center" wrapText="1"/>
    </xf>
    <xf numFmtId="49" fontId="7" fillId="0" borderId="6" xfId="3" applyNumberFormat="1" applyFont="1" applyBorder="1" applyProtection="1"/>
    <xf numFmtId="49" fontId="10" fillId="0" borderId="8" xfId="2" applyNumberFormat="1" applyFont="1" applyFill="1" applyBorder="1" applyAlignment="1" applyProtection="1"/>
    <xf numFmtId="49" fontId="10" fillId="0" borderId="8" xfId="2" applyNumberFormat="1" applyFont="1" applyFill="1" applyBorder="1" applyAlignment="1" applyProtection="1">
      <alignment wrapText="1"/>
    </xf>
    <xf numFmtId="49" fontId="10" fillId="0" borderId="9" xfId="2" applyNumberFormat="1" applyFont="1" applyFill="1" applyBorder="1" applyAlignment="1" applyProtection="1"/>
    <xf numFmtId="49" fontId="10" fillId="5" borderId="6" xfId="4" applyNumberFormat="1" applyFont="1" applyFill="1" applyBorder="1" applyAlignment="1" applyProtection="1"/>
    <xf numFmtId="49" fontId="10" fillId="0" borderId="10" xfId="2" applyNumberFormat="1" applyFont="1" applyFill="1" applyBorder="1" applyAlignment="1" applyProtection="1"/>
    <xf numFmtId="49" fontId="10" fillId="0" borderId="6" xfId="4" applyNumberFormat="1" applyFont="1" applyFill="1" applyBorder="1" applyAlignment="1" applyProtection="1"/>
    <xf numFmtId="49" fontId="10" fillId="0" borderId="8" xfId="2" applyNumberFormat="1" applyFont="1" applyFill="1" applyBorder="1" applyAlignment="1" applyProtection="1">
      <alignment horizontal="left"/>
    </xf>
    <xf numFmtId="49" fontId="10" fillId="0" borderId="11" xfId="2" applyNumberFormat="1" applyFont="1" applyFill="1" applyBorder="1" applyAlignment="1" applyProtection="1"/>
    <xf numFmtId="49" fontId="8" fillId="0" borderId="6" xfId="3" applyNumberFormat="1" applyFont="1" applyBorder="1" applyAlignment="1" applyProtection="1"/>
    <xf numFmtId="49" fontId="5" fillId="0" borderId="6" xfId="3" applyNumberFormat="1" applyFont="1" applyBorder="1" applyAlignment="1" applyProtection="1"/>
    <xf numFmtId="49" fontId="10" fillId="0" borderId="12" xfId="2" applyNumberFormat="1" applyFont="1" applyFill="1" applyBorder="1" applyAlignment="1" applyProtection="1">
      <alignment horizontal="left"/>
    </xf>
    <xf numFmtId="49" fontId="5" fillId="0" borderId="0" xfId="3" applyNumberFormat="1" applyFont="1" applyAlignment="1" applyProtection="1"/>
    <xf numFmtId="49" fontId="10" fillId="0" borderId="13" xfId="2" applyNumberFormat="1" applyFont="1" applyFill="1" applyBorder="1" applyAlignment="1" applyProtection="1">
      <alignment wrapText="1"/>
    </xf>
    <xf numFmtId="49" fontId="10" fillId="0" borderId="10" xfId="2" applyNumberFormat="1" applyFont="1" applyFill="1" applyBorder="1" applyAlignment="1" applyProtection="1">
      <alignment horizontal="left"/>
    </xf>
    <xf numFmtId="49" fontId="10" fillId="0" borderId="10" xfId="2" applyNumberFormat="1" applyFont="1" applyFill="1" applyBorder="1" applyAlignment="1" applyProtection="1">
      <alignment wrapText="1"/>
    </xf>
    <xf numFmtId="49" fontId="10" fillId="0" borderId="14" xfId="2" applyNumberFormat="1" applyFont="1" applyFill="1" applyBorder="1" applyAlignment="1" applyProtection="1">
      <alignment horizontal="left"/>
    </xf>
    <xf numFmtId="49" fontId="10" fillId="0" borderId="15" xfId="2" applyNumberFormat="1" applyFont="1" applyFill="1" applyBorder="1" applyAlignment="1" applyProtection="1">
      <alignment wrapText="1"/>
    </xf>
    <xf numFmtId="49" fontId="10" fillId="0" borderId="11" xfId="2" applyNumberFormat="1" applyFont="1" applyFill="1" applyBorder="1" applyAlignment="1" applyProtection="1">
      <alignment horizontal="left"/>
    </xf>
    <xf numFmtId="49" fontId="10" fillId="0" borderId="11" xfId="2" applyNumberFormat="1" applyFont="1" applyFill="1" applyBorder="1" applyAlignment="1" applyProtection="1">
      <alignment wrapText="1"/>
    </xf>
    <xf numFmtId="49" fontId="8" fillId="0" borderId="6" xfId="3" applyNumberFormat="1" applyFont="1" applyBorder="1" applyProtection="1"/>
    <xf numFmtId="49" fontId="5" fillId="0" borderId="6" xfId="3" applyNumberFormat="1" applyBorder="1" applyAlignment="1" applyProtection="1"/>
    <xf numFmtId="49" fontId="13" fillId="0" borderId="6" xfId="2" applyNumberFormat="1" applyFont="1" applyFill="1" applyBorder="1" applyAlignment="1" applyProtection="1">
      <alignment horizontal="left"/>
    </xf>
    <xf numFmtId="49" fontId="10" fillId="0" borderId="9" xfId="2" applyNumberFormat="1" applyFont="1" applyFill="1" applyBorder="1" applyAlignment="1" applyProtection="1">
      <alignment horizontal="left"/>
    </xf>
    <xf numFmtId="49" fontId="10" fillId="0" borderId="0" xfId="2" applyNumberFormat="1" applyFont="1" applyFill="1" applyBorder="1" applyAlignment="1" applyProtection="1"/>
    <xf numFmtId="49" fontId="5" fillId="0" borderId="6" xfId="3" applyNumberFormat="1" applyBorder="1" applyAlignment="1" applyProtection="1">
      <alignment horizontal="left"/>
    </xf>
    <xf numFmtId="49" fontId="0" fillId="0" borderId="6" xfId="0" applyNumberFormat="1" applyBorder="1" applyAlignment="1" applyProtection="1">
      <alignment horizontal="left"/>
    </xf>
    <xf numFmtId="49" fontId="5" fillId="0" borderId="0" xfId="3" applyNumberFormat="1" applyAlignment="1" applyProtection="1">
      <alignment horizontal="left"/>
    </xf>
    <xf numFmtId="49" fontId="5" fillId="0" borderId="0" xfId="3" applyNumberFormat="1" applyBorder="1" applyAlignment="1" applyProtection="1"/>
    <xf numFmtId="49" fontId="5" fillId="0" borderId="0" xfId="3" applyNumberFormat="1" applyFont="1" applyBorder="1" applyAlignment="1" applyProtection="1"/>
    <xf numFmtId="0" fontId="5" fillId="0" borderId="0" xfId="3" applyFont="1"/>
    <xf numFmtId="0" fontId="5" fillId="0" borderId="0" xfId="3"/>
    <xf numFmtId="0" fontId="10" fillId="5" borderId="23" xfId="4" applyFont="1" applyFill="1" applyBorder="1" applyAlignment="1" applyProtection="1"/>
    <xf numFmtId="0" fontId="10" fillId="0" borderId="23" xfId="4" applyFont="1" applyFill="1" applyBorder="1" applyAlignment="1" applyProtection="1"/>
    <xf numFmtId="0" fontId="10" fillId="8" borderId="23" xfId="4" applyFont="1" applyFill="1" applyBorder="1" applyAlignment="1" applyProtection="1"/>
    <xf numFmtId="0" fontId="21" fillId="0" borderId="0" xfId="3" applyFont="1"/>
    <xf numFmtId="0" fontId="5" fillId="0" borderId="0" xfId="3" applyFill="1"/>
    <xf numFmtId="0" fontId="10" fillId="8" borderId="24" xfId="4" applyFont="1" applyFill="1" applyBorder="1" applyAlignment="1" applyProtection="1"/>
    <xf numFmtId="0" fontId="10" fillId="8" borderId="6" xfId="4" applyFont="1" applyFill="1" applyBorder="1" applyAlignment="1" applyProtection="1"/>
    <xf numFmtId="0" fontId="10" fillId="8" borderId="25" xfId="4" applyFont="1" applyFill="1" applyBorder="1" applyAlignment="1" applyProtection="1"/>
    <xf numFmtId="0" fontId="10" fillId="0" borderId="0" xfId="4" applyFont="1" applyFill="1" applyBorder="1" applyAlignment="1" applyProtection="1"/>
    <xf numFmtId="0" fontId="10" fillId="8" borderId="0" xfId="4" applyFont="1" applyFill="1" applyBorder="1" applyAlignment="1" applyProtection="1"/>
    <xf numFmtId="0" fontId="10" fillId="5" borderId="23" xfId="4" applyFont="1" applyFill="1" applyBorder="1" applyAlignment="1" applyProtection="1">
      <alignment vertical="top" wrapText="1"/>
    </xf>
    <xf numFmtId="0" fontId="10" fillId="0" borderId="6" xfId="4" applyFont="1" applyFill="1" applyBorder="1" applyAlignment="1" applyProtection="1">
      <alignment vertical="top" wrapText="1"/>
    </xf>
    <xf numFmtId="0" fontId="5" fillId="0" borderId="6" xfId="3" applyFont="1" applyBorder="1" applyAlignment="1">
      <alignment vertical="top" wrapText="1"/>
    </xf>
    <xf numFmtId="0" fontId="5" fillId="0" borderId="0" xfId="3" applyAlignment="1">
      <alignment vertical="top" wrapText="1"/>
    </xf>
    <xf numFmtId="0" fontId="5" fillId="0" borderId="0" xfId="3" applyFont="1" applyBorder="1" applyAlignment="1">
      <alignment vertical="top" wrapText="1"/>
    </xf>
    <xf numFmtId="0" fontId="5" fillId="0" borderId="6" xfId="3" applyBorder="1"/>
    <xf numFmtId="0" fontId="7" fillId="0" borderId="0" xfId="3" applyFont="1"/>
    <xf numFmtId="0" fontId="10" fillId="0" borderId="0" xfId="4" applyFont="1" applyFill="1" applyBorder="1" applyAlignment="1" applyProtection="1">
      <alignment vertical="top" wrapText="1"/>
    </xf>
    <xf numFmtId="0" fontId="5" fillId="0" borderId="0" xfId="3" applyFont="1" applyFill="1" applyBorder="1" applyAlignment="1">
      <alignment vertical="top" wrapText="1"/>
    </xf>
    <xf numFmtId="0" fontId="10" fillId="0" borderId="26" xfId="4" applyFont="1" applyFill="1" applyBorder="1" applyAlignment="1" applyProtection="1"/>
    <xf numFmtId="0" fontId="5" fillId="0" borderId="26" xfId="4" applyFont="1" applyFill="1" applyBorder="1" applyAlignment="1" applyProtection="1"/>
    <xf numFmtId="49" fontId="5" fillId="0" borderId="6" xfId="3" applyNumberFormat="1" applyBorder="1" applyAlignment="1" applyProtection="1"/>
    <xf numFmtId="0" fontId="5" fillId="0" borderId="6" xfId="3" applyFont="1" applyFill="1" applyBorder="1" applyAlignment="1">
      <alignment vertical="top" wrapText="1"/>
    </xf>
    <xf numFmtId="0" fontId="0" fillId="0" borderId="27" xfId="0" applyFill="1" applyBorder="1" applyProtection="1"/>
    <xf numFmtId="0" fontId="0" fillId="0" borderId="28" xfId="0" applyBorder="1" applyProtection="1"/>
    <xf numFmtId="0" fontId="0" fillId="0" borderId="28" xfId="0" applyBorder="1" applyAlignment="1" applyProtection="1">
      <alignment horizontal="center"/>
    </xf>
    <xf numFmtId="0" fontId="0" fillId="0" borderId="29" xfId="0" applyBorder="1" applyProtection="1"/>
    <xf numFmtId="1" fontId="0" fillId="0" borderId="30" xfId="0" applyNumberFormat="1" applyBorder="1" applyAlignment="1" applyProtection="1">
      <alignment horizontal="center"/>
    </xf>
    <xf numFmtId="0" fontId="0" fillId="0" borderId="0" xfId="0" applyFill="1" applyBorder="1" applyAlignment="1" applyProtection="1">
      <alignment horizontal="right"/>
    </xf>
    <xf numFmtId="0" fontId="7" fillId="0" borderId="0" xfId="0" applyFont="1" applyFill="1" applyAlignment="1" applyProtection="1">
      <alignment horizontal="right"/>
    </xf>
    <xf numFmtId="0" fontId="5" fillId="0" borderId="0" xfId="0" applyFont="1" applyFill="1" applyBorder="1" applyAlignment="1" applyProtection="1">
      <alignment horizontal="right"/>
    </xf>
    <xf numFmtId="0" fontId="2" fillId="0" borderId="0" xfId="0" applyFont="1" applyFill="1" applyAlignment="1" applyProtection="1">
      <alignment horizontal="right"/>
    </xf>
    <xf numFmtId="164" fontId="10" fillId="3" borderId="6" xfId="0" applyNumberFormat="1" applyFont="1" applyFill="1" applyBorder="1" applyAlignment="1" applyProtection="1">
      <alignment horizontal="right" wrapText="1"/>
    </xf>
    <xf numFmtId="0" fontId="10" fillId="3" borderId="6" xfId="0" applyFont="1" applyFill="1" applyBorder="1" applyAlignment="1" applyProtection="1">
      <alignment horizontal="right"/>
    </xf>
    <xf numFmtId="1" fontId="5" fillId="9" borderId="6" xfId="0" applyNumberFormat="1" applyFont="1" applyFill="1" applyBorder="1" applyAlignment="1" applyProtection="1">
      <alignment horizontal="right"/>
      <protection locked="0"/>
    </xf>
    <xf numFmtId="0" fontId="5" fillId="0" borderId="6" xfId="0" applyFont="1" applyFill="1" applyBorder="1" applyAlignment="1" applyProtection="1">
      <alignment horizontal="right"/>
      <protection locked="0"/>
    </xf>
    <xf numFmtId="1" fontId="5" fillId="0" borderId="6" xfId="0" applyNumberFormat="1" applyFont="1" applyFill="1" applyBorder="1" applyAlignment="1" applyProtection="1">
      <alignment horizontal="right"/>
      <protection locked="0"/>
    </xf>
    <xf numFmtId="2" fontId="5" fillId="9" borderId="6" xfId="0" applyNumberFormat="1" applyFont="1" applyFill="1" applyBorder="1" applyAlignment="1" applyProtection="1">
      <alignment horizontal="right"/>
      <protection locked="0"/>
    </xf>
    <xf numFmtId="2" fontId="5" fillId="0" borderId="6" xfId="0" applyNumberFormat="1" applyFont="1" applyFill="1" applyBorder="1" applyAlignment="1" applyProtection="1">
      <alignment horizontal="right"/>
      <protection locked="0"/>
    </xf>
    <xf numFmtId="166" fontId="7" fillId="0" borderId="0" xfId="0" applyNumberFormat="1" applyFont="1" applyFill="1" applyBorder="1" applyAlignment="1" applyProtection="1">
      <alignment horizontal="right"/>
    </xf>
    <xf numFmtId="0" fontId="0" fillId="0" borderId="0" xfId="0" applyFill="1" applyAlignment="1" applyProtection="1">
      <alignment horizontal="left"/>
    </xf>
    <xf numFmtId="0" fontId="7" fillId="0" borderId="0" xfId="0" applyFont="1" applyFill="1" applyAlignment="1" applyProtection="1">
      <alignment horizontal="left"/>
    </xf>
    <xf numFmtId="0" fontId="9" fillId="0" borderId="0" xfId="0" applyFont="1" applyFill="1" applyAlignment="1" applyProtection="1">
      <alignment horizontal="left"/>
    </xf>
    <xf numFmtId="0" fontId="1" fillId="2" borderId="18" xfId="1" applyBorder="1" applyAlignment="1" applyProtection="1">
      <protection locked="0"/>
    </xf>
    <xf numFmtId="0" fontId="22" fillId="2" borderId="16" xfId="6" applyFill="1" applyBorder="1" applyAlignment="1" applyProtection="1">
      <alignment horizontal="left"/>
      <protection locked="0"/>
    </xf>
    <xf numFmtId="49" fontId="1" fillId="2" borderId="5" xfId="1" applyNumberFormat="1" applyBorder="1" applyAlignment="1" applyProtection="1">
      <protection locked="0"/>
    </xf>
    <xf numFmtId="0" fontId="0" fillId="0" borderId="0" xfId="0" applyAlignment="1">
      <alignment horizontal="center"/>
    </xf>
    <xf numFmtId="1" fontId="0" fillId="0" borderId="0" xfId="0" applyNumberFormat="1" applyAlignment="1">
      <alignment horizontal="center"/>
    </xf>
    <xf numFmtId="2" fontId="0" fillId="0" borderId="0" xfId="0" applyNumberFormat="1" applyAlignment="1">
      <alignment horizontal="center"/>
    </xf>
    <xf numFmtId="0" fontId="3" fillId="0" borderId="0" xfId="0" applyFont="1" applyAlignment="1">
      <alignment horizontal="center" wrapText="1"/>
    </xf>
    <xf numFmtId="0" fontId="13" fillId="0" borderId="0" xfId="0" applyFont="1" applyAlignment="1">
      <alignment horizontal="center" wrapText="1"/>
    </xf>
    <xf numFmtId="49" fontId="1" fillId="2" borderId="16" xfId="1" applyNumberFormat="1" applyBorder="1" applyAlignment="1" applyProtection="1">
      <alignment horizontal="left"/>
      <protection locked="0"/>
    </xf>
    <xf numFmtId="49" fontId="10" fillId="5" borderId="6" xfId="4" applyNumberFormat="1" applyFont="1" applyFill="1" applyBorder="1" applyAlignment="1" applyProtection="1"/>
    <xf numFmtId="49" fontId="5" fillId="0" borderId="6" xfId="3" applyNumberFormat="1" applyBorder="1" applyAlignment="1" applyProtection="1"/>
    <xf numFmtId="49" fontId="10" fillId="0" borderId="6" xfId="4" applyNumberFormat="1" applyFont="1" applyFill="1" applyBorder="1" applyAlignment="1" applyProtection="1"/>
    <xf numFmtId="49" fontId="5" fillId="0" borderId="6" xfId="3" applyNumberFormat="1" applyFill="1" applyBorder="1" applyAlignment="1" applyProtection="1"/>
  </cellXfs>
  <cellStyles count="7">
    <cellStyle name="Calculation" xfId="5" builtinId="22"/>
    <cellStyle name="Hyperlink" xfId="6" builtinId="8"/>
    <cellStyle name="Input" xfId="1" builtinId="20"/>
    <cellStyle name="Normal" xfId="0" builtinId="0"/>
    <cellStyle name="Normal 2" xfId="3"/>
    <cellStyle name="Normal_Drop-down" xfId="4"/>
    <cellStyle name="Normal_Sheet1_OSCAR_Schema_1.1" xfId="2"/>
  </cellStyles>
  <dxfs count="342">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ont>
        <color rgb="FF9C0006"/>
      </font>
      <fill>
        <patternFill>
          <bgColor rgb="FFFFC7CE"/>
        </patternFill>
      </fill>
    </dxf>
    <dxf>
      <fill>
        <patternFill>
          <bgColor theme="5" tint="0.59996337778862885"/>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ill>
        <patternFill>
          <bgColor indexed="15"/>
        </patternFill>
      </fill>
    </dxf>
    <dxf>
      <fill>
        <patternFill>
          <bgColor indexed="15"/>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ill>
        <patternFill>
          <bgColor indexed="15"/>
        </patternFill>
      </fill>
    </dxf>
    <dxf>
      <fill>
        <patternFill>
          <bgColor indexed="15"/>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ill>
        <patternFill>
          <bgColor indexed="15"/>
        </patternFill>
      </fill>
    </dxf>
    <dxf>
      <fill>
        <patternFill>
          <bgColor indexed="15"/>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ill>
        <patternFill>
          <bgColor indexed="15"/>
        </patternFill>
      </fill>
    </dxf>
    <dxf>
      <fill>
        <patternFill>
          <bgColor indexed="15"/>
        </patternFill>
      </fill>
    </dxf>
    <dxf>
      <fill>
        <patternFill>
          <bgColor indexed="15"/>
        </patternFill>
      </fill>
    </dxf>
    <dxf>
      <fill>
        <patternFill>
          <bgColor indexed="1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C11"/>
  <sheetViews>
    <sheetView tabSelected="1" workbookViewId="0">
      <selection activeCell="B3" sqref="B3"/>
    </sheetView>
  </sheetViews>
  <sheetFormatPr defaultRowHeight="12.75" x14ac:dyDescent="0.2"/>
  <cols>
    <col min="1" max="1" width="22" customWidth="1"/>
    <col min="2" max="2" width="29.85546875" customWidth="1"/>
    <col min="3" max="3" width="9.7109375" bestFit="1" customWidth="1"/>
  </cols>
  <sheetData>
    <row r="1" spans="1:3" ht="15.75" x14ac:dyDescent="0.25">
      <c r="A1" s="7" t="s">
        <v>1041</v>
      </c>
    </row>
    <row r="2" spans="1:3" ht="13.5" thickBot="1" x14ac:dyDescent="0.25"/>
    <row r="3" spans="1:3" x14ac:dyDescent="0.2">
      <c r="A3" s="14" t="s">
        <v>608</v>
      </c>
      <c r="B3" s="118"/>
      <c r="C3" s="117" t="s">
        <v>2</v>
      </c>
    </row>
    <row r="4" spans="1:3" x14ac:dyDescent="0.2">
      <c r="A4" s="1" t="s">
        <v>3</v>
      </c>
      <c r="B4" s="21">
        <v>2020</v>
      </c>
      <c r="C4" s="117" t="s">
        <v>2</v>
      </c>
    </row>
    <row r="5" spans="1:3" x14ac:dyDescent="0.2">
      <c r="A5" s="1" t="s">
        <v>4</v>
      </c>
      <c r="B5" s="21" t="s">
        <v>1303</v>
      </c>
      <c r="C5" s="117" t="s">
        <v>2</v>
      </c>
    </row>
    <row r="6" spans="1:3" x14ac:dyDescent="0.2">
      <c r="A6" s="1" t="s">
        <v>1042</v>
      </c>
      <c r="B6" s="21"/>
      <c r="C6" s="117" t="s">
        <v>2</v>
      </c>
    </row>
    <row r="7" spans="1:3" x14ac:dyDescent="0.2">
      <c r="A7" s="1" t="s">
        <v>1046</v>
      </c>
      <c r="B7" s="126"/>
      <c r="C7" s="117" t="s">
        <v>2</v>
      </c>
    </row>
    <row r="8" spans="1:3" x14ac:dyDescent="0.2">
      <c r="A8" s="1" t="s">
        <v>1304</v>
      </c>
      <c r="B8" s="21"/>
      <c r="C8" s="117" t="s">
        <v>2</v>
      </c>
    </row>
    <row r="9" spans="1:3" x14ac:dyDescent="0.2">
      <c r="A9" s="1" t="s">
        <v>1043</v>
      </c>
      <c r="B9" s="21"/>
      <c r="C9" s="117" t="s">
        <v>2</v>
      </c>
    </row>
    <row r="10" spans="1:3" x14ac:dyDescent="0.2">
      <c r="A10" s="1" t="s">
        <v>1044</v>
      </c>
      <c r="B10" s="119"/>
      <c r="C10" s="117" t="s">
        <v>2</v>
      </c>
    </row>
    <row r="11" spans="1:3" ht="13.5" thickBot="1" x14ac:dyDescent="0.25">
      <c r="A11" s="22" t="s">
        <v>1045</v>
      </c>
      <c r="B11" s="120"/>
      <c r="C11" s="117" t="s">
        <v>2</v>
      </c>
    </row>
  </sheetData>
  <sheetProtection password="8F33" sheet="1" objects="1" scenarios="1" formatColumns="0" formatRows="0"/>
  <dataValidations count="3">
    <dataValidation type="list" allowBlank="1" showInputMessage="1" showErrorMessage="1" sqref="B3">
      <formula1>nosig_list</formula1>
    </dataValidation>
    <dataValidation type="list" allowBlank="1" showInputMessage="1" showErrorMessage="1" sqref="B4">
      <formula1>"2019,2020,2021,2022"</formula1>
    </dataValidation>
    <dataValidation type="list" allowBlank="1" showInputMessage="1" showErrorMessage="1" sqref="B5">
      <formula1>"h1,h2"</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outlinePr summaryBelow="0" summaryRight="0"/>
  </sheetPr>
  <dimension ref="A1:E19"/>
  <sheetViews>
    <sheetView workbookViewId="0"/>
  </sheetViews>
  <sheetFormatPr defaultRowHeight="12.75" x14ac:dyDescent="0.2"/>
  <cols>
    <col min="1" max="1" width="39" style="9" customWidth="1"/>
    <col min="2" max="2" width="13.28515625" style="9" customWidth="1"/>
    <col min="3" max="3" width="13.28515625" style="16" customWidth="1"/>
    <col min="4" max="5" width="13.28515625" style="9" customWidth="1"/>
    <col min="6" max="16384" width="9.140625" style="9"/>
  </cols>
  <sheetData>
    <row r="1" spans="1:5" ht="20.25" x14ac:dyDescent="0.3">
      <c r="A1" s="15" t="s">
        <v>852</v>
      </c>
    </row>
    <row r="2" spans="1:5" x14ac:dyDescent="0.2">
      <c r="A2" s="9" t="s">
        <v>869</v>
      </c>
      <c r="B2" s="16">
        <v>0.5</v>
      </c>
    </row>
    <row r="3" spans="1:5" x14ac:dyDescent="0.2">
      <c r="A3" s="17" t="s">
        <v>868</v>
      </c>
      <c r="B3" s="18">
        <f>SUM(B7:E16)</f>
        <v>1</v>
      </c>
    </row>
    <row r="4" spans="1:5" x14ac:dyDescent="0.2">
      <c r="B4" s="17"/>
    </row>
    <row r="5" spans="1:5" ht="13.5" thickBot="1" x14ac:dyDescent="0.25"/>
    <row r="6" spans="1:5" ht="47.25" thickBot="1" x14ac:dyDescent="0.25">
      <c r="A6" s="27" t="s">
        <v>867</v>
      </c>
      <c r="B6" s="30" t="s">
        <v>855</v>
      </c>
      <c r="C6" s="28" t="s">
        <v>857</v>
      </c>
      <c r="D6" s="28" t="s">
        <v>856</v>
      </c>
      <c r="E6" s="29" t="s">
        <v>858</v>
      </c>
    </row>
    <row r="7" spans="1:5" x14ac:dyDescent="0.2">
      <c r="A7" s="23" t="s">
        <v>859</v>
      </c>
      <c r="B7" s="26">
        <f>'data CT'!$F$5</f>
        <v>0</v>
      </c>
      <c r="C7" s="24">
        <f>'data CT'!$G$5</f>
        <v>0</v>
      </c>
      <c r="D7" s="24">
        <f>'data CT'!$H$5</f>
        <v>0</v>
      </c>
      <c r="E7" s="25">
        <f>'data CT'!$I$5</f>
        <v>0</v>
      </c>
    </row>
    <row r="8" spans="1:5" x14ac:dyDescent="0.2">
      <c r="A8" s="23" t="s">
        <v>860</v>
      </c>
      <c r="B8" s="26">
        <f>'data DD'!$F$5</f>
        <v>0</v>
      </c>
      <c r="C8" s="24">
        <f>'data DD'!$G$5</f>
        <v>0</v>
      </c>
      <c r="D8" s="24">
        <f>'data DD'!$H$5</f>
        <v>0</v>
      </c>
      <c r="E8" s="25">
        <f>'data DD'!$I$5</f>
        <v>0</v>
      </c>
    </row>
    <row r="9" spans="1:5" x14ac:dyDescent="0.2">
      <c r="A9" s="23" t="s">
        <v>861</v>
      </c>
      <c r="B9" s="26">
        <f>'data cards (issuer)'!$F$5</f>
        <v>0</v>
      </c>
      <c r="C9" s="24">
        <f>'data cards (issuer)'!$G$5</f>
        <v>0</v>
      </c>
      <c r="D9" s="24">
        <f>'data cards (issuer)'!$H$5</f>
        <v>0</v>
      </c>
      <c r="E9" s="25">
        <f>'data cards (issuer)'!$I$5</f>
        <v>0</v>
      </c>
    </row>
    <row r="10" spans="1:5" x14ac:dyDescent="0.2">
      <c r="A10" s="23" t="s">
        <v>862</v>
      </c>
      <c r="B10" s="26">
        <f>'data cards (acquirer)'!$F$5</f>
        <v>0</v>
      </c>
      <c r="C10" s="24">
        <f>'data cards (acquirer)'!$G$5</f>
        <v>0</v>
      </c>
      <c r="D10" s="24">
        <f>'data cards (acquirer)'!$H$5</f>
        <v>0</v>
      </c>
      <c r="E10" s="25">
        <f>'data cards (acquirer)'!$I$5</f>
        <v>0</v>
      </c>
    </row>
    <row r="11" spans="1:5" x14ac:dyDescent="0.2">
      <c r="A11" s="23" t="s">
        <v>863</v>
      </c>
      <c r="B11" s="26">
        <f>'data cash withdrawals'!$F$5</f>
        <v>0</v>
      </c>
      <c r="C11" s="24">
        <f>'data cash withdrawals'!$G$5</f>
        <v>0</v>
      </c>
      <c r="D11" s="24">
        <f>'data cash withdrawals'!$H$5</f>
        <v>0</v>
      </c>
      <c r="E11" s="25">
        <f>'data cash withdrawals'!$I$5</f>
        <v>0</v>
      </c>
    </row>
    <row r="12" spans="1:5" x14ac:dyDescent="0.2">
      <c r="A12" s="23" t="s">
        <v>864</v>
      </c>
      <c r="B12" s="26">
        <f>'data e-money'!$F$5</f>
        <v>0</v>
      </c>
      <c r="C12" s="24">
        <f>'data e-money'!$G$5</f>
        <v>0</v>
      </c>
      <c r="D12" s="24">
        <f>'data e-money'!$H$5</f>
        <v>0</v>
      </c>
      <c r="E12" s="25">
        <f>'data e-money'!$I$5</f>
        <v>0</v>
      </c>
    </row>
    <row r="13" spans="1:5" x14ac:dyDescent="0.2">
      <c r="A13" s="23" t="s">
        <v>865</v>
      </c>
      <c r="B13" s="26">
        <f>'data m. remittance'!$F$5</f>
        <v>0</v>
      </c>
      <c r="C13" s="24">
        <f>'data m. remittance'!$G$5</f>
        <v>0</v>
      </c>
      <c r="D13" s="24">
        <f>'data m. remittance'!$H$5</f>
        <v>0</v>
      </c>
      <c r="E13" s="25">
        <f>'data m. remittance'!$I$5</f>
        <v>0</v>
      </c>
    </row>
    <row r="14" spans="1:5" x14ac:dyDescent="0.2">
      <c r="A14" s="23" t="s">
        <v>866</v>
      </c>
      <c r="B14" s="26">
        <f>'data PIS transactions'!$F$5</f>
        <v>0</v>
      </c>
      <c r="C14" s="24">
        <f>'data PIS transactions'!$G$5</f>
        <v>0</v>
      </c>
      <c r="D14" s="24">
        <f>'data PIS transactions'!$H$5</f>
        <v>0</v>
      </c>
      <c r="E14" s="25">
        <f>'data PIS transactions'!$I$5</f>
        <v>0</v>
      </c>
    </row>
    <row r="15" spans="1:5" x14ac:dyDescent="0.2">
      <c r="A15" s="23"/>
      <c r="B15" s="26"/>
      <c r="C15" s="24"/>
      <c r="D15" s="24"/>
      <c r="E15" s="25"/>
    </row>
    <row r="16" spans="1:5" ht="13.5" thickBot="1" x14ac:dyDescent="0.25">
      <c r="A16" s="98" t="s">
        <v>1040</v>
      </c>
      <c r="B16" s="102">
        <f>IF(SUM('data CT'!$C$5:$C$332,'data DD'!$C$6:$C$68,'data cards (issuer)'!$C$6:$C$488,'data cards (acquirer)'!$C$6:$C$452,'data cash withdrawals'!$C$6:$C$80,'data e-money'!$C$6:$C$320,'data m. remittance'!$C$6:$C$17,'data PIS transactions'!$C$6:$C$113)=0,1,"OK")</f>
        <v>1</v>
      </c>
      <c r="C16" s="100"/>
      <c r="D16" s="99"/>
      <c r="E16" s="101"/>
    </row>
    <row r="18" spans="1:1" ht="15.75" x14ac:dyDescent="0.25">
      <c r="A18" s="31" t="str">
        <f>IF(CheckResult &gt; 0, "Some sheets contain errors. Please correct before transmitting to the BCL.", "")</f>
        <v>Some sheets contain errors. Please correct before transmitting to the BCL.</v>
      </c>
    </row>
    <row r="19" spans="1:1" ht="15.75" x14ac:dyDescent="0.25">
      <c r="A19" s="32" t="str">
        <f>IF(CheckResult = 0, "This file is ready to be transmitted to the BCL.", "")</f>
        <v/>
      </c>
    </row>
  </sheetData>
  <sheetProtection algorithmName="SHA-512" hashValue="lBBG7Ugr7bo994dM46FL5U0xqZLNO39s/IZaOLqCdWAPFa8XAg5yMPp2AirfH5gCbjwjg3fEjcsqHN9KKT6g/w==" saltValue="rAvCl3Ripj/6aRfq8gPniQ==" spinCount="100000" sheet="1" objects="1" scenarios="1" formatColumns="0" formatRows="0"/>
  <autoFilter ref="A1:A3"/>
  <conditionalFormatting sqref="C3:C1048576 B3">
    <cfRule type="containsText" priority="53" stopIfTrue="1" operator="containsText" text="Value">
      <formula>NOT(ISERROR(SEARCH("Value",B3)))</formula>
    </cfRule>
    <cfRule type="cellIs" priority="54" stopIfTrue="1" operator="equal">
      <formula>TRUE</formula>
    </cfRule>
    <cfRule type="cellIs" dxfId="271" priority="55" stopIfTrue="1" operator="notBetween">
      <formula>-Tolerance</formula>
      <formula>"tolerance"</formula>
    </cfRule>
  </conditionalFormatting>
  <conditionalFormatting sqref="B7:E15 B16">
    <cfRule type="cellIs" dxfId="270" priority="2" operator="greaterThan">
      <formula>0</formula>
    </cfRule>
  </conditionalFormatting>
  <conditionalFormatting sqref="B16">
    <cfRule type="containsText" priority="1" stopIfTrue="1" operator="containsText" text="OK">
      <formula>NOT(ISERROR(SEARCH("OK",B16)))</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A1:C257"/>
  <sheetViews>
    <sheetView workbookViewId="0"/>
  </sheetViews>
  <sheetFormatPr defaultRowHeight="12.75" x14ac:dyDescent="0.2"/>
  <cols>
    <col min="1" max="1" width="9.42578125" style="9" bestFit="1" customWidth="1"/>
    <col min="2" max="2" width="16.85546875" style="9" bestFit="1" customWidth="1"/>
    <col min="3" max="3" width="18.85546875" style="9" bestFit="1" customWidth="1"/>
    <col min="4" max="16384" width="9.140625" style="9"/>
  </cols>
  <sheetData>
    <row r="1" spans="1:3" x14ac:dyDescent="0.2">
      <c r="A1" s="19" t="s">
        <v>609</v>
      </c>
      <c r="B1" s="19" t="s">
        <v>1032</v>
      </c>
      <c r="C1" s="19" t="s">
        <v>1033</v>
      </c>
    </row>
    <row r="2" spans="1:3" x14ac:dyDescent="0.2">
      <c r="A2" s="9" t="s">
        <v>1047</v>
      </c>
      <c r="B2" s="20" t="s">
        <v>853</v>
      </c>
      <c r="C2" s="9" t="s">
        <v>853</v>
      </c>
    </row>
    <row r="3" spans="1:3" x14ac:dyDescent="0.2">
      <c r="A3" s="9" t="s">
        <v>1048</v>
      </c>
      <c r="B3" s="20" t="s">
        <v>634</v>
      </c>
      <c r="C3" s="9" t="s">
        <v>634</v>
      </c>
    </row>
    <row r="4" spans="1:3" x14ac:dyDescent="0.2">
      <c r="A4" s="9" t="s">
        <v>1049</v>
      </c>
      <c r="B4" s="20" t="s">
        <v>854</v>
      </c>
    </row>
    <row r="5" spans="1:3" x14ac:dyDescent="0.2">
      <c r="A5" s="9" t="s">
        <v>1050</v>
      </c>
    </row>
    <row r="6" spans="1:3" x14ac:dyDescent="0.2">
      <c r="A6" s="9" t="s">
        <v>1051</v>
      </c>
    </row>
    <row r="7" spans="1:3" x14ac:dyDescent="0.2">
      <c r="A7" s="9" t="s">
        <v>1052</v>
      </c>
    </row>
    <row r="8" spans="1:3" x14ac:dyDescent="0.2">
      <c r="A8" s="9" t="s">
        <v>1053</v>
      </c>
    </row>
    <row r="9" spans="1:3" x14ac:dyDescent="0.2">
      <c r="A9" s="9" t="s">
        <v>1054</v>
      </c>
    </row>
    <row r="10" spans="1:3" x14ac:dyDescent="0.2">
      <c r="A10" s="9" t="s">
        <v>1055</v>
      </c>
    </row>
    <row r="11" spans="1:3" x14ac:dyDescent="0.2">
      <c r="A11" s="9" t="s">
        <v>1056</v>
      </c>
    </row>
    <row r="12" spans="1:3" x14ac:dyDescent="0.2">
      <c r="A12" s="9" t="s">
        <v>1057</v>
      </c>
    </row>
    <row r="13" spans="1:3" x14ac:dyDescent="0.2">
      <c r="A13" s="9" t="s">
        <v>1058</v>
      </c>
    </row>
    <row r="14" spans="1:3" x14ac:dyDescent="0.2">
      <c r="A14" s="9" t="s">
        <v>1059</v>
      </c>
    </row>
    <row r="15" spans="1:3" x14ac:dyDescent="0.2">
      <c r="A15" s="9" t="s">
        <v>1060</v>
      </c>
    </row>
    <row r="16" spans="1:3" x14ac:dyDescent="0.2">
      <c r="A16" s="9" t="s">
        <v>1061</v>
      </c>
    </row>
    <row r="17" spans="1:1" x14ac:dyDescent="0.2">
      <c r="A17" s="9" t="s">
        <v>1062</v>
      </c>
    </row>
    <row r="18" spans="1:1" x14ac:dyDescent="0.2">
      <c r="A18" s="9" t="s">
        <v>1063</v>
      </c>
    </row>
    <row r="19" spans="1:1" x14ac:dyDescent="0.2">
      <c r="A19" s="9" t="s">
        <v>1064</v>
      </c>
    </row>
    <row r="20" spans="1:1" x14ac:dyDescent="0.2">
      <c r="A20" s="9" t="s">
        <v>1065</v>
      </c>
    </row>
    <row r="21" spans="1:1" x14ac:dyDescent="0.2">
      <c r="A21" s="9" t="s">
        <v>1066</v>
      </c>
    </row>
    <row r="22" spans="1:1" x14ac:dyDescent="0.2">
      <c r="A22" s="9" t="s">
        <v>1067</v>
      </c>
    </row>
    <row r="23" spans="1:1" x14ac:dyDescent="0.2">
      <c r="A23" s="9" t="s">
        <v>1068</v>
      </c>
    </row>
    <row r="24" spans="1:1" x14ac:dyDescent="0.2">
      <c r="A24" s="9" t="s">
        <v>1069</v>
      </c>
    </row>
    <row r="25" spans="1:1" x14ac:dyDescent="0.2">
      <c r="A25" s="9" t="s">
        <v>1070</v>
      </c>
    </row>
    <row r="26" spans="1:1" x14ac:dyDescent="0.2">
      <c r="A26" s="9" t="s">
        <v>1071</v>
      </c>
    </row>
    <row r="27" spans="1:1" x14ac:dyDescent="0.2">
      <c r="A27" s="9" t="s">
        <v>1072</v>
      </c>
    </row>
    <row r="28" spans="1:1" x14ac:dyDescent="0.2">
      <c r="A28" s="9" t="s">
        <v>1073</v>
      </c>
    </row>
    <row r="29" spans="1:1" x14ac:dyDescent="0.2">
      <c r="A29" s="9" t="s">
        <v>1074</v>
      </c>
    </row>
    <row r="30" spans="1:1" x14ac:dyDescent="0.2">
      <c r="A30" s="9" t="s">
        <v>1075</v>
      </c>
    </row>
    <row r="31" spans="1:1" x14ac:dyDescent="0.2">
      <c r="A31" s="9" t="s">
        <v>1076</v>
      </c>
    </row>
    <row r="32" spans="1:1" x14ac:dyDescent="0.2">
      <c r="A32" s="9" t="s">
        <v>1077</v>
      </c>
    </row>
    <row r="33" spans="1:1" x14ac:dyDescent="0.2">
      <c r="A33" s="9" t="s">
        <v>1078</v>
      </c>
    </row>
    <row r="34" spans="1:1" x14ac:dyDescent="0.2">
      <c r="A34" s="9" t="s">
        <v>1079</v>
      </c>
    </row>
    <row r="35" spans="1:1" x14ac:dyDescent="0.2">
      <c r="A35" s="9" t="s">
        <v>1080</v>
      </c>
    </row>
    <row r="36" spans="1:1" x14ac:dyDescent="0.2">
      <c r="A36" s="9" t="s">
        <v>1081</v>
      </c>
    </row>
    <row r="37" spans="1:1" x14ac:dyDescent="0.2">
      <c r="A37" s="9" t="s">
        <v>1082</v>
      </c>
    </row>
    <row r="38" spans="1:1" x14ac:dyDescent="0.2">
      <c r="A38" s="9" t="s">
        <v>1083</v>
      </c>
    </row>
    <row r="39" spans="1:1" x14ac:dyDescent="0.2">
      <c r="A39" s="9" t="s">
        <v>1084</v>
      </c>
    </row>
    <row r="40" spans="1:1" x14ac:dyDescent="0.2">
      <c r="A40" s="9" t="s">
        <v>1085</v>
      </c>
    </row>
    <row r="41" spans="1:1" x14ac:dyDescent="0.2">
      <c r="A41" s="9" t="s">
        <v>1086</v>
      </c>
    </row>
    <row r="42" spans="1:1" x14ac:dyDescent="0.2">
      <c r="A42" s="9" t="s">
        <v>1087</v>
      </c>
    </row>
    <row r="43" spans="1:1" x14ac:dyDescent="0.2">
      <c r="A43" s="9" t="s">
        <v>1088</v>
      </c>
    </row>
    <row r="44" spans="1:1" x14ac:dyDescent="0.2">
      <c r="A44" s="9" t="s">
        <v>1089</v>
      </c>
    </row>
    <row r="45" spans="1:1" x14ac:dyDescent="0.2">
      <c r="A45" s="9" t="s">
        <v>1090</v>
      </c>
    </row>
    <row r="46" spans="1:1" x14ac:dyDescent="0.2">
      <c r="A46" s="9" t="s">
        <v>1091</v>
      </c>
    </row>
    <row r="47" spans="1:1" x14ac:dyDescent="0.2">
      <c r="A47" s="9" t="s">
        <v>1092</v>
      </c>
    </row>
    <row r="48" spans="1:1" x14ac:dyDescent="0.2">
      <c r="A48" s="9" t="s">
        <v>1093</v>
      </c>
    </row>
    <row r="49" spans="1:1" x14ac:dyDescent="0.2">
      <c r="A49" s="9" t="s">
        <v>1094</v>
      </c>
    </row>
    <row r="50" spans="1:1" x14ac:dyDescent="0.2">
      <c r="A50" s="9" t="s">
        <v>1095</v>
      </c>
    </row>
    <row r="51" spans="1:1" x14ac:dyDescent="0.2">
      <c r="A51" s="9" t="s">
        <v>1096</v>
      </c>
    </row>
    <row r="52" spans="1:1" x14ac:dyDescent="0.2">
      <c r="A52" s="9" t="s">
        <v>1097</v>
      </c>
    </row>
    <row r="53" spans="1:1" x14ac:dyDescent="0.2">
      <c r="A53" s="9" t="s">
        <v>1098</v>
      </c>
    </row>
    <row r="54" spans="1:1" x14ac:dyDescent="0.2">
      <c r="A54" s="9" t="s">
        <v>1099</v>
      </c>
    </row>
    <row r="55" spans="1:1" x14ac:dyDescent="0.2">
      <c r="A55" s="9" t="s">
        <v>1100</v>
      </c>
    </row>
    <row r="56" spans="1:1" x14ac:dyDescent="0.2">
      <c r="A56" s="9" t="s">
        <v>1101</v>
      </c>
    </row>
    <row r="57" spans="1:1" x14ac:dyDescent="0.2">
      <c r="A57" s="9" t="s">
        <v>1102</v>
      </c>
    </row>
    <row r="58" spans="1:1" x14ac:dyDescent="0.2">
      <c r="A58" s="9" t="s">
        <v>1103</v>
      </c>
    </row>
    <row r="59" spans="1:1" x14ac:dyDescent="0.2">
      <c r="A59" s="9" t="s">
        <v>1104</v>
      </c>
    </row>
    <row r="60" spans="1:1" x14ac:dyDescent="0.2">
      <c r="A60" s="9" t="s">
        <v>1105</v>
      </c>
    </row>
    <row r="61" spans="1:1" x14ac:dyDescent="0.2">
      <c r="A61" s="9" t="s">
        <v>1106</v>
      </c>
    </row>
    <row r="62" spans="1:1" x14ac:dyDescent="0.2">
      <c r="A62" s="9" t="s">
        <v>1107</v>
      </c>
    </row>
    <row r="63" spans="1:1" x14ac:dyDescent="0.2">
      <c r="A63" s="9" t="s">
        <v>1108</v>
      </c>
    </row>
    <row r="64" spans="1:1" x14ac:dyDescent="0.2">
      <c r="A64" s="9" t="s">
        <v>1109</v>
      </c>
    </row>
    <row r="65" spans="1:1" x14ac:dyDescent="0.2">
      <c r="A65" s="9" t="s">
        <v>1110</v>
      </c>
    </row>
    <row r="66" spans="1:1" x14ac:dyDescent="0.2">
      <c r="A66" s="9" t="s">
        <v>1111</v>
      </c>
    </row>
    <row r="67" spans="1:1" x14ac:dyDescent="0.2">
      <c r="A67" s="9" t="s">
        <v>1112</v>
      </c>
    </row>
    <row r="68" spans="1:1" x14ac:dyDescent="0.2">
      <c r="A68" s="9" t="s">
        <v>1113</v>
      </c>
    </row>
    <row r="69" spans="1:1" x14ac:dyDescent="0.2">
      <c r="A69" s="9" t="s">
        <v>1114</v>
      </c>
    </row>
    <row r="70" spans="1:1" x14ac:dyDescent="0.2">
      <c r="A70" s="9" t="s">
        <v>1115</v>
      </c>
    </row>
    <row r="71" spans="1:1" x14ac:dyDescent="0.2">
      <c r="A71" s="9" t="s">
        <v>1116</v>
      </c>
    </row>
    <row r="72" spans="1:1" x14ac:dyDescent="0.2">
      <c r="A72" s="9" t="s">
        <v>1117</v>
      </c>
    </row>
    <row r="73" spans="1:1" x14ac:dyDescent="0.2">
      <c r="A73" s="9" t="s">
        <v>1118</v>
      </c>
    </row>
    <row r="74" spans="1:1" x14ac:dyDescent="0.2">
      <c r="A74" s="9" t="s">
        <v>1119</v>
      </c>
    </row>
    <row r="75" spans="1:1" x14ac:dyDescent="0.2">
      <c r="A75" s="9" t="s">
        <v>1120</v>
      </c>
    </row>
    <row r="76" spans="1:1" x14ac:dyDescent="0.2">
      <c r="A76" s="9" t="s">
        <v>1121</v>
      </c>
    </row>
    <row r="77" spans="1:1" x14ac:dyDescent="0.2">
      <c r="A77" s="9" t="s">
        <v>1122</v>
      </c>
    </row>
    <row r="78" spans="1:1" x14ac:dyDescent="0.2">
      <c r="A78" s="9" t="s">
        <v>1123</v>
      </c>
    </row>
    <row r="79" spans="1:1" x14ac:dyDescent="0.2">
      <c r="A79" s="9" t="s">
        <v>1124</v>
      </c>
    </row>
    <row r="80" spans="1:1" x14ac:dyDescent="0.2">
      <c r="A80" s="9" t="s">
        <v>1125</v>
      </c>
    </row>
    <row r="81" spans="1:1" x14ac:dyDescent="0.2">
      <c r="A81" s="9" t="s">
        <v>1126</v>
      </c>
    </row>
    <row r="82" spans="1:1" x14ac:dyDescent="0.2">
      <c r="A82" s="9" t="s">
        <v>1127</v>
      </c>
    </row>
    <row r="83" spans="1:1" x14ac:dyDescent="0.2">
      <c r="A83" s="9" t="s">
        <v>1128</v>
      </c>
    </row>
    <row r="84" spans="1:1" x14ac:dyDescent="0.2">
      <c r="A84" s="9" t="s">
        <v>1129</v>
      </c>
    </row>
    <row r="85" spans="1:1" x14ac:dyDescent="0.2">
      <c r="A85" s="9" t="s">
        <v>1130</v>
      </c>
    </row>
    <row r="86" spans="1:1" x14ac:dyDescent="0.2">
      <c r="A86" s="9" t="s">
        <v>1131</v>
      </c>
    </row>
    <row r="87" spans="1:1" x14ac:dyDescent="0.2">
      <c r="A87" s="9" t="s">
        <v>1132</v>
      </c>
    </row>
    <row r="88" spans="1:1" x14ac:dyDescent="0.2">
      <c r="A88" s="9" t="s">
        <v>1133</v>
      </c>
    </row>
    <row r="89" spans="1:1" x14ac:dyDescent="0.2">
      <c r="A89" s="9" t="s">
        <v>1134</v>
      </c>
    </row>
    <row r="90" spans="1:1" x14ac:dyDescent="0.2">
      <c r="A90" s="9" t="s">
        <v>1135</v>
      </c>
    </row>
    <row r="91" spans="1:1" x14ac:dyDescent="0.2">
      <c r="A91" s="9" t="s">
        <v>1136</v>
      </c>
    </row>
    <row r="92" spans="1:1" x14ac:dyDescent="0.2">
      <c r="A92" s="9" t="s">
        <v>1137</v>
      </c>
    </row>
    <row r="93" spans="1:1" x14ac:dyDescent="0.2">
      <c r="A93" s="9" t="s">
        <v>1138</v>
      </c>
    </row>
    <row r="94" spans="1:1" x14ac:dyDescent="0.2">
      <c r="A94" s="9" t="s">
        <v>1139</v>
      </c>
    </row>
    <row r="95" spans="1:1" x14ac:dyDescent="0.2">
      <c r="A95" s="9" t="s">
        <v>1140</v>
      </c>
    </row>
    <row r="96" spans="1:1" x14ac:dyDescent="0.2">
      <c r="A96" s="9" t="s">
        <v>1141</v>
      </c>
    </row>
    <row r="97" spans="1:1" x14ac:dyDescent="0.2">
      <c r="A97" s="9" t="s">
        <v>1142</v>
      </c>
    </row>
    <row r="98" spans="1:1" x14ac:dyDescent="0.2">
      <c r="A98" s="9" t="s">
        <v>1143</v>
      </c>
    </row>
    <row r="99" spans="1:1" x14ac:dyDescent="0.2">
      <c r="A99" s="9" t="s">
        <v>1144</v>
      </c>
    </row>
    <row r="100" spans="1:1" x14ac:dyDescent="0.2">
      <c r="A100" s="9" t="s">
        <v>1145</v>
      </c>
    </row>
    <row r="101" spans="1:1" x14ac:dyDescent="0.2">
      <c r="A101" s="9" t="s">
        <v>1146</v>
      </c>
    </row>
    <row r="102" spans="1:1" x14ac:dyDescent="0.2">
      <c r="A102" s="9" t="s">
        <v>1147</v>
      </c>
    </row>
    <row r="103" spans="1:1" x14ac:dyDescent="0.2">
      <c r="A103" s="9" t="s">
        <v>1148</v>
      </c>
    </row>
    <row r="104" spans="1:1" x14ac:dyDescent="0.2">
      <c r="A104" s="9" t="s">
        <v>1149</v>
      </c>
    </row>
    <row r="105" spans="1:1" x14ac:dyDescent="0.2">
      <c r="A105" s="9" t="s">
        <v>1150</v>
      </c>
    </row>
    <row r="106" spans="1:1" x14ac:dyDescent="0.2">
      <c r="A106" s="9" t="s">
        <v>1151</v>
      </c>
    </row>
    <row r="107" spans="1:1" x14ac:dyDescent="0.2">
      <c r="A107" s="9" t="s">
        <v>1152</v>
      </c>
    </row>
    <row r="108" spans="1:1" x14ac:dyDescent="0.2">
      <c r="A108" s="9" t="s">
        <v>1153</v>
      </c>
    </row>
    <row r="109" spans="1:1" x14ac:dyDescent="0.2">
      <c r="A109" s="9" t="s">
        <v>1154</v>
      </c>
    </row>
    <row r="110" spans="1:1" x14ac:dyDescent="0.2">
      <c r="A110" s="9" t="s">
        <v>1155</v>
      </c>
    </row>
    <row r="111" spans="1:1" x14ac:dyDescent="0.2">
      <c r="A111" s="9" t="s">
        <v>1156</v>
      </c>
    </row>
    <row r="112" spans="1:1" x14ac:dyDescent="0.2">
      <c r="A112" s="9" t="s">
        <v>1157</v>
      </c>
    </row>
    <row r="113" spans="1:1" x14ac:dyDescent="0.2">
      <c r="A113" s="9" t="s">
        <v>1158</v>
      </c>
    </row>
    <row r="114" spans="1:1" x14ac:dyDescent="0.2">
      <c r="A114" s="9" t="s">
        <v>1159</v>
      </c>
    </row>
    <row r="115" spans="1:1" x14ac:dyDescent="0.2">
      <c r="A115" s="9" t="s">
        <v>1160</v>
      </c>
    </row>
    <row r="116" spans="1:1" x14ac:dyDescent="0.2">
      <c r="A116" s="9" t="s">
        <v>1161</v>
      </c>
    </row>
    <row r="117" spans="1:1" x14ac:dyDescent="0.2">
      <c r="A117" s="9" t="s">
        <v>1162</v>
      </c>
    </row>
    <row r="118" spans="1:1" x14ac:dyDescent="0.2">
      <c r="A118" s="9" t="s">
        <v>1163</v>
      </c>
    </row>
    <row r="119" spans="1:1" x14ac:dyDescent="0.2">
      <c r="A119" s="9" t="s">
        <v>1164</v>
      </c>
    </row>
    <row r="120" spans="1:1" x14ac:dyDescent="0.2">
      <c r="A120" s="9" t="s">
        <v>1165</v>
      </c>
    </row>
    <row r="121" spans="1:1" x14ac:dyDescent="0.2">
      <c r="A121" s="9" t="s">
        <v>1166</v>
      </c>
    </row>
    <row r="122" spans="1:1" x14ac:dyDescent="0.2">
      <c r="A122" s="9" t="s">
        <v>1167</v>
      </c>
    </row>
    <row r="123" spans="1:1" x14ac:dyDescent="0.2">
      <c r="A123" s="9" t="s">
        <v>1168</v>
      </c>
    </row>
    <row r="124" spans="1:1" x14ac:dyDescent="0.2">
      <c r="A124" s="9" t="s">
        <v>1169</v>
      </c>
    </row>
    <row r="125" spans="1:1" x14ac:dyDescent="0.2">
      <c r="A125" s="9" t="s">
        <v>1170</v>
      </c>
    </row>
    <row r="126" spans="1:1" x14ac:dyDescent="0.2">
      <c r="A126" s="9" t="s">
        <v>1171</v>
      </c>
    </row>
    <row r="127" spans="1:1" x14ac:dyDescent="0.2">
      <c r="A127" s="9" t="s">
        <v>1172</v>
      </c>
    </row>
    <row r="128" spans="1:1" x14ac:dyDescent="0.2">
      <c r="A128" s="9" t="s">
        <v>1173</v>
      </c>
    </row>
    <row r="129" spans="1:1" x14ac:dyDescent="0.2">
      <c r="A129" s="9" t="s">
        <v>1174</v>
      </c>
    </row>
    <row r="130" spans="1:1" x14ac:dyDescent="0.2">
      <c r="A130" s="9" t="s">
        <v>1175</v>
      </c>
    </row>
    <row r="131" spans="1:1" x14ac:dyDescent="0.2">
      <c r="A131" s="9" t="s">
        <v>1176</v>
      </c>
    </row>
    <row r="132" spans="1:1" x14ac:dyDescent="0.2">
      <c r="A132" s="9" t="s">
        <v>1177</v>
      </c>
    </row>
    <row r="133" spans="1:1" x14ac:dyDescent="0.2">
      <c r="A133" s="9" t="s">
        <v>1178</v>
      </c>
    </row>
    <row r="134" spans="1:1" x14ac:dyDescent="0.2">
      <c r="A134" s="9" t="s">
        <v>1179</v>
      </c>
    </row>
    <row r="135" spans="1:1" x14ac:dyDescent="0.2">
      <c r="A135" s="9" t="s">
        <v>1180</v>
      </c>
    </row>
    <row r="136" spans="1:1" x14ac:dyDescent="0.2">
      <c r="A136" s="9" t="s">
        <v>1181</v>
      </c>
    </row>
    <row r="137" spans="1:1" x14ac:dyDescent="0.2">
      <c r="A137" s="9" t="s">
        <v>1182</v>
      </c>
    </row>
    <row r="138" spans="1:1" x14ac:dyDescent="0.2">
      <c r="A138" s="9" t="s">
        <v>1183</v>
      </c>
    </row>
    <row r="139" spans="1:1" x14ac:dyDescent="0.2">
      <c r="A139" s="9" t="s">
        <v>1184</v>
      </c>
    </row>
    <row r="140" spans="1:1" x14ac:dyDescent="0.2">
      <c r="A140" s="9" t="s">
        <v>1185</v>
      </c>
    </row>
    <row r="141" spans="1:1" x14ac:dyDescent="0.2">
      <c r="A141" s="9" t="s">
        <v>1186</v>
      </c>
    </row>
    <row r="142" spans="1:1" x14ac:dyDescent="0.2">
      <c r="A142" s="9" t="s">
        <v>1187</v>
      </c>
    </row>
    <row r="143" spans="1:1" x14ac:dyDescent="0.2">
      <c r="A143" s="9" t="s">
        <v>1188</v>
      </c>
    </row>
    <row r="144" spans="1:1" x14ac:dyDescent="0.2">
      <c r="A144" s="9" t="s">
        <v>1189</v>
      </c>
    </row>
    <row r="145" spans="1:1" x14ac:dyDescent="0.2">
      <c r="A145" s="9" t="s">
        <v>1190</v>
      </c>
    </row>
    <row r="146" spans="1:1" x14ac:dyDescent="0.2">
      <c r="A146" s="9" t="s">
        <v>1191</v>
      </c>
    </row>
    <row r="147" spans="1:1" x14ac:dyDescent="0.2">
      <c r="A147" s="9" t="s">
        <v>1192</v>
      </c>
    </row>
    <row r="148" spans="1:1" x14ac:dyDescent="0.2">
      <c r="A148" s="9" t="s">
        <v>1193</v>
      </c>
    </row>
    <row r="149" spans="1:1" x14ac:dyDescent="0.2">
      <c r="A149" s="9" t="s">
        <v>1194</v>
      </c>
    </row>
    <row r="150" spans="1:1" x14ac:dyDescent="0.2">
      <c r="A150" s="9" t="s">
        <v>1195</v>
      </c>
    </row>
    <row r="151" spans="1:1" x14ac:dyDescent="0.2">
      <c r="A151" s="9" t="s">
        <v>1196</v>
      </c>
    </row>
    <row r="152" spans="1:1" x14ac:dyDescent="0.2">
      <c r="A152" s="9" t="s">
        <v>1197</v>
      </c>
    </row>
    <row r="153" spans="1:1" x14ac:dyDescent="0.2">
      <c r="A153" s="9" t="s">
        <v>1198</v>
      </c>
    </row>
    <row r="154" spans="1:1" x14ac:dyDescent="0.2">
      <c r="A154" s="9" t="s">
        <v>1199</v>
      </c>
    </row>
    <row r="155" spans="1:1" x14ac:dyDescent="0.2">
      <c r="A155" s="9" t="s">
        <v>1200</v>
      </c>
    </row>
    <row r="156" spans="1:1" x14ac:dyDescent="0.2">
      <c r="A156" s="9" t="s">
        <v>1201</v>
      </c>
    </row>
    <row r="157" spans="1:1" x14ac:dyDescent="0.2">
      <c r="A157" s="9" t="s">
        <v>1202</v>
      </c>
    </row>
    <row r="158" spans="1:1" x14ac:dyDescent="0.2">
      <c r="A158" s="9" t="s">
        <v>1203</v>
      </c>
    </row>
    <row r="159" spans="1:1" x14ac:dyDescent="0.2">
      <c r="A159" s="9" t="s">
        <v>1204</v>
      </c>
    </row>
    <row r="160" spans="1:1" x14ac:dyDescent="0.2">
      <c r="A160" s="9" t="s">
        <v>1205</v>
      </c>
    </row>
    <row r="161" spans="1:1" x14ac:dyDescent="0.2">
      <c r="A161" s="9" t="s">
        <v>1206</v>
      </c>
    </row>
    <row r="162" spans="1:1" x14ac:dyDescent="0.2">
      <c r="A162" s="9" t="s">
        <v>1207</v>
      </c>
    </row>
    <row r="163" spans="1:1" x14ac:dyDescent="0.2">
      <c r="A163" s="9" t="s">
        <v>1208</v>
      </c>
    </row>
    <row r="164" spans="1:1" x14ac:dyDescent="0.2">
      <c r="A164" s="9" t="s">
        <v>1209</v>
      </c>
    </row>
    <row r="165" spans="1:1" x14ac:dyDescent="0.2">
      <c r="A165" s="9" t="s">
        <v>1210</v>
      </c>
    </row>
    <row r="166" spans="1:1" x14ac:dyDescent="0.2">
      <c r="A166" s="9" t="s">
        <v>1211</v>
      </c>
    </row>
    <row r="167" spans="1:1" x14ac:dyDescent="0.2">
      <c r="A167" s="9" t="s">
        <v>1212</v>
      </c>
    </row>
    <row r="168" spans="1:1" x14ac:dyDescent="0.2">
      <c r="A168" s="9" t="s">
        <v>1213</v>
      </c>
    </row>
    <row r="169" spans="1:1" x14ac:dyDescent="0.2">
      <c r="A169" s="9" t="s">
        <v>1214</v>
      </c>
    </row>
    <row r="170" spans="1:1" x14ac:dyDescent="0.2">
      <c r="A170" s="9" t="s">
        <v>1215</v>
      </c>
    </row>
    <row r="171" spans="1:1" x14ac:dyDescent="0.2">
      <c r="A171" s="9" t="s">
        <v>1216</v>
      </c>
    </row>
    <row r="172" spans="1:1" x14ac:dyDescent="0.2">
      <c r="A172" s="9" t="s">
        <v>1217</v>
      </c>
    </row>
    <row r="173" spans="1:1" x14ac:dyDescent="0.2">
      <c r="A173" s="9" t="s">
        <v>1218</v>
      </c>
    </row>
    <row r="174" spans="1:1" x14ac:dyDescent="0.2">
      <c r="A174" s="9" t="s">
        <v>1219</v>
      </c>
    </row>
    <row r="175" spans="1:1" x14ac:dyDescent="0.2">
      <c r="A175" s="9" t="s">
        <v>1220</v>
      </c>
    </row>
    <row r="176" spans="1:1" x14ac:dyDescent="0.2">
      <c r="A176" s="9" t="s">
        <v>1221</v>
      </c>
    </row>
    <row r="177" spans="1:1" x14ac:dyDescent="0.2">
      <c r="A177" s="9" t="s">
        <v>1222</v>
      </c>
    </row>
    <row r="178" spans="1:1" x14ac:dyDescent="0.2">
      <c r="A178" s="9" t="s">
        <v>1223</v>
      </c>
    </row>
    <row r="179" spans="1:1" x14ac:dyDescent="0.2">
      <c r="A179" s="9" t="s">
        <v>1224</v>
      </c>
    </row>
    <row r="180" spans="1:1" x14ac:dyDescent="0.2">
      <c r="A180" s="9" t="s">
        <v>1225</v>
      </c>
    </row>
    <row r="181" spans="1:1" x14ac:dyDescent="0.2">
      <c r="A181" s="9" t="s">
        <v>1226</v>
      </c>
    </row>
    <row r="182" spans="1:1" x14ac:dyDescent="0.2">
      <c r="A182" s="9" t="s">
        <v>1227</v>
      </c>
    </row>
    <row r="183" spans="1:1" x14ac:dyDescent="0.2">
      <c r="A183" s="9" t="s">
        <v>1228</v>
      </c>
    </row>
    <row r="184" spans="1:1" x14ac:dyDescent="0.2">
      <c r="A184" s="9" t="s">
        <v>1229</v>
      </c>
    </row>
    <row r="185" spans="1:1" x14ac:dyDescent="0.2">
      <c r="A185" s="9" t="s">
        <v>1230</v>
      </c>
    </row>
    <row r="186" spans="1:1" x14ac:dyDescent="0.2">
      <c r="A186" s="9" t="s">
        <v>1231</v>
      </c>
    </row>
    <row r="187" spans="1:1" x14ac:dyDescent="0.2">
      <c r="A187" s="9" t="s">
        <v>1232</v>
      </c>
    </row>
    <row r="188" spans="1:1" x14ac:dyDescent="0.2">
      <c r="A188" s="9" t="s">
        <v>1233</v>
      </c>
    </row>
    <row r="189" spans="1:1" x14ac:dyDescent="0.2">
      <c r="A189" s="9" t="s">
        <v>1234</v>
      </c>
    </row>
    <row r="190" spans="1:1" x14ac:dyDescent="0.2">
      <c r="A190" s="9" t="s">
        <v>1235</v>
      </c>
    </row>
    <row r="191" spans="1:1" x14ac:dyDescent="0.2">
      <c r="A191" s="9" t="s">
        <v>1236</v>
      </c>
    </row>
    <row r="192" spans="1:1" x14ac:dyDescent="0.2">
      <c r="A192" s="9" t="s">
        <v>1237</v>
      </c>
    </row>
    <row r="193" spans="1:1" x14ac:dyDescent="0.2">
      <c r="A193" s="9" t="s">
        <v>1238</v>
      </c>
    </row>
    <row r="194" spans="1:1" x14ac:dyDescent="0.2">
      <c r="A194" s="9" t="s">
        <v>1239</v>
      </c>
    </row>
    <row r="195" spans="1:1" x14ac:dyDescent="0.2">
      <c r="A195" s="9" t="s">
        <v>1240</v>
      </c>
    </row>
    <row r="196" spans="1:1" x14ac:dyDescent="0.2">
      <c r="A196" s="9" t="s">
        <v>1241</v>
      </c>
    </row>
    <row r="197" spans="1:1" x14ac:dyDescent="0.2">
      <c r="A197" s="9" t="s">
        <v>1242</v>
      </c>
    </row>
    <row r="198" spans="1:1" x14ac:dyDescent="0.2">
      <c r="A198" s="9" t="s">
        <v>1243</v>
      </c>
    </row>
    <row r="199" spans="1:1" x14ac:dyDescent="0.2">
      <c r="A199" s="9" t="s">
        <v>1244</v>
      </c>
    </row>
    <row r="200" spans="1:1" x14ac:dyDescent="0.2">
      <c r="A200" s="9" t="s">
        <v>1245</v>
      </c>
    </row>
    <row r="201" spans="1:1" x14ac:dyDescent="0.2">
      <c r="A201" s="9" t="s">
        <v>1246</v>
      </c>
    </row>
    <row r="202" spans="1:1" x14ac:dyDescent="0.2">
      <c r="A202" s="9" t="s">
        <v>1247</v>
      </c>
    </row>
    <row r="203" spans="1:1" x14ac:dyDescent="0.2">
      <c r="A203" s="9" t="s">
        <v>1248</v>
      </c>
    </row>
    <row r="204" spans="1:1" x14ac:dyDescent="0.2">
      <c r="A204" s="9" t="s">
        <v>1249</v>
      </c>
    </row>
    <row r="205" spans="1:1" x14ac:dyDescent="0.2">
      <c r="A205" s="9" t="s">
        <v>1250</v>
      </c>
    </row>
    <row r="206" spans="1:1" x14ac:dyDescent="0.2">
      <c r="A206" s="9" t="s">
        <v>1251</v>
      </c>
    </row>
    <row r="207" spans="1:1" x14ac:dyDescent="0.2">
      <c r="A207" s="9" t="s">
        <v>1252</v>
      </c>
    </row>
    <row r="208" spans="1:1" x14ac:dyDescent="0.2">
      <c r="A208" s="9" t="s">
        <v>1253</v>
      </c>
    </row>
    <row r="209" spans="1:1" x14ac:dyDescent="0.2">
      <c r="A209" s="9" t="s">
        <v>1254</v>
      </c>
    </row>
    <row r="210" spans="1:1" x14ac:dyDescent="0.2">
      <c r="A210" s="9" t="s">
        <v>1255</v>
      </c>
    </row>
    <row r="211" spans="1:1" x14ac:dyDescent="0.2">
      <c r="A211" s="9" t="s">
        <v>1256</v>
      </c>
    </row>
    <row r="212" spans="1:1" x14ac:dyDescent="0.2">
      <c r="A212" s="9" t="s">
        <v>1257</v>
      </c>
    </row>
    <row r="213" spans="1:1" x14ac:dyDescent="0.2">
      <c r="A213" s="9" t="s">
        <v>1258</v>
      </c>
    </row>
    <row r="214" spans="1:1" x14ac:dyDescent="0.2">
      <c r="A214" s="9" t="s">
        <v>1259</v>
      </c>
    </row>
    <row r="215" spans="1:1" x14ac:dyDescent="0.2">
      <c r="A215" s="9" t="s">
        <v>1260</v>
      </c>
    </row>
    <row r="216" spans="1:1" x14ac:dyDescent="0.2">
      <c r="A216" s="9" t="s">
        <v>1261</v>
      </c>
    </row>
    <row r="217" spans="1:1" x14ac:dyDescent="0.2">
      <c r="A217" s="9" t="s">
        <v>1262</v>
      </c>
    </row>
    <row r="218" spans="1:1" x14ac:dyDescent="0.2">
      <c r="A218" s="9" t="s">
        <v>1263</v>
      </c>
    </row>
    <row r="219" spans="1:1" x14ac:dyDescent="0.2">
      <c r="A219" s="9" t="s">
        <v>1264</v>
      </c>
    </row>
    <row r="220" spans="1:1" x14ac:dyDescent="0.2">
      <c r="A220" s="9" t="s">
        <v>1265</v>
      </c>
    </row>
    <row r="221" spans="1:1" x14ac:dyDescent="0.2">
      <c r="A221" s="9" t="s">
        <v>1266</v>
      </c>
    </row>
    <row r="222" spans="1:1" x14ac:dyDescent="0.2">
      <c r="A222" s="9" t="s">
        <v>1267</v>
      </c>
    </row>
    <row r="223" spans="1:1" x14ac:dyDescent="0.2">
      <c r="A223" s="9" t="s">
        <v>1268</v>
      </c>
    </row>
    <row r="224" spans="1:1" x14ac:dyDescent="0.2">
      <c r="A224" s="9" t="s">
        <v>1269</v>
      </c>
    </row>
    <row r="225" spans="1:1" x14ac:dyDescent="0.2">
      <c r="A225" s="9" t="s">
        <v>1270</v>
      </c>
    </row>
    <row r="226" spans="1:1" x14ac:dyDescent="0.2">
      <c r="A226" s="9" t="s">
        <v>1271</v>
      </c>
    </row>
    <row r="227" spans="1:1" x14ac:dyDescent="0.2">
      <c r="A227" s="9" t="s">
        <v>1272</v>
      </c>
    </row>
    <row r="228" spans="1:1" x14ac:dyDescent="0.2">
      <c r="A228" s="9" t="s">
        <v>1273</v>
      </c>
    </row>
    <row r="229" spans="1:1" x14ac:dyDescent="0.2">
      <c r="A229" s="9" t="s">
        <v>1274</v>
      </c>
    </row>
    <row r="230" spans="1:1" x14ac:dyDescent="0.2">
      <c r="A230" s="9" t="s">
        <v>1275</v>
      </c>
    </row>
    <row r="231" spans="1:1" x14ac:dyDescent="0.2">
      <c r="A231" s="9" t="s">
        <v>1276</v>
      </c>
    </row>
    <row r="232" spans="1:1" x14ac:dyDescent="0.2">
      <c r="A232" s="9" t="s">
        <v>1277</v>
      </c>
    </row>
    <row r="233" spans="1:1" x14ac:dyDescent="0.2">
      <c r="A233" s="9" t="s">
        <v>1278</v>
      </c>
    </row>
    <row r="234" spans="1:1" x14ac:dyDescent="0.2">
      <c r="A234" s="9" t="s">
        <v>1279</v>
      </c>
    </row>
    <row r="235" spans="1:1" x14ac:dyDescent="0.2">
      <c r="A235" s="9" t="s">
        <v>1280</v>
      </c>
    </row>
    <row r="236" spans="1:1" x14ac:dyDescent="0.2">
      <c r="A236" s="9" t="s">
        <v>1281</v>
      </c>
    </row>
    <row r="237" spans="1:1" x14ac:dyDescent="0.2">
      <c r="A237" s="9" t="s">
        <v>1282</v>
      </c>
    </row>
    <row r="238" spans="1:1" x14ac:dyDescent="0.2">
      <c r="A238" s="9" t="s">
        <v>1283</v>
      </c>
    </row>
    <row r="239" spans="1:1" x14ac:dyDescent="0.2">
      <c r="A239" s="9" t="s">
        <v>1284</v>
      </c>
    </row>
    <row r="240" spans="1:1" x14ac:dyDescent="0.2">
      <c r="A240" s="9" t="s">
        <v>1285</v>
      </c>
    </row>
    <row r="241" spans="1:1" x14ac:dyDescent="0.2">
      <c r="A241" s="9" t="s">
        <v>1286</v>
      </c>
    </row>
    <row r="242" spans="1:1" x14ac:dyDescent="0.2">
      <c r="A242" s="9" t="s">
        <v>1287</v>
      </c>
    </row>
    <row r="243" spans="1:1" x14ac:dyDescent="0.2">
      <c r="A243" s="9" t="s">
        <v>1288</v>
      </c>
    </row>
    <row r="244" spans="1:1" x14ac:dyDescent="0.2">
      <c r="A244" s="9" t="s">
        <v>1289</v>
      </c>
    </row>
    <row r="245" spans="1:1" x14ac:dyDescent="0.2">
      <c r="A245" s="9" t="s">
        <v>1290</v>
      </c>
    </row>
    <row r="246" spans="1:1" x14ac:dyDescent="0.2">
      <c r="A246" s="9" t="s">
        <v>1291</v>
      </c>
    </row>
    <row r="247" spans="1:1" x14ac:dyDescent="0.2">
      <c r="A247" s="9" t="s">
        <v>1292</v>
      </c>
    </row>
    <row r="248" spans="1:1" x14ac:dyDescent="0.2">
      <c r="A248" s="9" t="s">
        <v>1293</v>
      </c>
    </row>
    <row r="249" spans="1:1" x14ac:dyDescent="0.2">
      <c r="A249" s="9" t="s">
        <v>1294</v>
      </c>
    </row>
    <row r="250" spans="1:1" x14ac:dyDescent="0.2">
      <c r="A250" s="9" t="s">
        <v>1295</v>
      </c>
    </row>
    <row r="251" spans="1:1" x14ac:dyDescent="0.2">
      <c r="A251" s="9" t="s">
        <v>1296</v>
      </c>
    </row>
    <row r="252" spans="1:1" x14ac:dyDescent="0.2">
      <c r="A252" s="9" t="s">
        <v>1297</v>
      </c>
    </row>
    <row r="253" spans="1:1" x14ac:dyDescent="0.2">
      <c r="A253" s="9" t="s">
        <v>1298</v>
      </c>
    </row>
    <row r="254" spans="1:1" x14ac:dyDescent="0.2">
      <c r="A254" s="9" t="s">
        <v>1299</v>
      </c>
    </row>
    <row r="255" spans="1:1" x14ac:dyDescent="0.2">
      <c r="A255" s="9" t="s">
        <v>1300</v>
      </c>
    </row>
    <row r="256" spans="1:1" x14ac:dyDescent="0.2">
      <c r="A256" s="9" t="s">
        <v>1301</v>
      </c>
    </row>
    <row r="257" spans="1:1" x14ac:dyDescent="0.2">
      <c r="A257" s="9" t="s">
        <v>1302</v>
      </c>
    </row>
  </sheetData>
  <sheetProtection algorithmName="SHA-512" hashValue="Mz3qdPf70TbYCf1AocdEUqO1lue9CLKc5GAemd9Q/Zv64K1jY/SSzjx6y3p4G1Yh5nEq9TdoFcGR9TEIQUmN2g==" saltValue="VmI/6EI3Dnggnk5djBvh2g==" spinCount="100000" sheet="1" objects="1" scenarios="1" formatColumns="0" formatRows="0"/>
  <sortState ref="A2:A257">
    <sortCondition ref="A2"/>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A1:P277"/>
  <sheetViews>
    <sheetView zoomScale="85" zoomScaleNormal="85" workbookViewId="0"/>
  </sheetViews>
  <sheetFormatPr defaultColWidth="9.140625" defaultRowHeight="12.75" x14ac:dyDescent="0.2"/>
  <cols>
    <col min="1" max="1" width="21.7109375" style="35" bestFit="1" customWidth="1"/>
    <col min="2" max="2" width="65.7109375" style="35" customWidth="1"/>
    <col min="3" max="4" width="28" style="35" customWidth="1"/>
    <col min="5" max="6" width="35.28515625" style="35" bestFit="1" customWidth="1"/>
    <col min="7" max="7" width="9.140625" style="35"/>
    <col min="8" max="8" width="43.5703125" style="36" customWidth="1"/>
    <col min="9" max="9" width="21.42578125" style="36" bestFit="1" customWidth="1"/>
    <col min="10" max="16" width="9.140625" style="36"/>
    <col min="17" max="16384" width="9.140625" style="35"/>
  </cols>
  <sheetData>
    <row r="1" spans="1:6" x14ac:dyDescent="0.2">
      <c r="A1" s="34" t="s">
        <v>610</v>
      </c>
      <c r="B1" s="34" t="s">
        <v>611</v>
      </c>
      <c r="C1" s="34" t="s">
        <v>612</v>
      </c>
      <c r="D1" s="34" t="s">
        <v>613</v>
      </c>
      <c r="E1" s="34" t="s">
        <v>614</v>
      </c>
      <c r="F1" s="34" t="s">
        <v>615</v>
      </c>
    </row>
    <row r="2" spans="1:6" x14ac:dyDescent="0.2">
      <c r="A2" s="37">
        <v>1</v>
      </c>
      <c r="B2" s="38" t="s">
        <v>616</v>
      </c>
      <c r="C2" s="39" t="s">
        <v>11</v>
      </c>
      <c r="D2" s="39" t="s">
        <v>34</v>
      </c>
      <c r="E2" s="39" t="s">
        <v>55</v>
      </c>
      <c r="F2" s="39" t="s">
        <v>88</v>
      </c>
    </row>
    <row r="3" spans="1:6" x14ac:dyDescent="0.2">
      <c r="A3" s="37">
        <v>1.1000000000000001</v>
      </c>
      <c r="B3" s="40" t="s">
        <v>618</v>
      </c>
      <c r="C3" s="39" t="s">
        <v>14</v>
      </c>
      <c r="D3" s="39" t="s">
        <v>35</v>
      </c>
      <c r="E3" s="39" t="s">
        <v>56</v>
      </c>
      <c r="F3" s="39" t="s">
        <v>89</v>
      </c>
    </row>
    <row r="4" spans="1:6" x14ac:dyDescent="0.2">
      <c r="A4" s="37">
        <v>1.2</v>
      </c>
      <c r="B4" s="40" t="s">
        <v>619</v>
      </c>
      <c r="C4" s="39" t="s">
        <v>15</v>
      </c>
      <c r="D4" s="39" t="s">
        <v>36</v>
      </c>
      <c r="E4" s="39" t="s">
        <v>57</v>
      </c>
      <c r="F4" s="39" t="s">
        <v>90</v>
      </c>
    </row>
    <row r="5" spans="1:6" x14ac:dyDescent="0.2">
      <c r="A5" s="37">
        <v>1.3</v>
      </c>
      <c r="B5" s="40" t="s">
        <v>620</v>
      </c>
      <c r="C5" s="39" t="s">
        <v>16</v>
      </c>
      <c r="D5" s="39" t="s">
        <v>37</v>
      </c>
      <c r="E5" s="39" t="s">
        <v>58</v>
      </c>
      <c r="F5" s="39" t="s">
        <v>91</v>
      </c>
    </row>
    <row r="6" spans="1:6" x14ac:dyDescent="0.2">
      <c r="A6" s="37" t="s">
        <v>621</v>
      </c>
      <c r="B6" s="40" t="s">
        <v>622</v>
      </c>
      <c r="C6" s="39" t="s">
        <v>17</v>
      </c>
      <c r="D6" s="39" t="s">
        <v>38</v>
      </c>
      <c r="E6" s="39" t="s">
        <v>59</v>
      </c>
      <c r="F6" s="39" t="s">
        <v>92</v>
      </c>
    </row>
    <row r="7" spans="1:6" ht="26.45" customHeight="1" x14ac:dyDescent="0.2">
      <c r="A7" s="37" t="s">
        <v>623</v>
      </c>
      <c r="B7" s="38" t="s">
        <v>624</v>
      </c>
      <c r="C7" s="39" t="s">
        <v>18</v>
      </c>
      <c r="D7" s="39" t="s">
        <v>39</v>
      </c>
      <c r="E7" s="39" t="s">
        <v>60</v>
      </c>
      <c r="F7" s="39" t="s">
        <v>93</v>
      </c>
    </row>
    <row r="8" spans="1:6" x14ac:dyDescent="0.2">
      <c r="A8" s="41"/>
      <c r="B8" s="40" t="s">
        <v>625</v>
      </c>
      <c r="C8" s="41"/>
      <c r="D8" s="41"/>
      <c r="E8" s="41"/>
      <c r="F8" s="41"/>
    </row>
    <row r="9" spans="1:6" x14ac:dyDescent="0.2">
      <c r="A9" s="39" t="s">
        <v>626</v>
      </c>
      <c r="B9" s="40" t="s">
        <v>627</v>
      </c>
      <c r="C9" s="41"/>
      <c r="D9" s="41"/>
      <c r="E9" s="39" t="s">
        <v>61</v>
      </c>
      <c r="F9" s="39" t="s">
        <v>94</v>
      </c>
    </row>
    <row r="10" spans="1:6" x14ac:dyDescent="0.2">
      <c r="A10" s="39" t="s">
        <v>628</v>
      </c>
      <c r="B10" s="40" t="s">
        <v>629</v>
      </c>
      <c r="C10" s="41"/>
      <c r="D10" s="41"/>
      <c r="E10" s="39" t="s">
        <v>62</v>
      </c>
      <c r="F10" s="39" t="s">
        <v>95</v>
      </c>
    </row>
    <row r="11" spans="1:6" x14ac:dyDescent="0.2">
      <c r="A11" s="39" t="s">
        <v>630</v>
      </c>
      <c r="B11" s="40" t="s">
        <v>631</v>
      </c>
      <c r="C11" s="41"/>
      <c r="D11" s="41"/>
      <c r="E11" s="39" t="s">
        <v>63</v>
      </c>
      <c r="F11" s="39" t="s">
        <v>96</v>
      </c>
    </row>
    <row r="12" spans="1:6" x14ac:dyDescent="0.2">
      <c r="A12" s="39" t="s">
        <v>632</v>
      </c>
      <c r="B12" s="38" t="s">
        <v>633</v>
      </c>
      <c r="C12" s="42" t="s">
        <v>851</v>
      </c>
      <c r="D12" s="39" t="s">
        <v>40</v>
      </c>
      <c r="E12" s="39" t="s">
        <v>64</v>
      </c>
      <c r="F12" s="39" t="s">
        <v>97</v>
      </c>
    </row>
    <row r="13" spans="1:6" x14ac:dyDescent="0.2">
      <c r="A13" s="41"/>
      <c r="B13" s="43" t="s">
        <v>625</v>
      </c>
      <c r="C13" s="41"/>
      <c r="D13" s="41"/>
      <c r="E13" s="41"/>
      <c r="F13" s="41"/>
    </row>
    <row r="14" spans="1:6" x14ac:dyDescent="0.2">
      <c r="A14" s="39" t="s">
        <v>635</v>
      </c>
      <c r="B14" s="40" t="s">
        <v>627</v>
      </c>
      <c r="C14" s="41"/>
      <c r="D14" s="41"/>
      <c r="E14" s="39" t="s">
        <v>65</v>
      </c>
      <c r="F14" s="39" t="s">
        <v>98</v>
      </c>
    </row>
    <row r="15" spans="1:6" x14ac:dyDescent="0.2">
      <c r="A15" s="39" t="s">
        <v>636</v>
      </c>
      <c r="B15" s="40" t="s">
        <v>629</v>
      </c>
      <c r="C15" s="41"/>
      <c r="D15" s="41"/>
      <c r="E15" s="39" t="s">
        <v>66</v>
      </c>
      <c r="F15" s="39" t="s">
        <v>99</v>
      </c>
    </row>
    <row r="16" spans="1:6" x14ac:dyDescent="0.2">
      <c r="A16" s="39" t="s">
        <v>637</v>
      </c>
      <c r="B16" s="40" t="s">
        <v>631</v>
      </c>
      <c r="C16" s="41"/>
      <c r="D16" s="41"/>
      <c r="E16" s="39" t="s">
        <v>67</v>
      </c>
      <c r="F16" s="39" t="s">
        <v>100</v>
      </c>
    </row>
    <row r="17" spans="1:6" ht="25.5" x14ac:dyDescent="0.2">
      <c r="A17" s="41"/>
      <c r="B17" s="40" t="s">
        <v>638</v>
      </c>
      <c r="C17" s="41"/>
      <c r="D17" s="41"/>
      <c r="E17" s="41"/>
      <c r="F17" s="41"/>
    </row>
    <row r="18" spans="1:6" ht="27" customHeight="1" x14ac:dyDescent="0.2">
      <c r="A18" s="39" t="s">
        <v>639</v>
      </c>
      <c r="B18" s="40" t="s">
        <v>640</v>
      </c>
      <c r="C18" s="39" t="s">
        <v>20</v>
      </c>
      <c r="D18" s="39" t="s">
        <v>41</v>
      </c>
      <c r="E18" s="39" t="s">
        <v>68</v>
      </c>
      <c r="F18" s="39" t="s">
        <v>101</v>
      </c>
    </row>
    <row r="19" spans="1:6" x14ac:dyDescent="0.2">
      <c r="A19" s="39" t="s">
        <v>641</v>
      </c>
      <c r="B19" s="40" t="s">
        <v>642</v>
      </c>
      <c r="C19" s="39" t="s">
        <v>21</v>
      </c>
      <c r="D19" s="39" t="s">
        <v>42</v>
      </c>
      <c r="E19" s="39" t="s">
        <v>69</v>
      </c>
      <c r="F19" s="39" t="s">
        <v>102</v>
      </c>
    </row>
    <row r="20" spans="1:6" x14ac:dyDescent="0.2">
      <c r="A20" s="39" t="s">
        <v>643</v>
      </c>
      <c r="B20" s="40" t="s">
        <v>644</v>
      </c>
      <c r="C20" s="39" t="s">
        <v>22</v>
      </c>
      <c r="D20" s="39" t="s">
        <v>43</v>
      </c>
      <c r="E20" s="39" t="s">
        <v>70</v>
      </c>
      <c r="F20" s="39" t="s">
        <v>103</v>
      </c>
    </row>
    <row r="21" spans="1:6" x14ac:dyDescent="0.2">
      <c r="A21" s="39" t="s">
        <v>645</v>
      </c>
      <c r="B21" s="40" t="s">
        <v>646</v>
      </c>
      <c r="C21" s="39" t="s">
        <v>23</v>
      </c>
      <c r="D21" s="39" t="s">
        <v>44</v>
      </c>
      <c r="E21" s="39" t="s">
        <v>71</v>
      </c>
      <c r="F21" s="39" t="s">
        <v>104</v>
      </c>
    </row>
    <row r="22" spans="1:6" x14ac:dyDescent="0.2">
      <c r="A22" s="39" t="s">
        <v>647</v>
      </c>
      <c r="B22" s="40" t="s">
        <v>648</v>
      </c>
      <c r="C22" s="39" t="s">
        <v>24</v>
      </c>
      <c r="D22" s="39" t="s">
        <v>45</v>
      </c>
      <c r="E22" s="39" t="s">
        <v>72</v>
      </c>
      <c r="F22" s="39" t="s">
        <v>105</v>
      </c>
    </row>
    <row r="23" spans="1:6" x14ac:dyDescent="0.2">
      <c r="A23" s="39" t="s">
        <v>649</v>
      </c>
      <c r="B23" s="40" t="s">
        <v>650</v>
      </c>
      <c r="C23" s="39" t="s">
        <v>25</v>
      </c>
      <c r="D23" s="39" t="s">
        <v>46</v>
      </c>
      <c r="E23" s="39" t="s">
        <v>73</v>
      </c>
      <c r="F23" s="39" t="s">
        <v>106</v>
      </c>
    </row>
    <row r="24" spans="1:6" x14ac:dyDescent="0.2">
      <c r="A24" s="39" t="s">
        <v>651</v>
      </c>
      <c r="B24" s="40" t="s">
        <v>652</v>
      </c>
      <c r="C24" s="39" t="s">
        <v>26</v>
      </c>
      <c r="D24" s="39" t="s">
        <v>47</v>
      </c>
      <c r="E24" s="39" t="s">
        <v>74</v>
      </c>
      <c r="F24" s="39" t="s">
        <v>107</v>
      </c>
    </row>
    <row r="25" spans="1:6" x14ac:dyDescent="0.2">
      <c r="A25" s="39" t="s">
        <v>653</v>
      </c>
      <c r="B25" s="38" t="s">
        <v>624</v>
      </c>
      <c r="C25" s="39" t="s">
        <v>27</v>
      </c>
      <c r="D25" s="39" t="s">
        <v>48</v>
      </c>
      <c r="E25" s="39" t="s">
        <v>75</v>
      </c>
      <c r="F25" s="39" t="s">
        <v>108</v>
      </c>
    </row>
    <row r="26" spans="1:6" x14ac:dyDescent="0.2">
      <c r="A26" s="41"/>
      <c r="B26" s="40" t="s">
        <v>625</v>
      </c>
      <c r="C26" s="41"/>
      <c r="D26" s="41"/>
      <c r="E26" s="41"/>
      <c r="F26" s="41"/>
    </row>
    <row r="27" spans="1:6" x14ac:dyDescent="0.2">
      <c r="A27" s="39" t="s">
        <v>654</v>
      </c>
      <c r="B27" s="40" t="s">
        <v>627</v>
      </c>
      <c r="C27" s="41"/>
      <c r="D27" s="41"/>
      <c r="E27" s="39" t="s">
        <v>76</v>
      </c>
      <c r="F27" s="39" t="s">
        <v>109</v>
      </c>
    </row>
    <row r="28" spans="1:6" x14ac:dyDescent="0.2">
      <c r="A28" s="39" t="s">
        <v>655</v>
      </c>
      <c r="B28" s="40" t="s">
        <v>629</v>
      </c>
      <c r="C28" s="41"/>
      <c r="D28" s="41"/>
      <c r="E28" s="39" t="s">
        <v>77</v>
      </c>
      <c r="F28" s="39" t="s">
        <v>110</v>
      </c>
    </row>
    <row r="29" spans="1:6" x14ac:dyDescent="0.2">
      <c r="A29" s="39" t="s">
        <v>656</v>
      </c>
      <c r="B29" s="40" t="s">
        <v>631</v>
      </c>
      <c r="C29" s="41"/>
      <c r="D29" s="41"/>
      <c r="E29" s="39" t="s">
        <v>78</v>
      </c>
      <c r="F29" s="39" t="s">
        <v>111</v>
      </c>
    </row>
    <row r="30" spans="1:6" x14ac:dyDescent="0.2">
      <c r="A30" s="39" t="s">
        <v>657</v>
      </c>
      <c r="B30" s="38" t="s">
        <v>633</v>
      </c>
      <c r="C30" s="39" t="s">
        <v>28</v>
      </c>
      <c r="D30" s="39" t="s">
        <v>49</v>
      </c>
      <c r="E30" s="39" t="s">
        <v>79</v>
      </c>
      <c r="F30" s="39" t="s">
        <v>112</v>
      </c>
    </row>
    <row r="31" spans="1:6" x14ac:dyDescent="0.2">
      <c r="A31" s="41"/>
      <c r="B31" s="40" t="s">
        <v>625</v>
      </c>
      <c r="C31" s="41"/>
      <c r="D31" s="41"/>
      <c r="E31" s="41"/>
      <c r="F31" s="41"/>
    </row>
    <row r="32" spans="1:6" x14ac:dyDescent="0.2">
      <c r="A32" s="39" t="s">
        <v>658</v>
      </c>
      <c r="B32" s="40" t="s">
        <v>627</v>
      </c>
      <c r="C32" s="41"/>
      <c r="D32" s="41"/>
      <c r="E32" s="39" t="s">
        <v>80</v>
      </c>
      <c r="F32" s="39" t="s">
        <v>113</v>
      </c>
    </row>
    <row r="33" spans="1:6" x14ac:dyDescent="0.2">
      <c r="A33" s="39" t="s">
        <v>659</v>
      </c>
      <c r="B33" s="40" t="s">
        <v>629</v>
      </c>
      <c r="C33" s="41"/>
      <c r="D33" s="41"/>
      <c r="E33" s="39" t="s">
        <v>81</v>
      </c>
      <c r="F33" s="39" t="s">
        <v>114</v>
      </c>
    </row>
    <row r="34" spans="1:6" x14ac:dyDescent="0.2">
      <c r="A34" s="39" t="s">
        <v>660</v>
      </c>
      <c r="B34" s="40" t="s">
        <v>631</v>
      </c>
      <c r="C34" s="41"/>
      <c r="D34" s="41"/>
      <c r="E34" s="39" t="s">
        <v>82</v>
      </c>
      <c r="F34" s="39" t="s">
        <v>115</v>
      </c>
    </row>
    <row r="35" spans="1:6" x14ac:dyDescent="0.2">
      <c r="A35" s="41"/>
      <c r="B35" s="40" t="s">
        <v>661</v>
      </c>
      <c r="C35" s="41"/>
      <c r="D35" s="41"/>
      <c r="E35" s="41"/>
      <c r="F35" s="41"/>
    </row>
    <row r="36" spans="1:6" x14ac:dyDescent="0.2">
      <c r="A36" s="39" t="s">
        <v>662</v>
      </c>
      <c r="B36" s="40" t="s">
        <v>642</v>
      </c>
      <c r="C36" s="39" t="s">
        <v>29</v>
      </c>
      <c r="D36" s="39" t="s">
        <v>50</v>
      </c>
      <c r="E36" s="39" t="s">
        <v>83</v>
      </c>
      <c r="F36" s="39" t="s">
        <v>116</v>
      </c>
    </row>
    <row r="37" spans="1:6" x14ac:dyDescent="0.2">
      <c r="A37" s="39" t="s">
        <v>663</v>
      </c>
      <c r="B37" s="40" t="s">
        <v>644</v>
      </c>
      <c r="C37" s="39" t="s">
        <v>30</v>
      </c>
      <c r="D37" s="39" t="s">
        <v>51</v>
      </c>
      <c r="E37" s="39" t="s">
        <v>84</v>
      </c>
      <c r="F37" s="39" t="s">
        <v>117</v>
      </c>
    </row>
    <row r="38" spans="1:6" x14ac:dyDescent="0.2">
      <c r="A38" s="39" t="s">
        <v>664</v>
      </c>
      <c r="B38" s="40" t="s">
        <v>646</v>
      </c>
      <c r="C38" s="39" t="s">
        <v>31</v>
      </c>
      <c r="D38" s="39" t="s">
        <v>52</v>
      </c>
      <c r="E38" s="39" t="s">
        <v>85</v>
      </c>
      <c r="F38" s="39" t="s">
        <v>118</v>
      </c>
    </row>
    <row r="39" spans="1:6" x14ac:dyDescent="0.2">
      <c r="A39" s="39" t="s">
        <v>665</v>
      </c>
      <c r="B39" s="40" t="s">
        <v>666</v>
      </c>
      <c r="C39" s="39" t="s">
        <v>32</v>
      </c>
      <c r="D39" s="39" t="s">
        <v>53</v>
      </c>
      <c r="E39" s="39" t="s">
        <v>86</v>
      </c>
      <c r="F39" s="39" t="s">
        <v>119</v>
      </c>
    </row>
    <row r="40" spans="1:6" x14ac:dyDescent="0.2">
      <c r="A40" s="39" t="s">
        <v>667</v>
      </c>
      <c r="B40" s="40" t="s">
        <v>668</v>
      </c>
      <c r="C40" s="39" t="s">
        <v>33</v>
      </c>
      <c r="D40" s="39" t="s">
        <v>54</v>
      </c>
      <c r="E40" s="39" t="s">
        <v>87</v>
      </c>
      <c r="F40" s="39" t="s">
        <v>120</v>
      </c>
    </row>
    <row r="41" spans="1:6" x14ac:dyDescent="0.2">
      <c r="A41" s="44"/>
      <c r="B41" s="45"/>
      <c r="C41" s="44"/>
      <c r="D41" s="46"/>
      <c r="E41" s="46"/>
      <c r="F41" s="46"/>
    </row>
    <row r="42" spans="1:6" x14ac:dyDescent="0.2">
      <c r="A42" s="127" t="s">
        <v>669</v>
      </c>
      <c r="B42" s="128"/>
      <c r="C42" s="47" t="s">
        <v>617</v>
      </c>
      <c r="D42" s="48"/>
      <c r="E42" s="48"/>
      <c r="F42" s="48"/>
    </row>
    <row r="43" spans="1:6" x14ac:dyDescent="0.2">
      <c r="A43" s="129" t="s">
        <v>670</v>
      </c>
      <c r="B43" s="130"/>
      <c r="C43" s="49" t="s">
        <v>122</v>
      </c>
      <c r="D43" s="48"/>
      <c r="E43" s="48"/>
      <c r="F43" s="48"/>
    </row>
    <row r="44" spans="1:6" x14ac:dyDescent="0.2">
      <c r="A44" s="129" t="s">
        <v>671</v>
      </c>
      <c r="B44" s="130"/>
      <c r="C44" s="49" t="s">
        <v>123</v>
      </c>
      <c r="D44" s="48"/>
      <c r="E44" s="48"/>
      <c r="F44" s="48"/>
    </row>
    <row r="45" spans="1:6" x14ac:dyDescent="0.2">
      <c r="A45" s="129" t="s">
        <v>672</v>
      </c>
      <c r="B45" s="130"/>
      <c r="C45" s="49" t="s">
        <v>124</v>
      </c>
      <c r="D45" s="48"/>
      <c r="E45" s="48"/>
      <c r="F45" s="48"/>
    </row>
    <row r="46" spans="1:6" x14ac:dyDescent="0.2">
      <c r="A46" s="50"/>
      <c r="D46" s="51"/>
      <c r="E46" s="51"/>
      <c r="F46" s="51"/>
    </row>
    <row r="47" spans="1:6" x14ac:dyDescent="0.2">
      <c r="A47" s="34" t="s">
        <v>610</v>
      </c>
      <c r="B47" s="34" t="s">
        <v>611</v>
      </c>
      <c r="C47" s="34" t="s">
        <v>612</v>
      </c>
      <c r="D47" s="34" t="s">
        <v>613</v>
      </c>
      <c r="E47" s="34" t="s">
        <v>614</v>
      </c>
      <c r="F47" s="34" t="s">
        <v>615</v>
      </c>
    </row>
    <row r="48" spans="1:6" x14ac:dyDescent="0.2">
      <c r="A48" s="37">
        <v>2</v>
      </c>
      <c r="B48" s="52" t="s">
        <v>673</v>
      </c>
      <c r="C48" s="39" t="s">
        <v>127</v>
      </c>
      <c r="D48" s="39" t="s">
        <v>130</v>
      </c>
      <c r="E48" s="39" t="s">
        <v>133</v>
      </c>
      <c r="F48" s="39" t="s">
        <v>140</v>
      </c>
    </row>
    <row r="49" spans="1:6" x14ac:dyDescent="0.2">
      <c r="A49" s="37">
        <v>2.1</v>
      </c>
      <c r="B49" s="53" t="s">
        <v>674</v>
      </c>
      <c r="C49" s="39" t="s">
        <v>128</v>
      </c>
      <c r="D49" s="39" t="s">
        <v>131</v>
      </c>
      <c r="E49" s="39" t="s">
        <v>134</v>
      </c>
      <c r="F49" s="39" t="s">
        <v>141</v>
      </c>
    </row>
    <row r="50" spans="1:6" x14ac:dyDescent="0.2">
      <c r="A50" s="41"/>
      <c r="B50" s="53" t="s">
        <v>675</v>
      </c>
      <c r="C50" s="41"/>
      <c r="D50" s="41"/>
      <c r="E50" s="41"/>
      <c r="F50" s="41"/>
    </row>
    <row r="51" spans="1:6" x14ac:dyDescent="0.2">
      <c r="A51" s="37" t="s">
        <v>676</v>
      </c>
      <c r="B51" s="53" t="s">
        <v>677</v>
      </c>
      <c r="C51" s="41"/>
      <c r="D51" s="41"/>
      <c r="E51" s="39" t="s">
        <v>135</v>
      </c>
      <c r="F51" s="39" t="s">
        <v>142</v>
      </c>
    </row>
    <row r="52" spans="1:6" x14ac:dyDescent="0.2">
      <c r="A52" s="37" t="s">
        <v>678</v>
      </c>
      <c r="B52" s="53" t="s">
        <v>679</v>
      </c>
      <c r="C52" s="41"/>
      <c r="D52" s="41"/>
      <c r="E52" s="39" t="s">
        <v>136</v>
      </c>
      <c r="F52" s="39" t="s">
        <v>143</v>
      </c>
    </row>
    <row r="53" spans="1:6" x14ac:dyDescent="0.2">
      <c r="A53" s="37">
        <v>2.2000000000000002</v>
      </c>
      <c r="B53" s="53" t="s">
        <v>680</v>
      </c>
      <c r="C53" s="39" t="s">
        <v>129</v>
      </c>
      <c r="D53" s="39" t="s">
        <v>132</v>
      </c>
      <c r="E53" s="39" t="s">
        <v>137</v>
      </c>
      <c r="F53" s="39" t="s">
        <v>144</v>
      </c>
    </row>
    <row r="54" spans="1:6" x14ac:dyDescent="0.2">
      <c r="A54" s="41"/>
      <c r="B54" s="53" t="s">
        <v>681</v>
      </c>
      <c r="C54" s="41"/>
      <c r="D54" s="41"/>
      <c r="E54" s="41"/>
      <c r="F54" s="41"/>
    </row>
    <row r="55" spans="1:6" x14ac:dyDescent="0.2">
      <c r="A55" s="37" t="s">
        <v>682</v>
      </c>
      <c r="B55" s="53" t="s">
        <v>677</v>
      </c>
      <c r="C55" s="41"/>
      <c r="D55" s="41"/>
      <c r="E55" s="39" t="s">
        <v>138</v>
      </c>
      <c r="F55" s="39" t="s">
        <v>145</v>
      </c>
    </row>
    <row r="56" spans="1:6" x14ac:dyDescent="0.2">
      <c r="A56" s="37" t="s">
        <v>683</v>
      </c>
      <c r="B56" s="53" t="s">
        <v>679</v>
      </c>
      <c r="C56" s="41"/>
      <c r="D56" s="41"/>
      <c r="E56" s="39" t="s">
        <v>139</v>
      </c>
      <c r="F56" s="39" t="s">
        <v>146</v>
      </c>
    </row>
    <row r="57" spans="1:6" x14ac:dyDescent="0.2">
      <c r="A57" s="54"/>
      <c r="B57" s="55"/>
      <c r="C57" s="46"/>
      <c r="D57" s="46"/>
      <c r="E57" s="46"/>
      <c r="F57" s="46"/>
    </row>
    <row r="58" spans="1:6" x14ac:dyDescent="0.2">
      <c r="A58" s="127" t="s">
        <v>684</v>
      </c>
      <c r="B58" s="128"/>
      <c r="C58" s="47" t="s">
        <v>617</v>
      </c>
      <c r="D58" s="48"/>
      <c r="E58" s="48"/>
      <c r="F58" s="48"/>
    </row>
    <row r="59" spans="1:6" x14ac:dyDescent="0.2">
      <c r="A59" s="129" t="s">
        <v>670</v>
      </c>
      <c r="B59" s="130"/>
      <c r="C59" s="49" t="s">
        <v>147</v>
      </c>
      <c r="D59" s="48"/>
      <c r="E59" s="48"/>
      <c r="F59" s="48"/>
    </row>
    <row r="60" spans="1:6" x14ac:dyDescent="0.2">
      <c r="A60" s="129" t="s">
        <v>685</v>
      </c>
      <c r="B60" s="130"/>
      <c r="C60" s="49" t="s">
        <v>148</v>
      </c>
      <c r="D60" s="48"/>
      <c r="E60" s="48"/>
      <c r="F60" s="48"/>
    </row>
    <row r="61" spans="1:6" x14ac:dyDescent="0.2">
      <c r="A61" s="129" t="s">
        <v>672</v>
      </c>
      <c r="B61" s="130"/>
      <c r="C61" s="49" t="s">
        <v>149</v>
      </c>
      <c r="D61" s="56"/>
      <c r="E61" s="57"/>
      <c r="F61" s="58"/>
    </row>
    <row r="62" spans="1:6" x14ac:dyDescent="0.2">
      <c r="A62" s="59"/>
      <c r="D62" s="60"/>
      <c r="E62" s="61"/>
      <c r="F62" s="62"/>
    </row>
    <row r="63" spans="1:6" x14ac:dyDescent="0.2">
      <c r="A63" s="34" t="s">
        <v>610</v>
      </c>
      <c r="B63" s="34" t="s">
        <v>611</v>
      </c>
      <c r="C63" s="34" t="s">
        <v>612</v>
      </c>
      <c r="D63" s="34" t="s">
        <v>613</v>
      </c>
      <c r="E63" s="34" t="s">
        <v>614</v>
      </c>
      <c r="F63" s="34" t="s">
        <v>615</v>
      </c>
    </row>
    <row r="64" spans="1:6" x14ac:dyDescent="0.2">
      <c r="A64" s="37">
        <v>3</v>
      </c>
      <c r="B64" s="63" t="s">
        <v>686</v>
      </c>
      <c r="C64" s="39" t="s">
        <v>151</v>
      </c>
      <c r="D64" s="39" t="s">
        <v>173</v>
      </c>
      <c r="E64" s="39" t="s">
        <v>195</v>
      </c>
      <c r="F64" s="39" t="s">
        <v>247</v>
      </c>
    </row>
    <row r="65" spans="1:6" x14ac:dyDescent="0.2">
      <c r="A65" s="37">
        <v>3.1</v>
      </c>
      <c r="B65" s="64" t="s">
        <v>619</v>
      </c>
      <c r="C65" s="39" t="s">
        <v>152</v>
      </c>
      <c r="D65" s="39" t="s">
        <v>174</v>
      </c>
      <c r="E65" s="39" t="s">
        <v>196</v>
      </c>
      <c r="F65" s="39" t="s">
        <v>248</v>
      </c>
    </row>
    <row r="66" spans="1:6" x14ac:dyDescent="0.2">
      <c r="A66" s="37">
        <v>3.2</v>
      </c>
      <c r="B66" s="64" t="s">
        <v>687</v>
      </c>
      <c r="C66" s="39" t="s">
        <v>153</v>
      </c>
      <c r="D66" s="39" t="s">
        <v>175</v>
      </c>
      <c r="E66" s="39" t="s">
        <v>197</v>
      </c>
      <c r="F66" s="39" t="s">
        <v>249</v>
      </c>
    </row>
    <row r="67" spans="1:6" x14ac:dyDescent="0.2">
      <c r="A67" s="37" t="s">
        <v>688</v>
      </c>
      <c r="B67" s="64" t="s">
        <v>622</v>
      </c>
      <c r="C67" s="39" t="s">
        <v>154</v>
      </c>
      <c r="D67" s="39" t="s">
        <v>176</v>
      </c>
      <c r="E67" s="39" t="s">
        <v>198</v>
      </c>
      <c r="F67" s="39" t="s">
        <v>250</v>
      </c>
    </row>
    <row r="68" spans="1:6" x14ac:dyDescent="0.2">
      <c r="A68" s="41"/>
      <c r="B68" s="40" t="s">
        <v>689</v>
      </c>
      <c r="C68" s="41"/>
      <c r="D68" s="41"/>
      <c r="E68" s="41"/>
      <c r="F68" s="41"/>
    </row>
    <row r="69" spans="1:6" x14ac:dyDescent="0.2">
      <c r="A69" s="37" t="s">
        <v>690</v>
      </c>
      <c r="B69" s="40" t="s">
        <v>691</v>
      </c>
      <c r="C69" s="39" t="s">
        <v>155</v>
      </c>
      <c r="D69" s="39" t="s">
        <v>177</v>
      </c>
      <c r="E69" s="39" t="s">
        <v>199</v>
      </c>
      <c r="F69" s="39" t="s">
        <v>251</v>
      </c>
    </row>
    <row r="70" spans="1:6" x14ac:dyDescent="0.2">
      <c r="A70" s="37" t="s">
        <v>692</v>
      </c>
      <c r="B70" s="40" t="s">
        <v>693</v>
      </c>
      <c r="C70" s="39" t="s">
        <v>156</v>
      </c>
      <c r="D70" s="39" t="s">
        <v>178</v>
      </c>
      <c r="E70" s="39" t="s">
        <v>200</v>
      </c>
      <c r="F70" s="39" t="s">
        <v>252</v>
      </c>
    </row>
    <row r="71" spans="1:6" x14ac:dyDescent="0.2">
      <c r="A71" s="37" t="s">
        <v>694</v>
      </c>
      <c r="B71" s="38" t="s">
        <v>624</v>
      </c>
      <c r="C71" s="39" t="s">
        <v>157</v>
      </c>
      <c r="D71" s="39" t="s">
        <v>179</v>
      </c>
      <c r="E71" s="39" t="s">
        <v>201</v>
      </c>
      <c r="F71" s="39" t="s">
        <v>253</v>
      </c>
    </row>
    <row r="72" spans="1:6" x14ac:dyDescent="0.2">
      <c r="A72" s="41"/>
      <c r="B72" s="40" t="s">
        <v>695</v>
      </c>
      <c r="C72" s="41"/>
      <c r="D72" s="41"/>
      <c r="E72" s="41"/>
      <c r="F72" s="41"/>
    </row>
    <row r="73" spans="1:6" x14ac:dyDescent="0.2">
      <c r="A73" s="37" t="s">
        <v>696</v>
      </c>
      <c r="B73" s="40" t="s">
        <v>697</v>
      </c>
      <c r="C73" s="41"/>
      <c r="D73" s="41"/>
      <c r="E73" s="39" t="s">
        <v>202</v>
      </c>
      <c r="F73" s="39" t="s">
        <v>254</v>
      </c>
    </row>
    <row r="74" spans="1:6" x14ac:dyDescent="0.2">
      <c r="A74" s="37" t="s">
        <v>698</v>
      </c>
      <c r="B74" s="40" t="s">
        <v>699</v>
      </c>
      <c r="C74" s="41"/>
      <c r="D74" s="41"/>
      <c r="E74" s="39" t="s">
        <v>203</v>
      </c>
      <c r="F74" s="39" t="s">
        <v>255</v>
      </c>
    </row>
    <row r="75" spans="1:6" x14ac:dyDescent="0.2">
      <c r="A75" s="37" t="s">
        <v>700</v>
      </c>
      <c r="B75" s="40" t="s">
        <v>701</v>
      </c>
      <c r="C75" s="41"/>
      <c r="D75" s="41"/>
      <c r="E75" s="39" t="s">
        <v>204</v>
      </c>
      <c r="F75" s="39" t="s">
        <v>256</v>
      </c>
    </row>
    <row r="76" spans="1:6" x14ac:dyDescent="0.2">
      <c r="A76" s="37" t="s">
        <v>702</v>
      </c>
      <c r="B76" s="40" t="s">
        <v>703</v>
      </c>
      <c r="C76" s="41"/>
      <c r="D76" s="41"/>
      <c r="E76" s="39" t="s">
        <v>205</v>
      </c>
      <c r="F76" s="39" t="s">
        <v>257</v>
      </c>
    </row>
    <row r="77" spans="1:6" x14ac:dyDescent="0.2">
      <c r="A77" s="37" t="s">
        <v>704</v>
      </c>
      <c r="B77" s="40" t="s">
        <v>705</v>
      </c>
      <c r="C77" s="41"/>
      <c r="D77" s="41"/>
      <c r="E77" s="39" t="s">
        <v>206</v>
      </c>
      <c r="F77" s="39" t="s">
        <v>258</v>
      </c>
    </row>
    <row r="78" spans="1:6" x14ac:dyDescent="0.2">
      <c r="A78" s="37" t="s">
        <v>706</v>
      </c>
      <c r="B78" s="40" t="s">
        <v>707</v>
      </c>
      <c r="C78" s="41"/>
      <c r="D78" s="41"/>
      <c r="E78" s="39" t="s">
        <v>207</v>
      </c>
      <c r="F78" s="39" t="s">
        <v>259</v>
      </c>
    </row>
    <row r="79" spans="1:6" x14ac:dyDescent="0.2">
      <c r="A79" s="37" t="s">
        <v>708</v>
      </c>
      <c r="B79" s="40" t="s">
        <v>629</v>
      </c>
      <c r="C79" s="41"/>
      <c r="D79" s="41"/>
      <c r="E79" s="39" t="s">
        <v>208</v>
      </c>
      <c r="F79" s="39" t="s">
        <v>260</v>
      </c>
    </row>
    <row r="80" spans="1:6" x14ac:dyDescent="0.2">
      <c r="A80" s="37" t="s">
        <v>709</v>
      </c>
      <c r="B80" s="40" t="s">
        <v>710</v>
      </c>
      <c r="C80" s="41"/>
      <c r="D80" s="41"/>
      <c r="E80" s="39" t="s">
        <v>209</v>
      </c>
      <c r="F80" s="39" t="s">
        <v>261</v>
      </c>
    </row>
    <row r="81" spans="1:6" x14ac:dyDescent="0.2">
      <c r="A81" s="37" t="s">
        <v>711</v>
      </c>
      <c r="B81" s="38" t="s">
        <v>712</v>
      </c>
      <c r="C81" s="39" t="s">
        <v>158</v>
      </c>
      <c r="D81" s="39" t="s">
        <v>180</v>
      </c>
      <c r="E81" s="39" t="s">
        <v>210</v>
      </c>
      <c r="F81" s="39" t="s">
        <v>262</v>
      </c>
    </row>
    <row r="82" spans="1:6" x14ac:dyDescent="0.2">
      <c r="A82" s="41"/>
      <c r="B82" s="40" t="s">
        <v>695</v>
      </c>
      <c r="C82" s="41"/>
      <c r="D82" s="41"/>
      <c r="E82" s="41"/>
      <c r="F82" s="41"/>
    </row>
    <row r="83" spans="1:6" x14ac:dyDescent="0.2">
      <c r="A83" s="37" t="s">
        <v>713</v>
      </c>
      <c r="B83" s="40" t="s">
        <v>697</v>
      </c>
      <c r="C83" s="41"/>
      <c r="D83" s="41"/>
      <c r="E83" s="39" t="s">
        <v>211</v>
      </c>
      <c r="F83" s="39" t="s">
        <v>263</v>
      </c>
    </row>
    <row r="84" spans="1:6" x14ac:dyDescent="0.2">
      <c r="A84" s="37" t="s">
        <v>714</v>
      </c>
      <c r="B84" s="40" t="s">
        <v>699</v>
      </c>
      <c r="C84" s="41"/>
      <c r="D84" s="41"/>
      <c r="E84" s="39" t="s">
        <v>212</v>
      </c>
      <c r="F84" s="39" t="s">
        <v>264</v>
      </c>
    </row>
    <row r="85" spans="1:6" x14ac:dyDescent="0.2">
      <c r="A85" s="37" t="s">
        <v>715</v>
      </c>
      <c r="B85" s="40" t="s">
        <v>701</v>
      </c>
      <c r="C85" s="41"/>
      <c r="D85" s="41"/>
      <c r="E85" s="39" t="s">
        <v>213</v>
      </c>
      <c r="F85" s="39" t="s">
        <v>265</v>
      </c>
    </row>
    <row r="86" spans="1:6" x14ac:dyDescent="0.2">
      <c r="A86" s="37" t="s">
        <v>716</v>
      </c>
      <c r="B86" s="40" t="s">
        <v>703</v>
      </c>
      <c r="C86" s="41"/>
      <c r="D86" s="41"/>
      <c r="E86" s="39" t="s">
        <v>214</v>
      </c>
      <c r="F86" s="39" t="s">
        <v>266</v>
      </c>
    </row>
    <row r="87" spans="1:6" x14ac:dyDescent="0.2">
      <c r="A87" s="37" t="s">
        <v>717</v>
      </c>
      <c r="B87" s="40" t="s">
        <v>705</v>
      </c>
      <c r="C87" s="41"/>
      <c r="D87" s="41"/>
      <c r="E87" s="39" t="s">
        <v>215</v>
      </c>
      <c r="F87" s="39" t="s">
        <v>267</v>
      </c>
    </row>
    <row r="88" spans="1:6" x14ac:dyDescent="0.2">
      <c r="A88" s="37" t="s">
        <v>718</v>
      </c>
      <c r="B88" s="40" t="s">
        <v>707</v>
      </c>
      <c r="C88" s="41"/>
      <c r="D88" s="41"/>
      <c r="E88" s="39" t="s">
        <v>216</v>
      </c>
      <c r="F88" s="39" t="s">
        <v>268</v>
      </c>
    </row>
    <row r="89" spans="1:6" x14ac:dyDescent="0.2">
      <c r="A89" s="64" t="s">
        <v>719</v>
      </c>
      <c r="B89" s="64" t="s">
        <v>629</v>
      </c>
      <c r="C89" s="41"/>
      <c r="D89" s="41"/>
      <c r="E89" s="39" t="s">
        <v>217</v>
      </c>
      <c r="F89" s="39" t="s">
        <v>269</v>
      </c>
    </row>
    <row r="90" spans="1:6" x14ac:dyDescent="0.2">
      <c r="A90" s="37" t="s">
        <v>720</v>
      </c>
      <c r="B90" s="40" t="s">
        <v>710</v>
      </c>
      <c r="C90" s="41"/>
      <c r="D90" s="41"/>
      <c r="E90" s="39" t="s">
        <v>218</v>
      </c>
      <c r="F90" s="39" t="s">
        <v>270</v>
      </c>
    </row>
    <row r="91" spans="1:6" x14ac:dyDescent="0.2">
      <c r="A91" s="41"/>
      <c r="B91" s="37" t="s">
        <v>661</v>
      </c>
      <c r="C91" s="41"/>
      <c r="D91" s="41"/>
      <c r="E91" s="41"/>
      <c r="F91" s="41"/>
    </row>
    <row r="92" spans="1:6" x14ac:dyDescent="0.2">
      <c r="A92" s="37" t="s">
        <v>721</v>
      </c>
      <c r="B92" s="37" t="s">
        <v>640</v>
      </c>
      <c r="C92" s="39" t="s">
        <v>159</v>
      </c>
      <c r="D92" s="39" t="s">
        <v>181</v>
      </c>
      <c r="E92" s="39" t="s">
        <v>219</v>
      </c>
      <c r="F92" s="39" t="s">
        <v>271</v>
      </c>
    </row>
    <row r="93" spans="1:6" x14ac:dyDescent="0.2">
      <c r="A93" s="37" t="s">
        <v>722</v>
      </c>
      <c r="B93" s="37" t="s">
        <v>644</v>
      </c>
      <c r="C93" s="39" t="s">
        <v>160</v>
      </c>
      <c r="D93" s="39" t="s">
        <v>182</v>
      </c>
      <c r="E93" s="39" t="s">
        <v>220</v>
      </c>
      <c r="F93" s="39" t="s">
        <v>272</v>
      </c>
    </row>
    <row r="94" spans="1:6" x14ac:dyDescent="0.2">
      <c r="A94" s="37" t="s">
        <v>723</v>
      </c>
      <c r="B94" s="37" t="s">
        <v>646</v>
      </c>
      <c r="C94" s="39" t="s">
        <v>161</v>
      </c>
      <c r="D94" s="39" t="s">
        <v>183</v>
      </c>
      <c r="E94" s="39" t="s">
        <v>221</v>
      </c>
      <c r="F94" s="39" t="s">
        <v>273</v>
      </c>
    </row>
    <row r="95" spans="1:6" x14ac:dyDescent="0.2">
      <c r="A95" s="37" t="s">
        <v>724</v>
      </c>
      <c r="B95" s="37" t="s">
        <v>648</v>
      </c>
      <c r="C95" s="39" t="s">
        <v>162</v>
      </c>
      <c r="D95" s="39" t="s">
        <v>184</v>
      </c>
      <c r="E95" s="39" t="s">
        <v>222</v>
      </c>
      <c r="F95" s="39" t="s">
        <v>274</v>
      </c>
    </row>
    <row r="96" spans="1:6" x14ac:dyDescent="0.2">
      <c r="A96" s="37" t="s">
        <v>725</v>
      </c>
      <c r="B96" s="37" t="s">
        <v>650</v>
      </c>
      <c r="C96" s="39" t="s">
        <v>163</v>
      </c>
      <c r="D96" s="39" t="s">
        <v>185</v>
      </c>
      <c r="E96" s="39" t="s">
        <v>223</v>
      </c>
      <c r="F96" s="39" t="s">
        <v>275</v>
      </c>
    </row>
    <row r="97" spans="1:6" x14ac:dyDescent="0.2">
      <c r="A97" s="37" t="s">
        <v>976</v>
      </c>
      <c r="B97" s="37" t="s">
        <v>978</v>
      </c>
      <c r="C97" s="39" t="s">
        <v>980</v>
      </c>
      <c r="D97" s="39" t="s">
        <v>981</v>
      </c>
      <c r="E97" s="39" t="s">
        <v>982</v>
      </c>
      <c r="F97" s="39" t="s">
        <v>983</v>
      </c>
    </row>
    <row r="98" spans="1:6" x14ac:dyDescent="0.2">
      <c r="A98" s="37" t="s">
        <v>977</v>
      </c>
      <c r="B98" s="37" t="s">
        <v>979</v>
      </c>
      <c r="C98" s="39" t="s">
        <v>984</v>
      </c>
      <c r="D98" s="39" t="s">
        <v>985</v>
      </c>
      <c r="E98" s="39" t="s">
        <v>986</v>
      </c>
      <c r="F98" s="39" t="s">
        <v>987</v>
      </c>
    </row>
    <row r="99" spans="1:6" x14ac:dyDescent="0.2">
      <c r="A99" s="37" t="s">
        <v>726</v>
      </c>
      <c r="B99" s="37" t="s">
        <v>652</v>
      </c>
      <c r="C99" s="39" t="s">
        <v>164</v>
      </c>
      <c r="D99" s="39" t="s">
        <v>186</v>
      </c>
      <c r="E99" s="39" t="s">
        <v>224</v>
      </c>
      <c r="F99" s="39" t="s">
        <v>276</v>
      </c>
    </row>
    <row r="100" spans="1:6" x14ac:dyDescent="0.2">
      <c r="A100" s="41"/>
      <c r="B100" s="37" t="s">
        <v>689</v>
      </c>
      <c r="C100" s="41"/>
      <c r="D100" s="41"/>
      <c r="E100" s="41"/>
      <c r="F100" s="41"/>
    </row>
    <row r="101" spans="1:6" x14ac:dyDescent="0.2">
      <c r="A101" s="37" t="s">
        <v>727</v>
      </c>
      <c r="B101" s="37" t="s">
        <v>691</v>
      </c>
      <c r="C101" s="39" t="s">
        <v>165</v>
      </c>
      <c r="D101" s="39" t="s">
        <v>187</v>
      </c>
      <c r="E101" s="39" t="s">
        <v>225</v>
      </c>
      <c r="F101" s="39" t="s">
        <v>277</v>
      </c>
    </row>
    <row r="102" spans="1:6" x14ac:dyDescent="0.2">
      <c r="A102" s="37" t="s">
        <v>728</v>
      </c>
      <c r="B102" s="37" t="s">
        <v>693</v>
      </c>
      <c r="C102" s="39" t="s">
        <v>166</v>
      </c>
      <c r="D102" s="39" t="s">
        <v>188</v>
      </c>
      <c r="E102" s="39" t="s">
        <v>226</v>
      </c>
      <c r="F102" s="39" t="s">
        <v>278</v>
      </c>
    </row>
    <row r="103" spans="1:6" x14ac:dyDescent="0.2">
      <c r="A103" s="37" t="s">
        <v>729</v>
      </c>
      <c r="B103" s="65" t="s">
        <v>624</v>
      </c>
      <c r="C103" s="39" t="s">
        <v>167</v>
      </c>
      <c r="D103" s="39" t="s">
        <v>189</v>
      </c>
      <c r="E103" s="39" t="s">
        <v>227</v>
      </c>
      <c r="F103" s="39" t="s">
        <v>279</v>
      </c>
    </row>
    <row r="104" spans="1:6" x14ac:dyDescent="0.2">
      <c r="A104" s="41"/>
      <c r="B104" s="37" t="s">
        <v>695</v>
      </c>
      <c r="C104" s="41"/>
      <c r="D104" s="41"/>
      <c r="E104" s="41"/>
      <c r="F104" s="41"/>
    </row>
    <row r="105" spans="1:6" x14ac:dyDescent="0.2">
      <c r="A105" s="37" t="s">
        <v>730</v>
      </c>
      <c r="B105" s="37" t="s">
        <v>697</v>
      </c>
      <c r="C105" s="41"/>
      <c r="D105" s="41"/>
      <c r="E105" s="39" t="s">
        <v>228</v>
      </c>
      <c r="F105" s="39" t="s">
        <v>280</v>
      </c>
    </row>
    <row r="106" spans="1:6" x14ac:dyDescent="0.2">
      <c r="A106" s="37" t="s">
        <v>731</v>
      </c>
      <c r="B106" s="37" t="s">
        <v>699</v>
      </c>
      <c r="C106" s="41"/>
      <c r="D106" s="41"/>
      <c r="E106" s="39" t="s">
        <v>229</v>
      </c>
      <c r="F106" s="39" t="s">
        <v>281</v>
      </c>
    </row>
    <row r="107" spans="1:6" x14ac:dyDescent="0.2">
      <c r="A107" s="37" t="s">
        <v>732</v>
      </c>
      <c r="B107" s="37" t="s">
        <v>701</v>
      </c>
      <c r="C107" s="41"/>
      <c r="D107" s="41"/>
      <c r="E107" s="39" t="s">
        <v>230</v>
      </c>
      <c r="F107" s="39" t="s">
        <v>282</v>
      </c>
    </row>
    <row r="108" spans="1:6" x14ac:dyDescent="0.2">
      <c r="A108" s="37" t="s">
        <v>733</v>
      </c>
      <c r="B108" s="37" t="s">
        <v>703</v>
      </c>
      <c r="C108" s="41"/>
      <c r="D108" s="41"/>
      <c r="E108" s="39" t="s">
        <v>231</v>
      </c>
      <c r="F108" s="39" t="s">
        <v>283</v>
      </c>
    </row>
    <row r="109" spans="1:6" x14ac:dyDescent="0.2">
      <c r="A109" s="37" t="s">
        <v>734</v>
      </c>
      <c r="B109" s="37" t="s">
        <v>707</v>
      </c>
      <c r="C109" s="41"/>
      <c r="D109" s="41"/>
      <c r="E109" s="39" t="s">
        <v>232</v>
      </c>
      <c r="F109" s="39" t="s">
        <v>284</v>
      </c>
    </row>
    <row r="110" spans="1:6" x14ac:dyDescent="0.2">
      <c r="A110" s="37" t="s">
        <v>735</v>
      </c>
      <c r="B110" s="37" t="s">
        <v>629</v>
      </c>
      <c r="C110" s="41"/>
      <c r="D110" s="41"/>
      <c r="E110" s="39" t="s">
        <v>233</v>
      </c>
      <c r="F110" s="39" t="s">
        <v>285</v>
      </c>
    </row>
    <row r="111" spans="1:6" x14ac:dyDescent="0.2">
      <c r="A111" s="37" t="s">
        <v>736</v>
      </c>
      <c r="B111" s="37" t="s">
        <v>710</v>
      </c>
      <c r="C111" s="41"/>
      <c r="D111" s="41"/>
      <c r="E111" s="39" t="s">
        <v>234</v>
      </c>
      <c r="F111" s="39" t="s">
        <v>286</v>
      </c>
    </row>
    <row r="112" spans="1:6" x14ac:dyDescent="0.2">
      <c r="A112" s="37" t="s">
        <v>737</v>
      </c>
      <c r="B112" s="65" t="s">
        <v>633</v>
      </c>
      <c r="C112" s="39" t="s">
        <v>168</v>
      </c>
      <c r="D112" s="39" t="s">
        <v>190</v>
      </c>
      <c r="E112" s="39" t="s">
        <v>235</v>
      </c>
      <c r="F112" s="39" t="s">
        <v>287</v>
      </c>
    </row>
    <row r="113" spans="1:6" x14ac:dyDescent="0.2">
      <c r="A113" s="41"/>
      <c r="B113" s="37" t="s">
        <v>695</v>
      </c>
      <c r="C113" s="41"/>
      <c r="D113" s="41"/>
      <c r="E113" s="41"/>
      <c r="F113" s="41"/>
    </row>
    <row r="114" spans="1:6" x14ac:dyDescent="0.2">
      <c r="A114" s="37" t="s">
        <v>738</v>
      </c>
      <c r="B114" s="37" t="s">
        <v>697</v>
      </c>
      <c r="C114" s="41"/>
      <c r="D114" s="41"/>
      <c r="E114" s="39" t="s">
        <v>236</v>
      </c>
      <c r="F114" s="39" t="s">
        <v>288</v>
      </c>
    </row>
    <row r="115" spans="1:6" x14ac:dyDescent="0.2">
      <c r="A115" s="37" t="s">
        <v>739</v>
      </c>
      <c r="B115" s="37" t="s">
        <v>699</v>
      </c>
      <c r="C115" s="41"/>
      <c r="D115" s="41"/>
      <c r="E115" s="39" t="s">
        <v>237</v>
      </c>
      <c r="F115" s="39" t="s">
        <v>289</v>
      </c>
    </row>
    <row r="116" spans="1:6" x14ac:dyDescent="0.2">
      <c r="A116" s="37" t="s">
        <v>740</v>
      </c>
      <c r="B116" s="37" t="s">
        <v>701</v>
      </c>
      <c r="C116" s="41"/>
      <c r="D116" s="41"/>
      <c r="E116" s="39" t="s">
        <v>238</v>
      </c>
      <c r="F116" s="39" t="s">
        <v>290</v>
      </c>
    </row>
    <row r="117" spans="1:6" x14ac:dyDescent="0.2">
      <c r="A117" s="37" t="s">
        <v>741</v>
      </c>
      <c r="B117" s="37" t="s">
        <v>703</v>
      </c>
      <c r="C117" s="41"/>
      <c r="D117" s="41"/>
      <c r="E117" s="39" t="s">
        <v>239</v>
      </c>
      <c r="F117" s="39" t="s">
        <v>291</v>
      </c>
    </row>
    <row r="118" spans="1:6" x14ac:dyDescent="0.2">
      <c r="A118" s="37" t="s">
        <v>742</v>
      </c>
      <c r="B118" s="37" t="s">
        <v>707</v>
      </c>
      <c r="C118" s="41"/>
      <c r="D118" s="41"/>
      <c r="E118" s="39" t="s">
        <v>240</v>
      </c>
      <c r="F118" s="39" t="s">
        <v>292</v>
      </c>
    </row>
    <row r="119" spans="1:6" x14ac:dyDescent="0.2">
      <c r="A119" s="37" t="s">
        <v>743</v>
      </c>
      <c r="B119" s="37" t="s">
        <v>629</v>
      </c>
      <c r="C119" s="41"/>
      <c r="D119" s="41"/>
      <c r="E119" s="39" t="s">
        <v>241</v>
      </c>
      <c r="F119" s="39" t="s">
        <v>293</v>
      </c>
    </row>
    <row r="120" spans="1:6" x14ac:dyDescent="0.2">
      <c r="A120" s="37" t="s">
        <v>744</v>
      </c>
      <c r="B120" s="37" t="s">
        <v>710</v>
      </c>
      <c r="C120" s="41"/>
      <c r="D120" s="41"/>
      <c r="E120" s="39" t="s">
        <v>242</v>
      </c>
      <c r="F120" s="39" t="s">
        <v>294</v>
      </c>
    </row>
    <row r="121" spans="1:6" x14ac:dyDescent="0.2">
      <c r="A121" s="37"/>
      <c r="B121" s="37" t="s">
        <v>661</v>
      </c>
      <c r="C121" s="41"/>
      <c r="D121" s="41"/>
      <c r="E121" s="41"/>
      <c r="F121" s="41"/>
    </row>
    <row r="122" spans="1:6" x14ac:dyDescent="0.2">
      <c r="A122" s="37" t="s">
        <v>745</v>
      </c>
      <c r="B122" s="37" t="s">
        <v>644</v>
      </c>
      <c r="C122" s="39" t="s">
        <v>169</v>
      </c>
      <c r="D122" s="39" t="s">
        <v>191</v>
      </c>
      <c r="E122" s="39" t="s">
        <v>243</v>
      </c>
      <c r="F122" s="39" t="s">
        <v>295</v>
      </c>
    </row>
    <row r="123" spans="1:6" x14ac:dyDescent="0.2">
      <c r="A123" s="37" t="s">
        <v>746</v>
      </c>
      <c r="B123" s="37" t="s">
        <v>646</v>
      </c>
      <c r="C123" s="39" t="s">
        <v>170</v>
      </c>
      <c r="D123" s="39" t="s">
        <v>192</v>
      </c>
      <c r="E123" s="39" t="s">
        <v>244</v>
      </c>
      <c r="F123" s="39" t="s">
        <v>296</v>
      </c>
    </row>
    <row r="124" spans="1:6" x14ac:dyDescent="0.2">
      <c r="A124" s="37" t="s">
        <v>747</v>
      </c>
      <c r="B124" s="37" t="s">
        <v>748</v>
      </c>
      <c r="C124" s="39" t="s">
        <v>171</v>
      </c>
      <c r="D124" s="39" t="s">
        <v>193</v>
      </c>
      <c r="E124" s="39" t="s">
        <v>245</v>
      </c>
      <c r="F124" s="39" t="s">
        <v>297</v>
      </c>
    </row>
    <row r="125" spans="1:6" x14ac:dyDescent="0.2">
      <c r="A125" s="37" t="s">
        <v>749</v>
      </c>
      <c r="B125" s="37" t="s">
        <v>750</v>
      </c>
      <c r="C125" s="39" t="s">
        <v>172</v>
      </c>
      <c r="D125" s="39" t="s">
        <v>194</v>
      </c>
      <c r="E125" s="39" t="s">
        <v>246</v>
      </c>
      <c r="F125" s="39" t="s">
        <v>298</v>
      </c>
    </row>
    <row r="126" spans="1:6" x14ac:dyDescent="0.2">
      <c r="A126" s="37" t="s">
        <v>988</v>
      </c>
      <c r="B126" s="37" t="s">
        <v>707</v>
      </c>
      <c r="C126" s="39" t="s">
        <v>989</v>
      </c>
      <c r="D126" s="39" t="s">
        <v>990</v>
      </c>
      <c r="E126" s="39" t="s">
        <v>991</v>
      </c>
      <c r="F126" s="39" t="s">
        <v>992</v>
      </c>
    </row>
    <row r="127" spans="1:6" x14ac:dyDescent="0.2">
      <c r="A127" s="66"/>
      <c r="B127" s="66"/>
      <c r="C127" s="46"/>
      <c r="D127" s="46"/>
      <c r="E127" s="46"/>
      <c r="F127" s="46"/>
    </row>
    <row r="128" spans="1:6" x14ac:dyDescent="0.2">
      <c r="A128" s="127" t="s">
        <v>751</v>
      </c>
      <c r="B128" s="128"/>
      <c r="C128" s="47" t="s">
        <v>617</v>
      </c>
      <c r="D128" s="48"/>
      <c r="E128" s="48"/>
      <c r="F128" s="48"/>
    </row>
    <row r="129" spans="1:6" x14ac:dyDescent="0.2">
      <c r="A129" s="129" t="s">
        <v>670</v>
      </c>
      <c r="B129" s="130"/>
      <c r="C129" s="49" t="s">
        <v>299</v>
      </c>
      <c r="D129" s="48"/>
      <c r="E129" s="48"/>
      <c r="F129" s="48"/>
    </row>
    <row r="130" spans="1:6" x14ac:dyDescent="0.2">
      <c r="A130" s="129" t="s">
        <v>671</v>
      </c>
      <c r="B130" s="130"/>
      <c r="C130" s="49" t="s">
        <v>300</v>
      </c>
      <c r="D130" s="48"/>
      <c r="E130" s="48"/>
      <c r="F130" s="48"/>
    </row>
    <row r="131" spans="1:6" x14ac:dyDescent="0.2">
      <c r="A131" s="129" t="s">
        <v>672</v>
      </c>
      <c r="B131" s="130"/>
      <c r="C131" s="49" t="s">
        <v>301</v>
      </c>
      <c r="D131" s="57"/>
      <c r="E131" s="57"/>
      <c r="F131" s="57"/>
    </row>
    <row r="132" spans="1:6" x14ac:dyDescent="0.2">
      <c r="A132" s="61"/>
      <c r="B132" s="61"/>
      <c r="C132" s="61"/>
      <c r="D132" s="61"/>
      <c r="E132" s="61"/>
      <c r="F132" s="61"/>
    </row>
    <row r="133" spans="1:6" x14ac:dyDescent="0.2">
      <c r="A133" s="34" t="s">
        <v>610</v>
      </c>
      <c r="B133" s="34" t="s">
        <v>611</v>
      </c>
      <c r="C133" s="34" t="s">
        <v>612</v>
      </c>
      <c r="D133" s="34" t="s">
        <v>613</v>
      </c>
      <c r="E133" s="34" t="s">
        <v>614</v>
      </c>
      <c r="F133" s="34" t="s">
        <v>615</v>
      </c>
    </row>
    <row r="134" spans="1:6" x14ac:dyDescent="0.2">
      <c r="A134" s="37">
        <v>4</v>
      </c>
      <c r="B134" s="63" t="s">
        <v>752</v>
      </c>
      <c r="C134" s="39" t="s">
        <v>303</v>
      </c>
      <c r="D134" s="39" t="s">
        <v>322</v>
      </c>
      <c r="E134" s="39" t="s">
        <v>341</v>
      </c>
      <c r="F134" s="39" t="s">
        <v>390</v>
      </c>
    </row>
    <row r="135" spans="1:6" x14ac:dyDescent="0.2">
      <c r="A135" s="37">
        <v>4.0999999999999996</v>
      </c>
      <c r="B135" s="37" t="s">
        <v>619</v>
      </c>
      <c r="C135" s="39" t="s">
        <v>304</v>
      </c>
      <c r="D135" s="39" t="s">
        <v>323</v>
      </c>
      <c r="E135" s="39" t="s">
        <v>342</v>
      </c>
      <c r="F135" s="39" t="s">
        <v>391</v>
      </c>
    </row>
    <row r="136" spans="1:6" x14ac:dyDescent="0.2">
      <c r="A136" s="37">
        <v>4.2</v>
      </c>
      <c r="B136" s="37" t="s">
        <v>687</v>
      </c>
      <c r="C136" s="39" t="s">
        <v>305</v>
      </c>
      <c r="D136" s="39" t="s">
        <v>324</v>
      </c>
      <c r="E136" s="39" t="s">
        <v>343</v>
      </c>
      <c r="F136" s="39" t="s">
        <v>392</v>
      </c>
    </row>
    <row r="137" spans="1:6" x14ac:dyDescent="0.2">
      <c r="A137" s="37" t="s">
        <v>753</v>
      </c>
      <c r="B137" s="37" t="s">
        <v>754</v>
      </c>
      <c r="C137" s="39" t="s">
        <v>306</v>
      </c>
      <c r="D137" s="39" t="s">
        <v>325</v>
      </c>
      <c r="E137" s="39" t="s">
        <v>344</v>
      </c>
      <c r="F137" s="39" t="s">
        <v>393</v>
      </c>
    </row>
    <row r="138" spans="1:6" x14ac:dyDescent="0.2">
      <c r="A138" s="41"/>
      <c r="B138" s="37" t="s">
        <v>689</v>
      </c>
      <c r="C138" s="41"/>
      <c r="D138" s="41"/>
      <c r="E138" s="41"/>
      <c r="F138" s="41"/>
    </row>
    <row r="139" spans="1:6" x14ac:dyDescent="0.2">
      <c r="A139" s="37" t="s">
        <v>755</v>
      </c>
      <c r="B139" s="37" t="s">
        <v>691</v>
      </c>
      <c r="C139" s="39" t="s">
        <v>307</v>
      </c>
      <c r="D139" s="39" t="s">
        <v>326</v>
      </c>
      <c r="E139" s="39" t="s">
        <v>345</v>
      </c>
      <c r="F139" s="39" t="s">
        <v>394</v>
      </c>
    </row>
    <row r="140" spans="1:6" x14ac:dyDescent="0.2">
      <c r="A140" s="37" t="s">
        <v>756</v>
      </c>
      <c r="B140" s="37" t="s">
        <v>693</v>
      </c>
      <c r="C140" s="39" t="s">
        <v>308</v>
      </c>
      <c r="D140" s="39" t="s">
        <v>327</v>
      </c>
      <c r="E140" s="39" t="s">
        <v>346</v>
      </c>
      <c r="F140" s="39" t="s">
        <v>395</v>
      </c>
    </row>
    <row r="141" spans="1:6" x14ac:dyDescent="0.2">
      <c r="A141" s="37" t="s">
        <v>757</v>
      </c>
      <c r="B141" s="65" t="s">
        <v>624</v>
      </c>
      <c r="C141" s="39" t="s">
        <v>309</v>
      </c>
      <c r="D141" s="39" t="s">
        <v>328</v>
      </c>
      <c r="E141" s="39" t="s">
        <v>347</v>
      </c>
      <c r="F141" s="39" t="s">
        <v>396</v>
      </c>
    </row>
    <row r="142" spans="1:6" x14ac:dyDescent="0.2">
      <c r="A142" s="41"/>
      <c r="B142" s="37" t="s">
        <v>695</v>
      </c>
      <c r="C142" s="41"/>
      <c r="D142" s="41"/>
      <c r="E142" s="41"/>
      <c r="F142" s="41"/>
    </row>
    <row r="143" spans="1:6" x14ac:dyDescent="0.2">
      <c r="A143" s="37" t="s">
        <v>758</v>
      </c>
      <c r="B143" s="37" t="s">
        <v>697</v>
      </c>
      <c r="C143" s="41"/>
      <c r="D143" s="41"/>
      <c r="E143" s="39" t="s">
        <v>348</v>
      </c>
      <c r="F143" s="39" t="s">
        <v>397</v>
      </c>
    </row>
    <row r="144" spans="1:6" x14ac:dyDescent="0.2">
      <c r="A144" s="37" t="s">
        <v>759</v>
      </c>
      <c r="B144" s="37" t="s">
        <v>699</v>
      </c>
      <c r="C144" s="41"/>
      <c r="D144" s="41"/>
      <c r="E144" s="39" t="s">
        <v>349</v>
      </c>
      <c r="F144" s="39" t="s">
        <v>398</v>
      </c>
    </row>
    <row r="145" spans="1:6" x14ac:dyDescent="0.2">
      <c r="A145" s="37" t="s">
        <v>760</v>
      </c>
      <c r="B145" s="37" t="s">
        <v>701</v>
      </c>
      <c r="C145" s="41"/>
      <c r="D145" s="41"/>
      <c r="E145" s="39" t="s">
        <v>350</v>
      </c>
      <c r="F145" s="39" t="s">
        <v>399</v>
      </c>
    </row>
    <row r="146" spans="1:6" x14ac:dyDescent="0.2">
      <c r="A146" s="37" t="s">
        <v>761</v>
      </c>
      <c r="B146" s="37" t="s">
        <v>703</v>
      </c>
      <c r="C146" s="41"/>
      <c r="D146" s="41"/>
      <c r="E146" s="39" t="s">
        <v>351</v>
      </c>
      <c r="F146" s="39" t="s">
        <v>400</v>
      </c>
    </row>
    <row r="147" spans="1:6" x14ac:dyDescent="0.2">
      <c r="A147" s="37" t="s">
        <v>762</v>
      </c>
      <c r="B147" s="37" t="s">
        <v>705</v>
      </c>
      <c r="C147" s="41"/>
      <c r="D147" s="41"/>
      <c r="E147" s="39" t="s">
        <v>352</v>
      </c>
      <c r="F147" s="39" t="s">
        <v>401</v>
      </c>
    </row>
    <row r="148" spans="1:6" x14ac:dyDescent="0.2">
      <c r="A148" s="37" t="s">
        <v>763</v>
      </c>
      <c r="B148" s="37" t="s">
        <v>707</v>
      </c>
      <c r="C148" s="41"/>
      <c r="D148" s="41"/>
      <c r="E148" s="39" t="s">
        <v>353</v>
      </c>
      <c r="F148" s="39" t="s">
        <v>402</v>
      </c>
    </row>
    <row r="149" spans="1:6" x14ac:dyDescent="0.2">
      <c r="A149" s="37" t="s">
        <v>764</v>
      </c>
      <c r="B149" s="37" t="s">
        <v>629</v>
      </c>
      <c r="C149" s="41"/>
      <c r="D149" s="41"/>
      <c r="E149" s="39" t="s">
        <v>354</v>
      </c>
      <c r="F149" s="39" t="s">
        <v>403</v>
      </c>
    </row>
    <row r="150" spans="1:6" x14ac:dyDescent="0.2">
      <c r="A150" s="37" t="s">
        <v>765</v>
      </c>
      <c r="B150" s="37" t="s">
        <v>710</v>
      </c>
      <c r="C150" s="41"/>
      <c r="D150" s="41"/>
      <c r="E150" s="39" t="s">
        <v>355</v>
      </c>
      <c r="F150" s="39" t="s">
        <v>404</v>
      </c>
    </row>
    <row r="151" spans="1:6" x14ac:dyDescent="0.2">
      <c r="A151" s="37" t="s">
        <v>766</v>
      </c>
      <c r="B151" s="65" t="s">
        <v>633</v>
      </c>
      <c r="C151" s="39" t="s">
        <v>310</v>
      </c>
      <c r="D151" s="39" t="s">
        <v>329</v>
      </c>
      <c r="E151" s="39" t="s">
        <v>356</v>
      </c>
      <c r="F151" s="39" t="s">
        <v>405</v>
      </c>
    </row>
    <row r="152" spans="1:6" x14ac:dyDescent="0.2">
      <c r="A152" s="41"/>
      <c r="B152" s="37" t="s">
        <v>695</v>
      </c>
      <c r="C152" s="41"/>
      <c r="D152" s="41"/>
      <c r="E152" s="41"/>
      <c r="F152" s="41"/>
    </row>
    <row r="153" spans="1:6" x14ac:dyDescent="0.2">
      <c r="A153" s="37" t="s">
        <v>767</v>
      </c>
      <c r="B153" s="37" t="s">
        <v>697</v>
      </c>
      <c r="C153" s="41"/>
      <c r="D153" s="41"/>
      <c r="E153" s="39" t="s">
        <v>357</v>
      </c>
      <c r="F153" s="39" t="s">
        <v>406</v>
      </c>
    </row>
    <row r="154" spans="1:6" x14ac:dyDescent="0.2">
      <c r="A154" s="37" t="s">
        <v>768</v>
      </c>
      <c r="B154" s="37" t="s">
        <v>699</v>
      </c>
      <c r="C154" s="41"/>
      <c r="D154" s="41"/>
      <c r="E154" s="39" t="s">
        <v>358</v>
      </c>
      <c r="F154" s="39" t="s">
        <v>407</v>
      </c>
    </row>
    <row r="155" spans="1:6" x14ac:dyDescent="0.2">
      <c r="A155" s="37" t="s">
        <v>769</v>
      </c>
      <c r="B155" s="37" t="s">
        <v>701</v>
      </c>
      <c r="C155" s="41"/>
      <c r="D155" s="41"/>
      <c r="E155" s="39" t="s">
        <v>359</v>
      </c>
      <c r="F155" s="39" t="s">
        <v>408</v>
      </c>
    </row>
    <row r="156" spans="1:6" x14ac:dyDescent="0.2">
      <c r="A156" s="37" t="s">
        <v>770</v>
      </c>
      <c r="B156" s="37" t="s">
        <v>703</v>
      </c>
      <c r="C156" s="41"/>
      <c r="D156" s="41"/>
      <c r="E156" s="39" t="s">
        <v>360</v>
      </c>
      <c r="F156" s="39" t="s">
        <v>409</v>
      </c>
    </row>
    <row r="157" spans="1:6" x14ac:dyDescent="0.2">
      <c r="A157" s="37" t="s">
        <v>771</v>
      </c>
      <c r="B157" s="37" t="s">
        <v>705</v>
      </c>
      <c r="C157" s="41"/>
      <c r="D157" s="41"/>
      <c r="E157" s="39" t="s">
        <v>361</v>
      </c>
      <c r="F157" s="39" t="s">
        <v>410</v>
      </c>
    </row>
    <row r="158" spans="1:6" x14ac:dyDescent="0.2">
      <c r="A158" s="37" t="s">
        <v>772</v>
      </c>
      <c r="B158" s="37" t="s">
        <v>707</v>
      </c>
      <c r="C158" s="41"/>
      <c r="D158" s="41"/>
      <c r="E158" s="39" t="s">
        <v>362</v>
      </c>
      <c r="F158" s="39" t="s">
        <v>411</v>
      </c>
    </row>
    <row r="159" spans="1:6" x14ac:dyDescent="0.2">
      <c r="A159" s="37" t="s">
        <v>773</v>
      </c>
      <c r="B159" s="37" t="s">
        <v>629</v>
      </c>
      <c r="C159" s="41"/>
      <c r="D159" s="41"/>
      <c r="E159" s="39" t="s">
        <v>363</v>
      </c>
      <c r="F159" s="39" t="s">
        <v>412</v>
      </c>
    </row>
    <row r="160" spans="1:6" x14ac:dyDescent="0.2">
      <c r="A160" s="37" t="s">
        <v>774</v>
      </c>
      <c r="B160" s="37" t="s">
        <v>710</v>
      </c>
      <c r="C160" s="41"/>
      <c r="D160" s="41"/>
      <c r="E160" s="39" t="s">
        <v>364</v>
      </c>
      <c r="F160" s="39" t="s">
        <v>413</v>
      </c>
    </row>
    <row r="161" spans="1:6" x14ac:dyDescent="0.2">
      <c r="A161" s="41"/>
      <c r="B161" s="37" t="s">
        <v>661</v>
      </c>
      <c r="C161" s="41"/>
      <c r="D161" s="41"/>
      <c r="E161" s="41"/>
      <c r="F161" s="41"/>
    </row>
    <row r="162" spans="1:6" x14ac:dyDescent="0.2">
      <c r="A162" s="37" t="s">
        <v>775</v>
      </c>
      <c r="B162" s="37" t="s">
        <v>640</v>
      </c>
      <c r="C162" s="39" t="s">
        <v>311</v>
      </c>
      <c r="D162" s="39" t="s">
        <v>330</v>
      </c>
      <c r="E162" s="39" t="s">
        <v>365</v>
      </c>
      <c r="F162" s="39" t="s">
        <v>414</v>
      </c>
    </row>
    <row r="163" spans="1:6" x14ac:dyDescent="0.2">
      <c r="A163" s="37" t="s">
        <v>776</v>
      </c>
      <c r="B163" s="37" t="s">
        <v>646</v>
      </c>
      <c r="C163" s="39" t="s">
        <v>312</v>
      </c>
      <c r="D163" s="39" t="s">
        <v>331</v>
      </c>
      <c r="E163" s="39" t="s">
        <v>366</v>
      </c>
      <c r="F163" s="39" t="s">
        <v>415</v>
      </c>
    </row>
    <row r="164" spans="1:6" x14ac:dyDescent="0.2">
      <c r="A164" s="37" t="s">
        <v>777</v>
      </c>
      <c r="B164" s="37" t="s">
        <v>650</v>
      </c>
      <c r="C164" s="39" t="s">
        <v>313</v>
      </c>
      <c r="D164" s="39" t="s">
        <v>332</v>
      </c>
      <c r="E164" s="39" t="s">
        <v>367</v>
      </c>
      <c r="F164" s="39" t="s">
        <v>416</v>
      </c>
    </row>
    <row r="165" spans="1:6" x14ac:dyDescent="0.2">
      <c r="A165" s="37" t="s">
        <v>1002</v>
      </c>
      <c r="B165" s="37" t="s">
        <v>978</v>
      </c>
      <c r="C165" s="39" t="s">
        <v>1004</v>
      </c>
      <c r="D165" s="39" t="s">
        <v>1005</v>
      </c>
      <c r="E165" s="39" t="s">
        <v>1006</v>
      </c>
      <c r="F165" s="39" t="s">
        <v>1007</v>
      </c>
    </row>
    <row r="166" spans="1:6" x14ac:dyDescent="0.2">
      <c r="A166" s="37" t="s">
        <v>1003</v>
      </c>
      <c r="B166" s="37" t="s">
        <v>979</v>
      </c>
      <c r="C166" s="39" t="s">
        <v>1008</v>
      </c>
      <c r="D166" s="39" t="s">
        <v>1009</v>
      </c>
      <c r="E166" s="39" t="s">
        <v>1010</v>
      </c>
      <c r="F166" s="39" t="s">
        <v>1011</v>
      </c>
    </row>
    <row r="167" spans="1:6" x14ac:dyDescent="0.2">
      <c r="A167" s="37" t="s">
        <v>778</v>
      </c>
      <c r="B167" s="37" t="s">
        <v>779</v>
      </c>
      <c r="C167" s="39" t="s">
        <v>314</v>
      </c>
      <c r="D167" s="39" t="s">
        <v>333</v>
      </c>
      <c r="E167" s="39" t="s">
        <v>368</v>
      </c>
      <c r="F167" s="39" t="s">
        <v>417</v>
      </c>
    </row>
    <row r="168" spans="1:6" x14ac:dyDescent="0.2">
      <c r="A168" s="41"/>
      <c r="B168" s="37" t="s">
        <v>689</v>
      </c>
      <c r="C168" s="41"/>
      <c r="D168" s="41"/>
      <c r="E168" s="41"/>
      <c r="F168" s="41"/>
    </row>
    <row r="169" spans="1:6" x14ac:dyDescent="0.2">
      <c r="A169" s="37" t="s">
        <v>780</v>
      </c>
      <c r="B169" s="37" t="s">
        <v>691</v>
      </c>
      <c r="C169" s="39" t="s">
        <v>315</v>
      </c>
      <c r="D169" s="39" t="s">
        <v>334</v>
      </c>
      <c r="E169" s="39" t="s">
        <v>369</v>
      </c>
      <c r="F169" s="39" t="s">
        <v>418</v>
      </c>
    </row>
    <row r="170" spans="1:6" x14ac:dyDescent="0.2">
      <c r="A170" s="37" t="s">
        <v>781</v>
      </c>
      <c r="B170" s="37" t="s">
        <v>693</v>
      </c>
      <c r="C170" s="39" t="s">
        <v>316</v>
      </c>
      <c r="D170" s="39" t="s">
        <v>335</v>
      </c>
      <c r="E170" s="39" t="s">
        <v>370</v>
      </c>
      <c r="F170" s="39" t="s">
        <v>419</v>
      </c>
    </row>
    <row r="171" spans="1:6" x14ac:dyDescent="0.2">
      <c r="A171" s="37" t="s">
        <v>782</v>
      </c>
      <c r="B171" s="65" t="s">
        <v>783</v>
      </c>
      <c r="C171" s="39" t="s">
        <v>317</v>
      </c>
      <c r="D171" s="39" t="s">
        <v>336</v>
      </c>
      <c r="E171" s="39" t="s">
        <v>371</v>
      </c>
      <c r="F171" s="39" t="s">
        <v>420</v>
      </c>
    </row>
    <row r="172" spans="1:6" x14ac:dyDescent="0.2">
      <c r="A172" s="41"/>
      <c r="B172" s="37" t="s">
        <v>695</v>
      </c>
      <c r="C172" s="41"/>
      <c r="D172" s="41"/>
      <c r="E172" s="41"/>
      <c r="F172" s="41"/>
    </row>
    <row r="173" spans="1:6" x14ac:dyDescent="0.2">
      <c r="A173" s="37" t="s">
        <v>784</v>
      </c>
      <c r="B173" s="37" t="s">
        <v>697</v>
      </c>
      <c r="C173" s="41"/>
      <c r="D173" s="41"/>
      <c r="E173" s="39" t="s">
        <v>372</v>
      </c>
      <c r="F173" s="39" t="s">
        <v>421</v>
      </c>
    </row>
    <row r="174" spans="1:6" x14ac:dyDescent="0.2">
      <c r="A174" s="37" t="s">
        <v>785</v>
      </c>
      <c r="B174" s="37" t="s">
        <v>699</v>
      </c>
      <c r="C174" s="41"/>
      <c r="D174" s="41"/>
      <c r="E174" s="39" t="s">
        <v>373</v>
      </c>
      <c r="F174" s="39" t="s">
        <v>422</v>
      </c>
    </row>
    <row r="175" spans="1:6" x14ac:dyDescent="0.2">
      <c r="A175" s="37" t="s">
        <v>786</v>
      </c>
      <c r="B175" s="37" t="s">
        <v>701</v>
      </c>
      <c r="C175" s="41"/>
      <c r="D175" s="41"/>
      <c r="E175" s="39" t="s">
        <v>374</v>
      </c>
      <c r="F175" s="39" t="s">
        <v>423</v>
      </c>
    </row>
    <row r="176" spans="1:6" x14ac:dyDescent="0.2">
      <c r="A176" s="37" t="s">
        <v>787</v>
      </c>
      <c r="B176" s="37" t="s">
        <v>703</v>
      </c>
      <c r="C176" s="41"/>
      <c r="D176" s="41"/>
      <c r="E176" s="39" t="s">
        <v>375</v>
      </c>
      <c r="F176" s="39" t="s">
        <v>424</v>
      </c>
    </row>
    <row r="177" spans="1:6" x14ac:dyDescent="0.2">
      <c r="A177" s="37" t="s">
        <v>788</v>
      </c>
      <c r="B177" s="37" t="s">
        <v>707</v>
      </c>
      <c r="C177" s="41"/>
      <c r="D177" s="41"/>
      <c r="E177" s="39" t="s">
        <v>376</v>
      </c>
      <c r="F177" s="39" t="s">
        <v>425</v>
      </c>
    </row>
    <row r="178" spans="1:6" x14ac:dyDescent="0.2">
      <c r="A178" s="37" t="s">
        <v>789</v>
      </c>
      <c r="B178" s="37" t="s">
        <v>629</v>
      </c>
      <c r="C178" s="41"/>
      <c r="D178" s="41"/>
      <c r="E178" s="39" t="s">
        <v>377</v>
      </c>
      <c r="F178" s="39" t="s">
        <v>426</v>
      </c>
    </row>
    <row r="179" spans="1:6" x14ac:dyDescent="0.2">
      <c r="A179" s="37" t="s">
        <v>790</v>
      </c>
      <c r="B179" s="37" t="s">
        <v>710</v>
      </c>
      <c r="C179" s="41"/>
      <c r="D179" s="41"/>
      <c r="E179" s="39" t="s">
        <v>378</v>
      </c>
      <c r="F179" s="39" t="s">
        <v>427</v>
      </c>
    </row>
    <row r="180" spans="1:6" x14ac:dyDescent="0.2">
      <c r="A180" s="64" t="s">
        <v>791</v>
      </c>
      <c r="B180" s="52" t="s">
        <v>633</v>
      </c>
      <c r="C180" s="39" t="s">
        <v>318</v>
      </c>
      <c r="D180" s="39" t="s">
        <v>337</v>
      </c>
      <c r="E180" s="39" t="s">
        <v>379</v>
      </c>
      <c r="F180" s="39" t="s">
        <v>428</v>
      </c>
    </row>
    <row r="181" spans="1:6" x14ac:dyDescent="0.2">
      <c r="A181" s="41"/>
      <c r="B181" s="64" t="s">
        <v>695</v>
      </c>
      <c r="C181" s="41"/>
      <c r="D181" s="41"/>
      <c r="E181" s="41"/>
      <c r="F181" s="41"/>
    </row>
    <row r="182" spans="1:6" x14ac:dyDescent="0.2">
      <c r="A182" s="64" t="s">
        <v>792</v>
      </c>
      <c r="B182" s="64" t="s">
        <v>697</v>
      </c>
      <c r="C182" s="41"/>
      <c r="D182" s="41"/>
      <c r="E182" s="39" t="s">
        <v>380</v>
      </c>
      <c r="F182" s="39" t="s">
        <v>429</v>
      </c>
    </row>
    <row r="183" spans="1:6" x14ac:dyDescent="0.2">
      <c r="A183" s="64" t="s">
        <v>793</v>
      </c>
      <c r="B183" s="64" t="s">
        <v>699</v>
      </c>
      <c r="C183" s="41"/>
      <c r="D183" s="41"/>
      <c r="E183" s="39" t="s">
        <v>381</v>
      </c>
      <c r="F183" s="39" t="s">
        <v>430</v>
      </c>
    </row>
    <row r="184" spans="1:6" x14ac:dyDescent="0.2">
      <c r="A184" s="64" t="s">
        <v>794</v>
      </c>
      <c r="B184" s="64" t="s">
        <v>701</v>
      </c>
      <c r="C184" s="41"/>
      <c r="D184" s="41"/>
      <c r="E184" s="39" t="s">
        <v>382</v>
      </c>
      <c r="F184" s="39" t="s">
        <v>431</v>
      </c>
    </row>
    <row r="185" spans="1:6" x14ac:dyDescent="0.2">
      <c r="A185" s="64" t="s">
        <v>795</v>
      </c>
      <c r="B185" s="64" t="s">
        <v>703</v>
      </c>
      <c r="C185" s="41"/>
      <c r="D185" s="41"/>
      <c r="E185" s="39" t="s">
        <v>383</v>
      </c>
      <c r="F185" s="39" t="s">
        <v>432</v>
      </c>
    </row>
    <row r="186" spans="1:6" x14ac:dyDescent="0.2">
      <c r="A186" s="64" t="s">
        <v>796</v>
      </c>
      <c r="B186" s="64" t="s">
        <v>707</v>
      </c>
      <c r="C186" s="41"/>
      <c r="D186" s="41"/>
      <c r="E186" s="39" t="s">
        <v>384</v>
      </c>
      <c r="F186" s="39" t="s">
        <v>433</v>
      </c>
    </row>
    <row r="187" spans="1:6" x14ac:dyDescent="0.2">
      <c r="A187" s="64" t="s">
        <v>797</v>
      </c>
      <c r="B187" s="64" t="s">
        <v>629</v>
      </c>
      <c r="C187" s="41"/>
      <c r="D187" s="41"/>
      <c r="E187" s="39" t="s">
        <v>385</v>
      </c>
      <c r="F187" s="39" t="s">
        <v>434</v>
      </c>
    </row>
    <row r="188" spans="1:6" x14ac:dyDescent="0.2">
      <c r="A188" s="64" t="s">
        <v>798</v>
      </c>
      <c r="B188" s="64" t="s">
        <v>710</v>
      </c>
      <c r="C188" s="41"/>
      <c r="D188" s="41"/>
      <c r="E188" s="39" t="s">
        <v>386</v>
      </c>
      <c r="F188" s="39" t="s">
        <v>435</v>
      </c>
    </row>
    <row r="189" spans="1:6" x14ac:dyDescent="0.2">
      <c r="A189" s="41"/>
      <c r="B189" s="64" t="s">
        <v>661</v>
      </c>
      <c r="C189" s="41"/>
      <c r="D189" s="41"/>
      <c r="E189" s="41"/>
      <c r="F189" s="41"/>
    </row>
    <row r="190" spans="1:6" x14ac:dyDescent="0.2">
      <c r="A190" s="64" t="s">
        <v>799</v>
      </c>
      <c r="B190" s="64" t="s">
        <v>646</v>
      </c>
      <c r="C190" s="39" t="s">
        <v>319</v>
      </c>
      <c r="D190" s="39" t="s">
        <v>338</v>
      </c>
      <c r="E190" s="39" t="s">
        <v>387</v>
      </c>
      <c r="F190" s="39" t="s">
        <v>436</v>
      </c>
    </row>
    <row r="191" spans="1:6" x14ac:dyDescent="0.2">
      <c r="A191" s="64" t="s">
        <v>800</v>
      </c>
      <c r="B191" s="64" t="s">
        <v>748</v>
      </c>
      <c r="C191" s="39" t="s">
        <v>320</v>
      </c>
      <c r="D191" s="39" t="s">
        <v>339</v>
      </c>
      <c r="E191" s="39" t="s">
        <v>388</v>
      </c>
      <c r="F191" s="39" t="s">
        <v>437</v>
      </c>
    </row>
    <row r="192" spans="1:6" x14ac:dyDescent="0.2">
      <c r="A192" s="64" t="s">
        <v>801</v>
      </c>
      <c r="B192" s="64" t="s">
        <v>750</v>
      </c>
      <c r="C192" s="39" t="s">
        <v>321</v>
      </c>
      <c r="D192" s="39" t="s">
        <v>340</v>
      </c>
      <c r="E192" s="39" t="s">
        <v>389</v>
      </c>
      <c r="F192" s="39" t="s">
        <v>438</v>
      </c>
    </row>
    <row r="193" spans="1:6" x14ac:dyDescent="0.2">
      <c r="A193" s="96" t="s">
        <v>1012</v>
      </c>
      <c r="B193" s="96" t="s">
        <v>707</v>
      </c>
      <c r="C193" s="39" t="s">
        <v>1013</v>
      </c>
      <c r="D193" s="39" t="s">
        <v>1014</v>
      </c>
      <c r="E193" s="39" t="s">
        <v>1015</v>
      </c>
      <c r="F193" s="39" t="s">
        <v>1016</v>
      </c>
    </row>
    <row r="194" spans="1:6" x14ac:dyDescent="0.2">
      <c r="C194" s="67"/>
      <c r="D194" s="67"/>
      <c r="E194" s="67"/>
      <c r="F194" s="67"/>
    </row>
    <row r="195" spans="1:6" x14ac:dyDescent="0.2">
      <c r="A195" s="127" t="s">
        <v>802</v>
      </c>
      <c r="B195" s="128"/>
      <c r="C195" s="47" t="s">
        <v>617</v>
      </c>
      <c r="D195" s="67"/>
      <c r="E195" s="67"/>
      <c r="F195" s="67"/>
    </row>
    <row r="196" spans="1:6" x14ac:dyDescent="0.2">
      <c r="A196" s="129" t="s">
        <v>670</v>
      </c>
      <c r="B196" s="130"/>
      <c r="C196" s="49" t="s">
        <v>439</v>
      </c>
      <c r="D196" s="67"/>
      <c r="E196" s="67"/>
      <c r="F196" s="67"/>
    </row>
    <row r="197" spans="1:6" x14ac:dyDescent="0.2">
      <c r="A197" s="129" t="s">
        <v>685</v>
      </c>
      <c r="B197" s="130"/>
      <c r="C197" s="49" t="s">
        <v>440</v>
      </c>
      <c r="D197" s="67"/>
      <c r="E197" s="67"/>
      <c r="F197" s="67"/>
    </row>
    <row r="198" spans="1:6" x14ac:dyDescent="0.2">
      <c r="A198" s="129" t="s">
        <v>672</v>
      </c>
      <c r="B198" s="130"/>
      <c r="C198" s="49" t="s">
        <v>441</v>
      </c>
    </row>
    <row r="200" spans="1:6" x14ac:dyDescent="0.2">
      <c r="A200" s="34" t="s">
        <v>610</v>
      </c>
      <c r="B200" s="34" t="s">
        <v>611</v>
      </c>
      <c r="C200" s="34" t="s">
        <v>612</v>
      </c>
      <c r="D200" s="34" t="s">
        <v>613</v>
      </c>
      <c r="E200" s="34" t="s">
        <v>614</v>
      </c>
      <c r="F200" s="34" t="s">
        <v>615</v>
      </c>
    </row>
    <row r="201" spans="1:6" x14ac:dyDescent="0.2">
      <c r="A201" s="68">
        <v>5</v>
      </c>
      <c r="B201" s="63" t="s">
        <v>803</v>
      </c>
      <c r="C201" s="39" t="s">
        <v>443</v>
      </c>
      <c r="D201" s="39" t="s">
        <v>446</v>
      </c>
      <c r="E201" s="39" t="s">
        <v>449</v>
      </c>
      <c r="F201" s="39" t="s">
        <v>458</v>
      </c>
    </row>
    <row r="202" spans="1:6" x14ac:dyDescent="0.2">
      <c r="A202" s="41"/>
      <c r="B202" s="64" t="s">
        <v>804</v>
      </c>
      <c r="C202" s="41"/>
      <c r="D202" s="41"/>
      <c r="E202" s="41"/>
      <c r="F202" s="41"/>
    </row>
    <row r="203" spans="1:6" x14ac:dyDescent="0.2">
      <c r="A203" s="68">
        <v>5.0999999999999996</v>
      </c>
      <c r="B203" s="64" t="s">
        <v>999</v>
      </c>
      <c r="C203" s="39" t="s">
        <v>444</v>
      </c>
      <c r="D203" s="39" t="s">
        <v>447</v>
      </c>
      <c r="E203" s="39" t="s">
        <v>450</v>
      </c>
      <c r="F203" s="39" t="s">
        <v>459</v>
      </c>
    </row>
    <row r="204" spans="1:6" x14ac:dyDescent="0.2">
      <c r="A204" s="68">
        <v>5.2</v>
      </c>
      <c r="B204" s="64" t="s">
        <v>1000</v>
      </c>
      <c r="C204" s="39" t="s">
        <v>445</v>
      </c>
      <c r="D204" s="39" t="s">
        <v>448</v>
      </c>
      <c r="E204" s="39" t="s">
        <v>451</v>
      </c>
      <c r="F204" s="39" t="s">
        <v>460</v>
      </c>
    </row>
    <row r="205" spans="1:6" x14ac:dyDescent="0.2">
      <c r="A205" s="41"/>
      <c r="B205" s="64" t="s">
        <v>1001</v>
      </c>
      <c r="C205" s="41"/>
      <c r="D205" s="41"/>
      <c r="E205" s="41"/>
      <c r="F205" s="41"/>
    </row>
    <row r="206" spans="1:6" x14ac:dyDescent="0.2">
      <c r="A206" s="69" t="s">
        <v>993</v>
      </c>
      <c r="B206" s="64" t="s">
        <v>805</v>
      </c>
      <c r="C206" s="41"/>
      <c r="D206" s="41"/>
      <c r="E206" s="39" t="s">
        <v>452</v>
      </c>
      <c r="F206" s="39" t="s">
        <v>461</v>
      </c>
    </row>
    <row r="207" spans="1:6" x14ac:dyDescent="0.2">
      <c r="A207" s="69" t="s">
        <v>994</v>
      </c>
      <c r="B207" s="64" t="s">
        <v>699</v>
      </c>
      <c r="C207" s="41"/>
      <c r="D207" s="41"/>
      <c r="E207" s="39" t="s">
        <v>453</v>
      </c>
      <c r="F207" s="39" t="s">
        <v>462</v>
      </c>
    </row>
    <row r="208" spans="1:6" x14ac:dyDescent="0.2">
      <c r="A208" s="69" t="s">
        <v>995</v>
      </c>
      <c r="B208" s="53" t="s">
        <v>701</v>
      </c>
      <c r="C208" s="41"/>
      <c r="D208" s="41"/>
      <c r="E208" s="39" t="s">
        <v>454</v>
      </c>
      <c r="F208" s="39" t="s">
        <v>463</v>
      </c>
    </row>
    <row r="209" spans="1:6" x14ac:dyDescent="0.2">
      <c r="A209" s="69" t="s">
        <v>996</v>
      </c>
      <c r="B209" s="64" t="s">
        <v>703</v>
      </c>
      <c r="C209" s="41"/>
      <c r="D209" s="41"/>
      <c r="E209" s="39" t="s">
        <v>455</v>
      </c>
      <c r="F209" s="39" t="s">
        <v>464</v>
      </c>
    </row>
    <row r="210" spans="1:6" x14ac:dyDescent="0.2">
      <c r="A210" s="69" t="s">
        <v>997</v>
      </c>
      <c r="B210" s="64" t="s">
        <v>707</v>
      </c>
      <c r="C210" s="41"/>
      <c r="D210" s="41"/>
      <c r="E210" s="39" t="s">
        <v>456</v>
      </c>
      <c r="F210" s="39" t="s">
        <v>465</v>
      </c>
    </row>
    <row r="211" spans="1:6" x14ac:dyDescent="0.2">
      <c r="A211" s="69" t="s">
        <v>998</v>
      </c>
      <c r="B211" s="64" t="s">
        <v>806</v>
      </c>
      <c r="C211" s="41"/>
      <c r="D211" s="41"/>
      <c r="E211" s="39" t="s">
        <v>457</v>
      </c>
      <c r="F211" s="39" t="s">
        <v>466</v>
      </c>
    </row>
    <row r="212" spans="1:6" x14ac:dyDescent="0.2">
      <c r="A212" s="70"/>
      <c r="C212" s="67"/>
      <c r="D212" s="67"/>
      <c r="E212" s="67"/>
      <c r="F212" s="67"/>
    </row>
    <row r="213" spans="1:6" x14ac:dyDescent="0.2">
      <c r="A213" s="127" t="s">
        <v>807</v>
      </c>
      <c r="B213" s="128"/>
      <c r="C213" s="47" t="s">
        <v>617</v>
      </c>
      <c r="D213" s="67"/>
      <c r="E213" s="67"/>
      <c r="F213" s="67"/>
    </row>
    <row r="214" spans="1:6" x14ac:dyDescent="0.2">
      <c r="A214" s="129" t="s">
        <v>670</v>
      </c>
      <c r="B214" s="130"/>
      <c r="C214" s="49" t="s">
        <v>467</v>
      </c>
      <c r="D214" s="67"/>
      <c r="E214" s="67"/>
      <c r="F214" s="67"/>
    </row>
    <row r="215" spans="1:6" x14ac:dyDescent="0.2">
      <c r="A215" s="129" t="s">
        <v>808</v>
      </c>
      <c r="B215" s="130"/>
      <c r="C215" s="49" t="s">
        <v>468</v>
      </c>
      <c r="D215" s="67"/>
      <c r="E215" s="67"/>
      <c r="F215" s="67"/>
    </row>
    <row r="216" spans="1:6" x14ac:dyDescent="0.2">
      <c r="A216" s="129" t="s">
        <v>672</v>
      </c>
      <c r="B216" s="130"/>
      <c r="C216" s="49" t="s">
        <v>469</v>
      </c>
    </row>
    <row r="218" spans="1:6" x14ac:dyDescent="0.2">
      <c r="A218" s="34" t="s">
        <v>610</v>
      </c>
      <c r="B218" s="34" t="s">
        <v>611</v>
      </c>
      <c r="C218" s="34" t="s">
        <v>612</v>
      </c>
      <c r="D218" s="34" t="s">
        <v>613</v>
      </c>
      <c r="E218" s="34" t="s">
        <v>614</v>
      </c>
      <c r="F218" s="34" t="s">
        <v>615</v>
      </c>
    </row>
    <row r="219" spans="1:6" x14ac:dyDescent="0.2">
      <c r="A219" s="68">
        <v>6</v>
      </c>
      <c r="B219" s="63" t="s">
        <v>809</v>
      </c>
      <c r="C219" s="39" t="s">
        <v>471</v>
      </c>
      <c r="D219" s="39" t="s">
        <v>488</v>
      </c>
      <c r="E219" s="39" t="s">
        <v>505</v>
      </c>
      <c r="F219" s="39" t="s">
        <v>534</v>
      </c>
    </row>
    <row r="220" spans="1:6" x14ac:dyDescent="0.2">
      <c r="A220" s="68">
        <v>6.1</v>
      </c>
      <c r="B220" s="52" t="s">
        <v>810</v>
      </c>
      <c r="C220" s="39" t="s">
        <v>472</v>
      </c>
      <c r="D220" s="39" t="s">
        <v>489</v>
      </c>
      <c r="E220" s="39" t="s">
        <v>506</v>
      </c>
      <c r="F220" s="39" t="s">
        <v>535</v>
      </c>
    </row>
    <row r="221" spans="1:6" x14ac:dyDescent="0.2">
      <c r="A221" s="68" t="s">
        <v>811</v>
      </c>
      <c r="B221" s="52" t="s">
        <v>812</v>
      </c>
      <c r="C221" s="39" t="s">
        <v>473</v>
      </c>
      <c r="D221" s="39" t="s">
        <v>490</v>
      </c>
      <c r="E221" s="39" t="s">
        <v>507</v>
      </c>
      <c r="F221" s="39" t="s">
        <v>536</v>
      </c>
    </row>
    <row r="222" spans="1:6" x14ac:dyDescent="0.2">
      <c r="A222" s="41"/>
      <c r="B222" s="64" t="s">
        <v>625</v>
      </c>
      <c r="C222" s="41"/>
      <c r="D222" s="41"/>
      <c r="E222" s="41"/>
      <c r="F222" s="41"/>
    </row>
    <row r="223" spans="1:6" x14ac:dyDescent="0.2">
      <c r="A223" s="68" t="s">
        <v>813</v>
      </c>
      <c r="B223" s="64" t="s">
        <v>627</v>
      </c>
      <c r="C223" s="41"/>
      <c r="D223" s="41"/>
      <c r="E223" s="39" t="s">
        <v>508</v>
      </c>
      <c r="F223" s="39" t="s">
        <v>537</v>
      </c>
    </row>
    <row r="224" spans="1:6" x14ac:dyDescent="0.2">
      <c r="A224" s="68" t="s">
        <v>814</v>
      </c>
      <c r="B224" s="64" t="s">
        <v>629</v>
      </c>
      <c r="C224" s="41"/>
      <c r="D224" s="41"/>
      <c r="E224" s="39" t="s">
        <v>509</v>
      </c>
      <c r="F224" s="39" t="s">
        <v>538</v>
      </c>
    </row>
    <row r="225" spans="1:6" x14ac:dyDescent="0.2">
      <c r="A225" s="68" t="s">
        <v>815</v>
      </c>
      <c r="B225" s="64" t="s">
        <v>631</v>
      </c>
      <c r="C225" s="41"/>
      <c r="D225" s="41"/>
      <c r="E225" s="39" t="s">
        <v>510</v>
      </c>
      <c r="F225" s="39" t="s">
        <v>539</v>
      </c>
    </row>
    <row r="226" spans="1:6" x14ac:dyDescent="0.2">
      <c r="A226" s="68" t="s">
        <v>816</v>
      </c>
      <c r="B226" s="52" t="s">
        <v>817</v>
      </c>
      <c r="C226" s="39" t="s">
        <v>474</v>
      </c>
      <c r="D226" s="39" t="s">
        <v>491</v>
      </c>
      <c r="E226" s="39" t="s">
        <v>511</v>
      </c>
      <c r="F226" s="39" t="s">
        <v>540</v>
      </c>
    </row>
    <row r="227" spans="1:6" x14ac:dyDescent="0.2">
      <c r="A227" s="41"/>
      <c r="B227" s="64" t="s">
        <v>625</v>
      </c>
      <c r="C227" s="41"/>
      <c r="D227" s="41"/>
      <c r="E227" s="41"/>
      <c r="F227" s="41"/>
    </row>
    <row r="228" spans="1:6" x14ac:dyDescent="0.2">
      <c r="A228" s="68" t="s">
        <v>818</v>
      </c>
      <c r="B228" s="64" t="s">
        <v>627</v>
      </c>
      <c r="C228" s="41"/>
      <c r="D228" s="41"/>
      <c r="E228" s="39" t="s">
        <v>512</v>
      </c>
      <c r="F228" s="39" t="s">
        <v>541</v>
      </c>
    </row>
    <row r="229" spans="1:6" x14ac:dyDescent="0.2">
      <c r="A229" s="68" t="s">
        <v>819</v>
      </c>
      <c r="B229" s="64" t="s">
        <v>629</v>
      </c>
      <c r="C229" s="41"/>
      <c r="D229" s="41"/>
      <c r="E229" s="39" t="s">
        <v>513</v>
      </c>
      <c r="F229" s="39" t="s">
        <v>542</v>
      </c>
    </row>
    <row r="230" spans="1:6" x14ac:dyDescent="0.2">
      <c r="A230" s="68" t="s">
        <v>820</v>
      </c>
      <c r="B230" s="64" t="s">
        <v>631</v>
      </c>
      <c r="C230" s="41"/>
      <c r="D230" s="41"/>
      <c r="E230" s="39" t="s">
        <v>514</v>
      </c>
      <c r="F230" s="39" t="s">
        <v>543</v>
      </c>
    </row>
    <row r="231" spans="1:6" x14ac:dyDescent="0.2">
      <c r="A231" s="41"/>
      <c r="B231" s="64" t="s">
        <v>661</v>
      </c>
      <c r="C231" s="41"/>
      <c r="D231" s="41"/>
      <c r="E231" s="41"/>
      <c r="F231" s="41"/>
    </row>
    <row r="232" spans="1:6" x14ac:dyDescent="0.2">
      <c r="A232" s="68" t="s">
        <v>821</v>
      </c>
      <c r="B232" s="64" t="s">
        <v>640</v>
      </c>
      <c r="C232" s="39" t="s">
        <v>475</v>
      </c>
      <c r="D232" s="39" t="s">
        <v>492</v>
      </c>
      <c r="E232" s="39" t="s">
        <v>515</v>
      </c>
      <c r="F232" s="39" t="s">
        <v>544</v>
      </c>
    </row>
    <row r="233" spans="1:6" x14ac:dyDescent="0.2">
      <c r="A233" s="68" t="s">
        <v>822</v>
      </c>
      <c r="B233" s="64" t="s">
        <v>644</v>
      </c>
      <c r="C233" s="39" t="s">
        <v>476</v>
      </c>
      <c r="D233" s="39" t="s">
        <v>493</v>
      </c>
      <c r="E233" s="39" t="s">
        <v>516</v>
      </c>
      <c r="F233" s="39" t="s">
        <v>545</v>
      </c>
    </row>
    <row r="234" spans="1:6" x14ac:dyDescent="0.2">
      <c r="A234" s="68" t="s">
        <v>823</v>
      </c>
      <c r="B234" s="64" t="s">
        <v>646</v>
      </c>
      <c r="C234" s="39" t="s">
        <v>477</v>
      </c>
      <c r="D234" s="39" t="s">
        <v>494</v>
      </c>
      <c r="E234" s="39" t="s">
        <v>517</v>
      </c>
      <c r="F234" s="39" t="s">
        <v>546</v>
      </c>
    </row>
    <row r="235" spans="1:6" x14ac:dyDescent="0.2">
      <c r="A235" s="68" t="s">
        <v>824</v>
      </c>
      <c r="B235" s="64" t="s">
        <v>825</v>
      </c>
      <c r="C235" s="39" t="s">
        <v>478</v>
      </c>
      <c r="D235" s="39" t="s">
        <v>495</v>
      </c>
      <c r="E235" s="39" t="s">
        <v>518</v>
      </c>
      <c r="F235" s="39" t="s">
        <v>547</v>
      </c>
    </row>
    <row r="236" spans="1:6" x14ac:dyDescent="0.2">
      <c r="A236" s="68" t="s">
        <v>826</v>
      </c>
      <c r="B236" s="64" t="s">
        <v>648</v>
      </c>
      <c r="C236" s="39" t="s">
        <v>479</v>
      </c>
      <c r="D236" s="39" t="s">
        <v>496</v>
      </c>
      <c r="E236" s="39" t="s">
        <v>519</v>
      </c>
      <c r="F236" s="39" t="s">
        <v>548</v>
      </c>
    </row>
    <row r="237" spans="1:6" x14ac:dyDescent="0.2">
      <c r="A237" s="68" t="s">
        <v>827</v>
      </c>
      <c r="B237" s="64" t="s">
        <v>650</v>
      </c>
      <c r="C237" s="39" t="s">
        <v>480</v>
      </c>
      <c r="D237" s="39" t="s">
        <v>497</v>
      </c>
      <c r="E237" s="39" t="s">
        <v>520</v>
      </c>
      <c r="F237" s="39" t="s">
        <v>549</v>
      </c>
    </row>
    <row r="238" spans="1:6" x14ac:dyDescent="0.2">
      <c r="A238" s="68" t="s">
        <v>1017</v>
      </c>
      <c r="B238" s="96" t="s">
        <v>978</v>
      </c>
      <c r="C238" s="39" t="s">
        <v>1018</v>
      </c>
      <c r="D238" s="39" t="s">
        <v>1019</v>
      </c>
      <c r="E238" s="39" t="s">
        <v>1020</v>
      </c>
      <c r="F238" s="39" t="s">
        <v>1021</v>
      </c>
    </row>
    <row r="239" spans="1:6" x14ac:dyDescent="0.2">
      <c r="A239" s="68" t="s">
        <v>1022</v>
      </c>
      <c r="B239" s="96" t="s">
        <v>979</v>
      </c>
      <c r="C239" s="39" t="s">
        <v>1023</v>
      </c>
      <c r="D239" s="39" t="s">
        <v>1024</v>
      </c>
      <c r="E239" s="39" t="s">
        <v>1025</v>
      </c>
      <c r="F239" s="39" t="s">
        <v>1026</v>
      </c>
    </row>
    <row r="240" spans="1:6" x14ac:dyDescent="0.2">
      <c r="A240" s="68">
        <v>6.2</v>
      </c>
      <c r="B240" s="52" t="s">
        <v>828</v>
      </c>
      <c r="C240" s="39" t="s">
        <v>481</v>
      </c>
      <c r="D240" s="39" t="s">
        <v>498</v>
      </c>
      <c r="E240" s="39" t="s">
        <v>521</v>
      </c>
      <c r="F240" s="39" t="s">
        <v>550</v>
      </c>
    </row>
    <row r="241" spans="1:6" x14ac:dyDescent="0.2">
      <c r="A241" s="68" t="s">
        <v>829</v>
      </c>
      <c r="B241" s="52" t="s">
        <v>624</v>
      </c>
      <c r="C241" s="39" t="s">
        <v>482</v>
      </c>
      <c r="D241" s="39" t="s">
        <v>499</v>
      </c>
      <c r="E241" s="39" t="s">
        <v>522</v>
      </c>
      <c r="F241" s="39" t="s">
        <v>551</v>
      </c>
    </row>
    <row r="242" spans="1:6" x14ac:dyDescent="0.2">
      <c r="A242" s="41"/>
      <c r="B242" s="64" t="s">
        <v>625</v>
      </c>
      <c r="C242" s="41"/>
      <c r="D242" s="41"/>
      <c r="E242" s="41"/>
      <c r="F242" s="41"/>
    </row>
    <row r="243" spans="1:6" x14ac:dyDescent="0.2">
      <c r="A243" s="68" t="s">
        <v>830</v>
      </c>
      <c r="B243" s="64" t="s">
        <v>627</v>
      </c>
      <c r="C243" s="41"/>
      <c r="D243" s="41"/>
      <c r="E243" s="39" t="s">
        <v>523</v>
      </c>
      <c r="F243" s="39" t="s">
        <v>552</v>
      </c>
    </row>
    <row r="244" spans="1:6" x14ac:dyDescent="0.2">
      <c r="A244" s="68" t="s">
        <v>831</v>
      </c>
      <c r="B244" s="64" t="s">
        <v>629</v>
      </c>
      <c r="C244" s="41"/>
      <c r="D244" s="41"/>
      <c r="E244" s="39" t="s">
        <v>524</v>
      </c>
      <c r="F244" s="39" t="s">
        <v>553</v>
      </c>
    </row>
    <row r="245" spans="1:6" x14ac:dyDescent="0.2">
      <c r="A245" s="64" t="s">
        <v>832</v>
      </c>
      <c r="B245" s="64" t="s">
        <v>631</v>
      </c>
      <c r="C245" s="41"/>
      <c r="D245" s="41"/>
      <c r="E245" s="39" t="s">
        <v>525</v>
      </c>
      <c r="F245" s="39" t="s">
        <v>554</v>
      </c>
    </row>
    <row r="246" spans="1:6" x14ac:dyDescent="0.2">
      <c r="A246" s="64" t="s">
        <v>833</v>
      </c>
      <c r="B246" s="52" t="s">
        <v>633</v>
      </c>
      <c r="C246" s="39" t="s">
        <v>483</v>
      </c>
      <c r="D246" s="39" t="s">
        <v>500</v>
      </c>
      <c r="E246" s="39" t="s">
        <v>526</v>
      </c>
      <c r="F246" s="39" t="s">
        <v>555</v>
      </c>
    </row>
    <row r="247" spans="1:6" x14ac:dyDescent="0.2">
      <c r="A247" s="41"/>
      <c r="B247" s="64" t="s">
        <v>625</v>
      </c>
      <c r="C247" s="41"/>
      <c r="D247" s="41"/>
      <c r="E247" s="41"/>
      <c r="F247" s="41"/>
    </row>
    <row r="248" spans="1:6" x14ac:dyDescent="0.2">
      <c r="A248" s="64" t="s">
        <v>834</v>
      </c>
      <c r="B248" s="64" t="s">
        <v>627</v>
      </c>
      <c r="C248" s="41"/>
      <c r="D248" s="41"/>
      <c r="E248" s="39" t="s">
        <v>527</v>
      </c>
      <c r="F248" s="39" t="s">
        <v>556</v>
      </c>
    </row>
    <row r="249" spans="1:6" x14ac:dyDescent="0.2">
      <c r="A249" s="64" t="s">
        <v>835</v>
      </c>
      <c r="B249" s="64" t="s">
        <v>629</v>
      </c>
      <c r="C249" s="41"/>
      <c r="D249" s="41"/>
      <c r="E249" s="39" t="s">
        <v>528</v>
      </c>
      <c r="F249" s="39" t="s">
        <v>557</v>
      </c>
    </row>
    <row r="250" spans="1:6" x14ac:dyDescent="0.2">
      <c r="A250" s="64" t="s">
        <v>836</v>
      </c>
      <c r="B250" s="64" t="s">
        <v>631</v>
      </c>
      <c r="C250" s="41"/>
      <c r="D250" s="41"/>
      <c r="E250" s="39" t="s">
        <v>529</v>
      </c>
      <c r="F250" s="39" t="s">
        <v>558</v>
      </c>
    </row>
    <row r="251" spans="1:6" x14ac:dyDescent="0.2">
      <c r="A251" s="41"/>
      <c r="B251" s="64" t="s">
        <v>661</v>
      </c>
      <c r="C251" s="41"/>
      <c r="D251" s="41"/>
      <c r="E251" s="41"/>
      <c r="F251" s="41"/>
    </row>
    <row r="252" spans="1:6" x14ac:dyDescent="0.2">
      <c r="A252" s="64" t="s">
        <v>837</v>
      </c>
      <c r="B252" s="64" t="s">
        <v>644</v>
      </c>
      <c r="C252" s="39" t="s">
        <v>484</v>
      </c>
      <c r="D252" s="39" t="s">
        <v>501</v>
      </c>
      <c r="E252" s="39" t="s">
        <v>530</v>
      </c>
      <c r="F252" s="39" t="s">
        <v>559</v>
      </c>
    </row>
    <row r="253" spans="1:6" x14ac:dyDescent="0.2">
      <c r="A253" s="64" t="s">
        <v>838</v>
      </c>
      <c r="B253" s="64" t="s">
        <v>646</v>
      </c>
      <c r="C253" s="39" t="s">
        <v>485</v>
      </c>
      <c r="D253" s="39" t="s">
        <v>502</v>
      </c>
      <c r="E253" s="39" t="s">
        <v>531</v>
      </c>
      <c r="F253" s="39" t="s">
        <v>560</v>
      </c>
    </row>
    <row r="254" spans="1:6" x14ac:dyDescent="0.2">
      <c r="A254" s="64" t="s">
        <v>839</v>
      </c>
      <c r="B254" s="64" t="s">
        <v>748</v>
      </c>
      <c r="C254" s="39" t="s">
        <v>486</v>
      </c>
      <c r="D254" s="39" t="s">
        <v>503</v>
      </c>
      <c r="E254" s="39" t="s">
        <v>532</v>
      </c>
      <c r="F254" s="39" t="s">
        <v>561</v>
      </c>
    </row>
    <row r="255" spans="1:6" x14ac:dyDescent="0.2">
      <c r="A255" s="64" t="s">
        <v>840</v>
      </c>
      <c r="B255" s="53" t="s">
        <v>750</v>
      </c>
      <c r="C255" s="39" t="s">
        <v>487</v>
      </c>
      <c r="D255" s="39" t="s">
        <v>504</v>
      </c>
      <c r="E255" s="39" t="s">
        <v>533</v>
      </c>
      <c r="F255" s="39" t="s">
        <v>562</v>
      </c>
    </row>
    <row r="256" spans="1:6" x14ac:dyDescent="0.2">
      <c r="A256" s="96" t="s">
        <v>1027</v>
      </c>
      <c r="B256" s="53" t="s">
        <v>979</v>
      </c>
      <c r="C256" s="39" t="s">
        <v>1028</v>
      </c>
      <c r="D256" s="39" t="s">
        <v>1029</v>
      </c>
      <c r="E256" s="39" t="s">
        <v>1030</v>
      </c>
      <c r="F256" s="39" t="s">
        <v>1031</v>
      </c>
    </row>
    <row r="257" spans="1:6" x14ac:dyDescent="0.2">
      <c r="A257" s="71"/>
      <c r="B257" s="72"/>
      <c r="C257" s="67"/>
      <c r="D257" s="67"/>
      <c r="E257" s="67"/>
      <c r="F257" s="67"/>
    </row>
    <row r="258" spans="1:6" x14ac:dyDescent="0.2">
      <c r="A258" s="127" t="s">
        <v>841</v>
      </c>
      <c r="B258" s="128"/>
      <c r="C258" s="47" t="s">
        <v>617</v>
      </c>
      <c r="D258" s="67"/>
      <c r="E258" s="67"/>
      <c r="F258" s="67"/>
    </row>
    <row r="259" spans="1:6" x14ac:dyDescent="0.2">
      <c r="A259" s="129" t="s">
        <v>670</v>
      </c>
      <c r="B259" s="130"/>
      <c r="C259" s="49" t="s">
        <v>563</v>
      </c>
      <c r="D259" s="67"/>
      <c r="E259" s="67"/>
      <c r="F259" s="67"/>
    </row>
    <row r="260" spans="1:6" x14ac:dyDescent="0.2">
      <c r="A260" s="129" t="s">
        <v>671</v>
      </c>
      <c r="B260" s="130"/>
      <c r="C260" s="49" t="s">
        <v>564</v>
      </c>
      <c r="D260" s="67"/>
      <c r="E260" s="67"/>
      <c r="F260" s="67"/>
    </row>
    <row r="261" spans="1:6" x14ac:dyDescent="0.2">
      <c r="A261" s="129" t="s">
        <v>672</v>
      </c>
      <c r="B261" s="130"/>
      <c r="C261" s="49" t="s">
        <v>565</v>
      </c>
    </row>
    <row r="263" spans="1:6" x14ac:dyDescent="0.2">
      <c r="A263" s="34" t="s">
        <v>610</v>
      </c>
      <c r="B263" s="34" t="s">
        <v>611</v>
      </c>
      <c r="C263" s="34" t="s">
        <v>612</v>
      </c>
      <c r="D263" s="34" t="s">
        <v>613</v>
      </c>
      <c r="E263" s="34" t="s">
        <v>614</v>
      </c>
      <c r="F263" s="34" t="s">
        <v>615</v>
      </c>
    </row>
    <row r="264" spans="1:6" x14ac:dyDescent="0.2">
      <c r="A264" s="68">
        <v>7</v>
      </c>
      <c r="B264" s="63" t="s">
        <v>842</v>
      </c>
      <c r="C264" s="39" t="s">
        <v>567</v>
      </c>
      <c r="D264" s="39" t="s">
        <v>568</v>
      </c>
      <c r="E264" s="39" t="s">
        <v>569</v>
      </c>
      <c r="F264" s="39" t="s">
        <v>570</v>
      </c>
    </row>
    <row r="267" spans="1:6" x14ac:dyDescent="0.2">
      <c r="A267" s="34" t="s">
        <v>610</v>
      </c>
      <c r="B267" s="34" t="s">
        <v>611</v>
      </c>
      <c r="C267" s="34" t="s">
        <v>612</v>
      </c>
      <c r="D267" s="34" t="s">
        <v>613</v>
      </c>
      <c r="E267" s="34" t="s">
        <v>614</v>
      </c>
      <c r="F267" s="34" t="s">
        <v>615</v>
      </c>
    </row>
    <row r="268" spans="1:6" x14ac:dyDescent="0.2">
      <c r="A268" s="37">
        <v>8</v>
      </c>
      <c r="B268" s="63" t="s">
        <v>843</v>
      </c>
      <c r="C268" s="39" t="s">
        <v>572</v>
      </c>
      <c r="D268" s="39" t="s">
        <v>581</v>
      </c>
      <c r="E268" s="39" t="s">
        <v>590</v>
      </c>
      <c r="F268" s="39" t="s">
        <v>599</v>
      </c>
    </row>
    <row r="269" spans="1:6" x14ac:dyDescent="0.2">
      <c r="A269" s="37">
        <v>8.1</v>
      </c>
      <c r="B269" s="64" t="s">
        <v>622</v>
      </c>
      <c r="C269" s="39" t="s">
        <v>573</v>
      </c>
      <c r="D269" s="39" t="s">
        <v>582</v>
      </c>
      <c r="E269" s="39" t="s">
        <v>591</v>
      </c>
      <c r="F269" s="39" t="s">
        <v>600</v>
      </c>
    </row>
    <row r="270" spans="1:6" x14ac:dyDescent="0.2">
      <c r="A270" s="37" t="s">
        <v>844</v>
      </c>
      <c r="B270" s="64" t="s">
        <v>624</v>
      </c>
      <c r="C270" s="39" t="s">
        <v>574</v>
      </c>
      <c r="D270" s="39" t="s">
        <v>583</v>
      </c>
      <c r="E270" s="39" t="s">
        <v>592</v>
      </c>
      <c r="F270" s="39" t="s">
        <v>601</v>
      </c>
    </row>
    <row r="271" spans="1:6" x14ac:dyDescent="0.2">
      <c r="A271" s="37" t="s">
        <v>845</v>
      </c>
      <c r="B271" s="64" t="s">
        <v>633</v>
      </c>
      <c r="C271" s="39" t="s">
        <v>575</v>
      </c>
      <c r="D271" s="39" t="s">
        <v>584</v>
      </c>
      <c r="E271" s="39" t="s">
        <v>593</v>
      </c>
      <c r="F271" s="39" t="s">
        <v>602</v>
      </c>
    </row>
    <row r="272" spans="1:6" x14ac:dyDescent="0.2">
      <c r="A272" s="37">
        <v>8.1999999999999993</v>
      </c>
      <c r="B272" s="64" t="s">
        <v>652</v>
      </c>
      <c r="C272" s="39" t="s">
        <v>576</v>
      </c>
      <c r="D272" s="39" t="s">
        <v>585</v>
      </c>
      <c r="E272" s="39" t="s">
        <v>594</v>
      </c>
      <c r="F272" s="39" t="s">
        <v>603</v>
      </c>
    </row>
    <row r="273" spans="1:6" x14ac:dyDescent="0.2">
      <c r="A273" s="37" t="s">
        <v>846</v>
      </c>
      <c r="B273" s="64" t="s">
        <v>624</v>
      </c>
      <c r="C273" s="39" t="s">
        <v>577</v>
      </c>
      <c r="D273" s="39" t="s">
        <v>586</v>
      </c>
      <c r="E273" s="39" t="s">
        <v>595</v>
      </c>
      <c r="F273" s="39" t="s">
        <v>604</v>
      </c>
    </row>
    <row r="274" spans="1:6" x14ac:dyDescent="0.2">
      <c r="A274" s="37" t="s">
        <v>847</v>
      </c>
      <c r="B274" s="64" t="s">
        <v>633</v>
      </c>
      <c r="C274" s="39" t="s">
        <v>578</v>
      </c>
      <c r="D274" s="39" t="s">
        <v>587</v>
      </c>
      <c r="E274" s="39" t="s">
        <v>596</v>
      </c>
      <c r="F274" s="39" t="s">
        <v>605</v>
      </c>
    </row>
    <row r="275" spans="1:6" x14ac:dyDescent="0.2">
      <c r="A275" s="41"/>
      <c r="B275" s="64" t="s">
        <v>848</v>
      </c>
      <c r="C275" s="41"/>
      <c r="D275" s="41"/>
      <c r="E275" s="41"/>
      <c r="F275" s="41"/>
    </row>
    <row r="276" spans="1:6" x14ac:dyDescent="0.2">
      <c r="A276" s="37" t="s">
        <v>849</v>
      </c>
      <c r="B276" s="64" t="s">
        <v>616</v>
      </c>
      <c r="C276" s="39" t="s">
        <v>579</v>
      </c>
      <c r="D276" s="39" t="s">
        <v>588</v>
      </c>
      <c r="E276" s="39" t="s">
        <v>597</v>
      </c>
      <c r="F276" s="39" t="s">
        <v>606</v>
      </c>
    </row>
    <row r="277" spans="1:6" x14ac:dyDescent="0.2">
      <c r="A277" s="37" t="s">
        <v>850</v>
      </c>
      <c r="B277" s="64" t="s">
        <v>707</v>
      </c>
      <c r="C277" s="39" t="s">
        <v>580</v>
      </c>
      <c r="D277" s="39" t="s">
        <v>589</v>
      </c>
      <c r="E277" s="39" t="s">
        <v>598</v>
      </c>
      <c r="F277" s="39" t="s">
        <v>607</v>
      </c>
    </row>
  </sheetData>
  <sheetProtection algorithmName="SHA-512" hashValue="T94vCV4lDPajWojr/CNjJ4snrE82m9yRfqS/zmMb6Q4iJDkDSzfn1fR+GzeVCfnN9bpmHZSirJhohYnrBDsdvg==" saltValue="ubBI8sELSsF7uFoJzfrbMA==" spinCount="100000" sheet="1" objects="1" scenarios="1" formatColumns="0" formatRows="0"/>
  <protectedRanges>
    <protectedRange sqref="H16 H8 H22" name="Range1_3"/>
  </protectedRanges>
  <mergeCells count="24">
    <mergeCell ref="A261:B261"/>
    <mergeCell ref="A214:B214"/>
    <mergeCell ref="A215:B215"/>
    <mergeCell ref="A216:B216"/>
    <mergeCell ref="A258:B258"/>
    <mergeCell ref="A259:B259"/>
    <mergeCell ref="A260:B260"/>
    <mergeCell ref="A213:B213"/>
    <mergeCell ref="A59:B59"/>
    <mergeCell ref="A60:B60"/>
    <mergeCell ref="A61:B61"/>
    <mergeCell ref="A128:B128"/>
    <mergeCell ref="A129:B129"/>
    <mergeCell ref="A130:B130"/>
    <mergeCell ref="A131:B131"/>
    <mergeCell ref="A195:B195"/>
    <mergeCell ref="A196:B196"/>
    <mergeCell ref="A197:B197"/>
    <mergeCell ref="A198:B198"/>
    <mergeCell ref="A58:B58"/>
    <mergeCell ref="A42:B42"/>
    <mergeCell ref="A43:B43"/>
    <mergeCell ref="A44:B44"/>
    <mergeCell ref="A45:B45"/>
  </mergeCells>
  <conditionalFormatting sqref="F2 F45">
    <cfRule type="cellIs" dxfId="269" priority="269" stopIfTrue="1" operator="equal">
      <formula>"optional"</formula>
    </cfRule>
    <cfRule type="cellIs" dxfId="268" priority="270" stopIfTrue="1" operator="equal">
      <formula>"optional if"</formula>
    </cfRule>
  </conditionalFormatting>
  <conditionalFormatting sqref="F46">
    <cfRule type="cellIs" dxfId="267" priority="267" stopIfTrue="1" operator="equal">
      <formula>"optional"</formula>
    </cfRule>
    <cfRule type="cellIs" dxfId="266" priority="268" stopIfTrue="1" operator="equal">
      <formula>"optional if"</formula>
    </cfRule>
  </conditionalFormatting>
  <conditionalFormatting sqref="F162:F167">
    <cfRule type="cellIs" dxfId="265" priority="113" stopIfTrue="1" operator="equal">
      <formula>"optional"</formula>
    </cfRule>
    <cfRule type="cellIs" dxfId="264" priority="114" stopIfTrue="1" operator="equal">
      <formula>"optional if"</formula>
    </cfRule>
  </conditionalFormatting>
  <conditionalFormatting sqref="F48">
    <cfRule type="cellIs" dxfId="263" priority="265" stopIfTrue="1" operator="equal">
      <formula>"optional"</formula>
    </cfRule>
    <cfRule type="cellIs" dxfId="262" priority="266" stopIfTrue="1" operator="equal">
      <formula>"optional if"</formula>
    </cfRule>
  </conditionalFormatting>
  <conditionalFormatting sqref="F49">
    <cfRule type="cellIs" dxfId="261" priority="263" stopIfTrue="1" operator="equal">
      <formula>"optional"</formula>
    </cfRule>
    <cfRule type="cellIs" dxfId="260" priority="264" stopIfTrue="1" operator="equal">
      <formula>"optional if"</formula>
    </cfRule>
  </conditionalFormatting>
  <conditionalFormatting sqref="F237:F239">
    <cfRule type="cellIs" dxfId="259" priority="49" stopIfTrue="1" operator="equal">
      <formula>"optional"</formula>
    </cfRule>
    <cfRule type="cellIs" dxfId="258" priority="50" stopIfTrue="1" operator="equal">
      <formula>"optional if"</formula>
    </cfRule>
  </conditionalFormatting>
  <conditionalFormatting sqref="F240">
    <cfRule type="cellIs" dxfId="257" priority="47" stopIfTrue="1" operator="equal">
      <formula>"optional"</formula>
    </cfRule>
    <cfRule type="cellIs" dxfId="256" priority="48" stopIfTrue="1" operator="equal">
      <formula>"optional if"</formula>
    </cfRule>
  </conditionalFormatting>
  <conditionalFormatting sqref="F53">
    <cfRule type="cellIs" dxfId="255" priority="261" stopIfTrue="1" operator="equal">
      <formula>"optional"</formula>
    </cfRule>
    <cfRule type="cellIs" dxfId="254" priority="262" stopIfTrue="1" operator="equal">
      <formula>"optional if"</formula>
    </cfRule>
  </conditionalFormatting>
  <conditionalFormatting sqref="F243:F244">
    <cfRule type="cellIs" dxfId="253" priority="43" stopIfTrue="1" operator="equal">
      <formula>"optional"</formula>
    </cfRule>
    <cfRule type="cellIs" dxfId="252" priority="44" stopIfTrue="1" operator="equal">
      <formula>"optional if"</formula>
    </cfRule>
  </conditionalFormatting>
  <conditionalFormatting sqref="F55">
    <cfRule type="cellIs" dxfId="251" priority="259" stopIfTrue="1" operator="equal">
      <formula>"optional"</formula>
    </cfRule>
    <cfRule type="cellIs" dxfId="250" priority="260" stopIfTrue="1" operator="equal">
      <formula>"optional if"</formula>
    </cfRule>
  </conditionalFormatting>
  <conditionalFormatting sqref="F56:F60">
    <cfRule type="cellIs" dxfId="249" priority="257" stopIfTrue="1" operator="equal">
      <formula>"optional"</formula>
    </cfRule>
    <cfRule type="cellIs" dxfId="248" priority="258" stopIfTrue="1" operator="equal">
      <formula>"optional if"</formula>
    </cfRule>
  </conditionalFormatting>
  <conditionalFormatting sqref="F246">
    <cfRule type="cellIs" dxfId="247" priority="39" stopIfTrue="1" operator="equal">
      <formula>"optional"</formula>
    </cfRule>
    <cfRule type="cellIs" dxfId="246" priority="40" stopIfTrue="1" operator="equal">
      <formula>"optional if"</formula>
    </cfRule>
  </conditionalFormatting>
  <conditionalFormatting sqref="F64">
    <cfRule type="cellIs" dxfId="245" priority="255" stopIfTrue="1" operator="equal">
      <formula>"optional"</formula>
    </cfRule>
    <cfRule type="cellIs" dxfId="244" priority="256" stopIfTrue="1" operator="equal">
      <formula>"optional if"</formula>
    </cfRule>
  </conditionalFormatting>
  <conditionalFormatting sqref="F65">
    <cfRule type="cellIs" dxfId="243" priority="253" stopIfTrue="1" operator="equal">
      <formula>"optional"</formula>
    </cfRule>
    <cfRule type="cellIs" dxfId="242" priority="254" stopIfTrue="1" operator="equal">
      <formula>"optional if"</formula>
    </cfRule>
  </conditionalFormatting>
  <conditionalFormatting sqref="F66">
    <cfRule type="cellIs" dxfId="241" priority="251" stopIfTrue="1" operator="equal">
      <formula>"optional"</formula>
    </cfRule>
    <cfRule type="cellIs" dxfId="240" priority="252" stopIfTrue="1" operator="equal">
      <formula>"optional if"</formula>
    </cfRule>
  </conditionalFormatting>
  <conditionalFormatting sqref="F67">
    <cfRule type="cellIs" dxfId="239" priority="249" stopIfTrue="1" operator="equal">
      <formula>"optional"</formula>
    </cfRule>
    <cfRule type="cellIs" dxfId="238" priority="250" stopIfTrue="1" operator="equal">
      <formula>"optional if"</formula>
    </cfRule>
  </conditionalFormatting>
  <conditionalFormatting sqref="F219">
    <cfRule type="cellIs" dxfId="237" priority="79" stopIfTrue="1" operator="equal">
      <formula>"optional"</formula>
    </cfRule>
    <cfRule type="cellIs" dxfId="236" priority="80" stopIfTrue="1" operator="equal">
      <formula>"optional if"</formula>
    </cfRule>
  </conditionalFormatting>
  <conditionalFormatting sqref="F69">
    <cfRule type="cellIs" dxfId="235" priority="247" stopIfTrue="1" operator="equal">
      <formula>"optional"</formula>
    </cfRule>
    <cfRule type="cellIs" dxfId="234" priority="248" stopIfTrue="1" operator="equal">
      <formula>"optional if"</formula>
    </cfRule>
  </conditionalFormatting>
  <conditionalFormatting sqref="F70">
    <cfRule type="cellIs" dxfId="233" priority="245" stopIfTrue="1" operator="equal">
      <formula>"optional"</formula>
    </cfRule>
    <cfRule type="cellIs" dxfId="232" priority="246" stopIfTrue="1" operator="equal">
      <formula>"optional if"</formula>
    </cfRule>
  </conditionalFormatting>
  <conditionalFormatting sqref="F71">
    <cfRule type="cellIs" dxfId="231" priority="243" stopIfTrue="1" operator="equal">
      <formula>"optional"</formula>
    </cfRule>
    <cfRule type="cellIs" dxfId="230" priority="244" stopIfTrue="1" operator="equal">
      <formula>"optional if"</formula>
    </cfRule>
  </conditionalFormatting>
  <conditionalFormatting sqref="F224">
    <cfRule type="cellIs" dxfId="229" priority="71" stopIfTrue="1" operator="equal">
      <formula>"optional"</formula>
    </cfRule>
    <cfRule type="cellIs" dxfId="228" priority="72" stopIfTrue="1" operator="equal">
      <formula>"optional if"</formula>
    </cfRule>
  </conditionalFormatting>
  <conditionalFormatting sqref="F73">
    <cfRule type="cellIs" dxfId="227" priority="241" stopIfTrue="1" operator="equal">
      <formula>"optional"</formula>
    </cfRule>
    <cfRule type="cellIs" dxfId="226" priority="242" stopIfTrue="1" operator="equal">
      <formula>"optional if"</formula>
    </cfRule>
  </conditionalFormatting>
  <conditionalFormatting sqref="F74">
    <cfRule type="cellIs" dxfId="225" priority="239" stopIfTrue="1" operator="equal">
      <formula>"optional"</formula>
    </cfRule>
    <cfRule type="cellIs" dxfId="224" priority="240" stopIfTrue="1" operator="equal">
      <formula>"optional if"</formula>
    </cfRule>
  </conditionalFormatting>
  <conditionalFormatting sqref="F75">
    <cfRule type="cellIs" dxfId="223" priority="237" stopIfTrue="1" operator="equal">
      <formula>"optional"</formula>
    </cfRule>
    <cfRule type="cellIs" dxfId="222" priority="238" stopIfTrue="1" operator="equal">
      <formula>"optional if"</formula>
    </cfRule>
  </conditionalFormatting>
  <conditionalFormatting sqref="F76">
    <cfRule type="cellIs" dxfId="221" priority="235" stopIfTrue="1" operator="equal">
      <formula>"optional"</formula>
    </cfRule>
    <cfRule type="cellIs" dxfId="220" priority="236" stopIfTrue="1" operator="equal">
      <formula>"optional if"</formula>
    </cfRule>
  </conditionalFormatting>
  <conditionalFormatting sqref="F192:F197">
    <cfRule type="cellIs" dxfId="219" priority="99" stopIfTrue="1" operator="equal">
      <formula>"optional"</formula>
    </cfRule>
    <cfRule type="cellIs" dxfId="218" priority="100" stopIfTrue="1" operator="equal">
      <formula>"optional if"</formula>
    </cfRule>
  </conditionalFormatting>
  <conditionalFormatting sqref="F77">
    <cfRule type="cellIs" dxfId="217" priority="233" stopIfTrue="1" operator="equal">
      <formula>"optional"</formula>
    </cfRule>
    <cfRule type="cellIs" dxfId="216" priority="234" stopIfTrue="1" operator="equal">
      <formula>"optional if"</formula>
    </cfRule>
  </conditionalFormatting>
  <conditionalFormatting sqref="F78">
    <cfRule type="cellIs" dxfId="215" priority="231" stopIfTrue="1" operator="equal">
      <formula>"optional"</formula>
    </cfRule>
    <cfRule type="cellIs" dxfId="214" priority="232" stopIfTrue="1" operator="equal">
      <formula>"optional if"</formula>
    </cfRule>
  </conditionalFormatting>
  <conditionalFormatting sqref="F79">
    <cfRule type="cellIs" dxfId="213" priority="229" stopIfTrue="1" operator="equal">
      <formula>"optional"</formula>
    </cfRule>
    <cfRule type="cellIs" dxfId="212" priority="230" stopIfTrue="1" operator="equal">
      <formula>"optional if"</formula>
    </cfRule>
  </conditionalFormatting>
  <conditionalFormatting sqref="F80">
    <cfRule type="cellIs" dxfId="211" priority="227" stopIfTrue="1" operator="equal">
      <formula>"optional"</formula>
    </cfRule>
    <cfRule type="cellIs" dxfId="210" priority="228" stopIfTrue="1" operator="equal">
      <formula>"optional if"</formula>
    </cfRule>
  </conditionalFormatting>
  <conditionalFormatting sqref="F81">
    <cfRule type="cellIs" dxfId="209" priority="225" stopIfTrue="1" operator="equal">
      <formula>"optional"</formula>
    </cfRule>
    <cfRule type="cellIs" dxfId="208" priority="226" stopIfTrue="1" operator="equal">
      <formula>"optional if"</formula>
    </cfRule>
  </conditionalFormatting>
  <conditionalFormatting sqref="F271">
    <cfRule type="cellIs" dxfId="207" priority="15" stopIfTrue="1" operator="equal">
      <formula>"optional"</formula>
    </cfRule>
    <cfRule type="cellIs" dxfId="206" priority="16" stopIfTrue="1" operator="equal">
      <formula>"optional if"</formula>
    </cfRule>
  </conditionalFormatting>
  <conditionalFormatting sqref="F83">
    <cfRule type="cellIs" dxfId="205" priority="223" stopIfTrue="1" operator="equal">
      <formula>"optional"</formula>
    </cfRule>
    <cfRule type="cellIs" dxfId="204" priority="224" stopIfTrue="1" operator="equal">
      <formula>"optional if"</formula>
    </cfRule>
  </conditionalFormatting>
  <conditionalFormatting sqref="F84">
    <cfRule type="cellIs" dxfId="203" priority="221" stopIfTrue="1" operator="equal">
      <formula>"optional"</formula>
    </cfRule>
    <cfRule type="cellIs" dxfId="202" priority="222" stopIfTrue="1" operator="equal">
      <formula>"optional if"</formula>
    </cfRule>
  </conditionalFormatting>
  <conditionalFormatting sqref="F85">
    <cfRule type="cellIs" dxfId="201" priority="219" stopIfTrue="1" operator="equal">
      <formula>"optional"</formula>
    </cfRule>
    <cfRule type="cellIs" dxfId="200" priority="220" stopIfTrue="1" operator="equal">
      <formula>"optional if"</formula>
    </cfRule>
  </conditionalFormatting>
  <conditionalFormatting sqref="F86">
    <cfRule type="cellIs" dxfId="199" priority="217" stopIfTrue="1" operator="equal">
      <formula>"optional"</formula>
    </cfRule>
    <cfRule type="cellIs" dxfId="198" priority="218" stopIfTrue="1" operator="equal">
      <formula>"optional if"</formula>
    </cfRule>
  </conditionalFormatting>
  <conditionalFormatting sqref="F87">
    <cfRule type="cellIs" dxfId="197" priority="215" stopIfTrue="1" operator="equal">
      <formula>"optional"</formula>
    </cfRule>
    <cfRule type="cellIs" dxfId="196" priority="216" stopIfTrue="1" operator="equal">
      <formula>"optional if"</formula>
    </cfRule>
  </conditionalFormatting>
  <conditionalFormatting sqref="F88">
    <cfRule type="cellIs" dxfId="195" priority="213" stopIfTrue="1" operator="equal">
      <formula>"optional"</formula>
    </cfRule>
    <cfRule type="cellIs" dxfId="194" priority="214" stopIfTrue="1" operator="equal">
      <formula>"optional if"</formula>
    </cfRule>
  </conditionalFormatting>
  <conditionalFormatting sqref="F89">
    <cfRule type="cellIs" dxfId="193" priority="211" stopIfTrue="1" operator="equal">
      <formula>"optional"</formula>
    </cfRule>
    <cfRule type="cellIs" dxfId="192" priority="212" stopIfTrue="1" operator="equal">
      <formula>"optional if"</formula>
    </cfRule>
  </conditionalFormatting>
  <conditionalFormatting sqref="F90">
    <cfRule type="cellIs" dxfId="191" priority="209" stopIfTrue="1" operator="equal">
      <formula>"optional"</formula>
    </cfRule>
    <cfRule type="cellIs" dxfId="190" priority="210" stopIfTrue="1" operator="equal">
      <formula>"optional if"</formula>
    </cfRule>
  </conditionalFormatting>
  <conditionalFormatting sqref="F92:F99">
    <cfRule type="cellIs" dxfId="189" priority="207" stopIfTrue="1" operator="equal">
      <formula>"optional"</formula>
    </cfRule>
    <cfRule type="cellIs" dxfId="188" priority="208" stopIfTrue="1" operator="equal">
      <formula>"optional if"</formula>
    </cfRule>
  </conditionalFormatting>
  <conditionalFormatting sqref="F101">
    <cfRule type="cellIs" dxfId="187" priority="205" stopIfTrue="1" operator="equal">
      <formula>"optional"</formula>
    </cfRule>
    <cfRule type="cellIs" dxfId="186" priority="206" stopIfTrue="1" operator="equal">
      <formula>"optional if"</formula>
    </cfRule>
  </conditionalFormatting>
  <conditionalFormatting sqref="F102">
    <cfRule type="cellIs" dxfId="185" priority="203" stopIfTrue="1" operator="equal">
      <formula>"optional"</formula>
    </cfRule>
    <cfRule type="cellIs" dxfId="184" priority="204" stopIfTrue="1" operator="equal">
      <formula>"optional if"</formula>
    </cfRule>
  </conditionalFormatting>
  <conditionalFormatting sqref="F103">
    <cfRule type="cellIs" dxfId="183" priority="201" stopIfTrue="1" operator="equal">
      <formula>"optional"</formula>
    </cfRule>
    <cfRule type="cellIs" dxfId="182" priority="202" stopIfTrue="1" operator="equal">
      <formula>"optional if"</formula>
    </cfRule>
  </conditionalFormatting>
  <conditionalFormatting sqref="F105">
    <cfRule type="cellIs" dxfId="181" priority="199" stopIfTrue="1" operator="equal">
      <formula>"optional"</formula>
    </cfRule>
    <cfRule type="cellIs" dxfId="180" priority="200" stopIfTrue="1" operator="equal">
      <formula>"optional if"</formula>
    </cfRule>
  </conditionalFormatting>
  <conditionalFormatting sqref="F106">
    <cfRule type="cellIs" dxfId="179" priority="197" stopIfTrue="1" operator="equal">
      <formula>"optional"</formula>
    </cfRule>
    <cfRule type="cellIs" dxfId="178" priority="198" stopIfTrue="1" operator="equal">
      <formula>"optional if"</formula>
    </cfRule>
  </conditionalFormatting>
  <conditionalFormatting sqref="F107">
    <cfRule type="cellIs" dxfId="177" priority="195" stopIfTrue="1" operator="equal">
      <formula>"optional"</formula>
    </cfRule>
    <cfRule type="cellIs" dxfId="176" priority="196" stopIfTrue="1" operator="equal">
      <formula>"optional if"</formula>
    </cfRule>
  </conditionalFormatting>
  <conditionalFormatting sqref="F108">
    <cfRule type="cellIs" dxfId="175" priority="193" stopIfTrue="1" operator="equal">
      <formula>"optional"</formula>
    </cfRule>
    <cfRule type="cellIs" dxfId="174" priority="194" stopIfTrue="1" operator="equal">
      <formula>"optional if"</formula>
    </cfRule>
  </conditionalFormatting>
  <conditionalFormatting sqref="F109">
    <cfRule type="cellIs" dxfId="173" priority="191" stopIfTrue="1" operator="equal">
      <formula>"optional"</formula>
    </cfRule>
    <cfRule type="cellIs" dxfId="172" priority="192" stopIfTrue="1" operator="equal">
      <formula>"optional if"</formula>
    </cfRule>
  </conditionalFormatting>
  <conditionalFormatting sqref="F110">
    <cfRule type="cellIs" dxfId="171" priority="189" stopIfTrue="1" operator="equal">
      <formula>"optional"</formula>
    </cfRule>
    <cfRule type="cellIs" dxfId="170" priority="190" stopIfTrue="1" operator="equal">
      <formula>"optional if"</formula>
    </cfRule>
  </conditionalFormatting>
  <conditionalFormatting sqref="F111">
    <cfRule type="cellIs" dxfId="169" priority="187" stopIfTrue="1" operator="equal">
      <formula>"optional"</formula>
    </cfRule>
    <cfRule type="cellIs" dxfId="168" priority="188" stopIfTrue="1" operator="equal">
      <formula>"optional if"</formula>
    </cfRule>
  </conditionalFormatting>
  <conditionalFormatting sqref="F112">
    <cfRule type="cellIs" dxfId="167" priority="185" stopIfTrue="1" operator="equal">
      <formula>"optional"</formula>
    </cfRule>
    <cfRule type="cellIs" dxfId="166" priority="186" stopIfTrue="1" operator="equal">
      <formula>"optional if"</formula>
    </cfRule>
  </conditionalFormatting>
  <conditionalFormatting sqref="F114">
    <cfRule type="cellIs" dxfId="165" priority="183" stopIfTrue="1" operator="equal">
      <formula>"optional"</formula>
    </cfRule>
    <cfRule type="cellIs" dxfId="164" priority="184" stopIfTrue="1" operator="equal">
      <formula>"optional if"</formula>
    </cfRule>
  </conditionalFormatting>
  <conditionalFormatting sqref="F115">
    <cfRule type="cellIs" dxfId="163" priority="181" stopIfTrue="1" operator="equal">
      <formula>"optional"</formula>
    </cfRule>
    <cfRule type="cellIs" dxfId="162" priority="182" stopIfTrue="1" operator="equal">
      <formula>"optional if"</formula>
    </cfRule>
  </conditionalFormatting>
  <conditionalFormatting sqref="F116">
    <cfRule type="cellIs" dxfId="161" priority="179" stopIfTrue="1" operator="equal">
      <formula>"optional"</formula>
    </cfRule>
    <cfRule type="cellIs" dxfId="160" priority="180" stopIfTrue="1" operator="equal">
      <formula>"optional if"</formula>
    </cfRule>
  </conditionalFormatting>
  <conditionalFormatting sqref="F117">
    <cfRule type="cellIs" dxfId="159" priority="177" stopIfTrue="1" operator="equal">
      <formula>"optional"</formula>
    </cfRule>
    <cfRule type="cellIs" dxfId="158" priority="178" stopIfTrue="1" operator="equal">
      <formula>"optional if"</formula>
    </cfRule>
  </conditionalFormatting>
  <conditionalFormatting sqref="F143">
    <cfRule type="cellIs" dxfId="157" priority="147" stopIfTrue="1" operator="equal">
      <formula>"optional"</formula>
    </cfRule>
    <cfRule type="cellIs" dxfId="156" priority="148" stopIfTrue="1" operator="equal">
      <formula>"optional if"</formula>
    </cfRule>
  </conditionalFormatting>
  <conditionalFormatting sqref="F118">
    <cfRule type="cellIs" dxfId="155" priority="175" stopIfTrue="1" operator="equal">
      <formula>"optional"</formula>
    </cfRule>
    <cfRule type="cellIs" dxfId="154" priority="176" stopIfTrue="1" operator="equal">
      <formula>"optional if"</formula>
    </cfRule>
  </conditionalFormatting>
  <conditionalFormatting sqref="F119">
    <cfRule type="cellIs" dxfId="153" priority="173" stopIfTrue="1" operator="equal">
      <formula>"optional"</formula>
    </cfRule>
    <cfRule type="cellIs" dxfId="152" priority="174" stopIfTrue="1" operator="equal">
      <formula>"optional if"</formula>
    </cfRule>
  </conditionalFormatting>
  <conditionalFormatting sqref="F120">
    <cfRule type="cellIs" dxfId="151" priority="171" stopIfTrue="1" operator="equal">
      <formula>"optional"</formula>
    </cfRule>
    <cfRule type="cellIs" dxfId="150" priority="172" stopIfTrue="1" operator="equal">
      <formula>"optional if"</formula>
    </cfRule>
  </conditionalFormatting>
  <conditionalFormatting sqref="F122">
    <cfRule type="cellIs" dxfId="149" priority="169" stopIfTrue="1" operator="equal">
      <formula>"optional"</formula>
    </cfRule>
    <cfRule type="cellIs" dxfId="148" priority="170" stopIfTrue="1" operator="equal">
      <formula>"optional if"</formula>
    </cfRule>
  </conditionalFormatting>
  <conditionalFormatting sqref="F123">
    <cfRule type="cellIs" dxfId="147" priority="167" stopIfTrue="1" operator="equal">
      <formula>"optional"</formula>
    </cfRule>
    <cfRule type="cellIs" dxfId="146" priority="168" stopIfTrue="1" operator="equal">
      <formula>"optional if"</formula>
    </cfRule>
  </conditionalFormatting>
  <conditionalFormatting sqref="F124">
    <cfRule type="cellIs" dxfId="145" priority="165" stopIfTrue="1" operator="equal">
      <formula>"optional"</formula>
    </cfRule>
    <cfRule type="cellIs" dxfId="144" priority="166" stopIfTrue="1" operator="equal">
      <formula>"optional if"</formula>
    </cfRule>
  </conditionalFormatting>
  <conditionalFormatting sqref="F125:F130">
    <cfRule type="cellIs" dxfId="143" priority="163" stopIfTrue="1" operator="equal">
      <formula>"optional"</formula>
    </cfRule>
    <cfRule type="cellIs" dxfId="142" priority="164" stopIfTrue="1" operator="equal">
      <formula>"optional if"</formula>
    </cfRule>
  </conditionalFormatting>
  <conditionalFormatting sqref="F134">
    <cfRule type="cellIs" dxfId="141" priority="161" stopIfTrue="1" operator="equal">
      <formula>"optional"</formula>
    </cfRule>
    <cfRule type="cellIs" dxfId="140" priority="162" stopIfTrue="1" operator="equal">
      <formula>"optional if"</formula>
    </cfRule>
  </conditionalFormatting>
  <conditionalFormatting sqref="F135">
    <cfRule type="cellIs" dxfId="139" priority="159" stopIfTrue="1" operator="equal">
      <formula>"optional"</formula>
    </cfRule>
    <cfRule type="cellIs" dxfId="138" priority="160" stopIfTrue="1" operator="equal">
      <formula>"optional if"</formula>
    </cfRule>
  </conditionalFormatting>
  <conditionalFormatting sqref="F136">
    <cfRule type="cellIs" dxfId="137" priority="157" stopIfTrue="1" operator="equal">
      <formula>"optional"</formula>
    </cfRule>
    <cfRule type="cellIs" dxfId="136" priority="158" stopIfTrue="1" operator="equal">
      <formula>"optional if"</formula>
    </cfRule>
  </conditionalFormatting>
  <conditionalFormatting sqref="F137">
    <cfRule type="cellIs" dxfId="135" priority="155" stopIfTrue="1" operator="equal">
      <formula>"optional"</formula>
    </cfRule>
    <cfRule type="cellIs" dxfId="134" priority="156" stopIfTrue="1" operator="equal">
      <formula>"optional if"</formula>
    </cfRule>
  </conditionalFormatting>
  <conditionalFormatting sqref="F139">
    <cfRule type="cellIs" dxfId="133" priority="153" stopIfTrue="1" operator="equal">
      <formula>"optional"</formula>
    </cfRule>
    <cfRule type="cellIs" dxfId="132" priority="154" stopIfTrue="1" operator="equal">
      <formula>"optional if"</formula>
    </cfRule>
  </conditionalFormatting>
  <conditionalFormatting sqref="F140">
    <cfRule type="cellIs" dxfId="131" priority="151" stopIfTrue="1" operator="equal">
      <formula>"optional"</formula>
    </cfRule>
    <cfRule type="cellIs" dxfId="130" priority="152" stopIfTrue="1" operator="equal">
      <formula>"optional if"</formula>
    </cfRule>
  </conditionalFormatting>
  <conditionalFormatting sqref="F141">
    <cfRule type="cellIs" dxfId="129" priority="149" stopIfTrue="1" operator="equal">
      <formula>"optional"</formula>
    </cfRule>
    <cfRule type="cellIs" dxfId="128" priority="150" stopIfTrue="1" operator="equal">
      <formula>"optional if"</formula>
    </cfRule>
  </conditionalFormatting>
  <conditionalFormatting sqref="F144">
    <cfRule type="cellIs" dxfId="127" priority="145" stopIfTrue="1" operator="equal">
      <formula>"optional"</formula>
    </cfRule>
    <cfRule type="cellIs" dxfId="126" priority="146" stopIfTrue="1" operator="equal">
      <formula>"optional if"</formula>
    </cfRule>
  </conditionalFormatting>
  <conditionalFormatting sqref="F145">
    <cfRule type="cellIs" dxfId="125" priority="143" stopIfTrue="1" operator="equal">
      <formula>"optional"</formula>
    </cfRule>
    <cfRule type="cellIs" dxfId="124" priority="144" stopIfTrue="1" operator="equal">
      <formula>"optional if"</formula>
    </cfRule>
  </conditionalFormatting>
  <conditionalFormatting sqref="F146">
    <cfRule type="cellIs" dxfId="123" priority="141" stopIfTrue="1" operator="equal">
      <formula>"optional"</formula>
    </cfRule>
    <cfRule type="cellIs" dxfId="122" priority="142" stopIfTrue="1" operator="equal">
      <formula>"optional if"</formula>
    </cfRule>
  </conditionalFormatting>
  <conditionalFormatting sqref="F147">
    <cfRule type="cellIs" dxfId="121" priority="139" stopIfTrue="1" operator="equal">
      <formula>"optional"</formula>
    </cfRule>
    <cfRule type="cellIs" dxfId="120" priority="140" stopIfTrue="1" operator="equal">
      <formula>"optional if"</formula>
    </cfRule>
  </conditionalFormatting>
  <conditionalFormatting sqref="F148">
    <cfRule type="cellIs" dxfId="119" priority="137" stopIfTrue="1" operator="equal">
      <formula>"optional"</formula>
    </cfRule>
    <cfRule type="cellIs" dxfId="118" priority="138" stopIfTrue="1" operator="equal">
      <formula>"optional if"</formula>
    </cfRule>
  </conditionalFormatting>
  <conditionalFormatting sqref="F149">
    <cfRule type="cellIs" dxfId="117" priority="135" stopIfTrue="1" operator="equal">
      <formula>"optional"</formula>
    </cfRule>
    <cfRule type="cellIs" dxfId="116" priority="136" stopIfTrue="1" operator="equal">
      <formula>"optional if"</formula>
    </cfRule>
  </conditionalFormatting>
  <conditionalFormatting sqref="F150">
    <cfRule type="cellIs" dxfId="115" priority="133" stopIfTrue="1" operator="equal">
      <formula>"optional"</formula>
    </cfRule>
    <cfRule type="cellIs" dxfId="114" priority="134" stopIfTrue="1" operator="equal">
      <formula>"optional if"</formula>
    </cfRule>
  </conditionalFormatting>
  <conditionalFormatting sqref="F151">
    <cfRule type="cellIs" dxfId="113" priority="131" stopIfTrue="1" operator="equal">
      <formula>"optional"</formula>
    </cfRule>
    <cfRule type="cellIs" dxfId="112" priority="132" stopIfTrue="1" operator="equal">
      <formula>"optional if"</formula>
    </cfRule>
  </conditionalFormatting>
  <conditionalFormatting sqref="F153">
    <cfRule type="cellIs" dxfId="111" priority="129" stopIfTrue="1" operator="equal">
      <formula>"optional"</formula>
    </cfRule>
    <cfRule type="cellIs" dxfId="110" priority="130" stopIfTrue="1" operator="equal">
      <formula>"optional if"</formula>
    </cfRule>
  </conditionalFormatting>
  <conditionalFormatting sqref="F154">
    <cfRule type="cellIs" dxfId="109" priority="127" stopIfTrue="1" operator="equal">
      <formula>"optional"</formula>
    </cfRule>
    <cfRule type="cellIs" dxfId="108" priority="128" stopIfTrue="1" operator="equal">
      <formula>"optional if"</formula>
    </cfRule>
  </conditionalFormatting>
  <conditionalFormatting sqref="F155">
    <cfRule type="cellIs" dxfId="107" priority="125" stopIfTrue="1" operator="equal">
      <formula>"optional"</formula>
    </cfRule>
    <cfRule type="cellIs" dxfId="106" priority="126" stopIfTrue="1" operator="equal">
      <formula>"optional if"</formula>
    </cfRule>
  </conditionalFormatting>
  <conditionalFormatting sqref="F156">
    <cfRule type="cellIs" dxfId="105" priority="123" stopIfTrue="1" operator="equal">
      <formula>"optional"</formula>
    </cfRule>
    <cfRule type="cellIs" dxfId="104" priority="124" stopIfTrue="1" operator="equal">
      <formula>"optional if"</formula>
    </cfRule>
  </conditionalFormatting>
  <conditionalFormatting sqref="F157">
    <cfRule type="cellIs" dxfId="103" priority="121" stopIfTrue="1" operator="equal">
      <formula>"optional"</formula>
    </cfRule>
    <cfRule type="cellIs" dxfId="102" priority="122" stopIfTrue="1" operator="equal">
      <formula>"optional if"</formula>
    </cfRule>
  </conditionalFormatting>
  <conditionalFormatting sqref="F158">
    <cfRule type="cellIs" dxfId="101" priority="119" stopIfTrue="1" operator="equal">
      <formula>"optional"</formula>
    </cfRule>
    <cfRule type="cellIs" dxfId="100" priority="120" stopIfTrue="1" operator="equal">
      <formula>"optional if"</formula>
    </cfRule>
  </conditionalFormatting>
  <conditionalFormatting sqref="F159">
    <cfRule type="cellIs" dxfId="99" priority="117" stopIfTrue="1" operator="equal">
      <formula>"optional"</formula>
    </cfRule>
    <cfRule type="cellIs" dxfId="98" priority="118" stopIfTrue="1" operator="equal">
      <formula>"optional if"</formula>
    </cfRule>
  </conditionalFormatting>
  <conditionalFormatting sqref="F160">
    <cfRule type="cellIs" dxfId="97" priority="115" stopIfTrue="1" operator="equal">
      <formula>"optional"</formula>
    </cfRule>
    <cfRule type="cellIs" dxfId="96" priority="116" stopIfTrue="1" operator="equal">
      <formula>"optional if"</formula>
    </cfRule>
  </conditionalFormatting>
  <conditionalFormatting sqref="F221">
    <cfRule type="cellIs" dxfId="95" priority="75" stopIfTrue="1" operator="equal">
      <formula>"optional"</formula>
    </cfRule>
    <cfRule type="cellIs" dxfId="94" priority="76" stopIfTrue="1" operator="equal">
      <formula>"optional if"</formula>
    </cfRule>
  </conditionalFormatting>
  <conditionalFormatting sqref="F169:F171">
    <cfRule type="cellIs" dxfId="93" priority="111" stopIfTrue="1" operator="equal">
      <formula>"optional"</formula>
    </cfRule>
    <cfRule type="cellIs" dxfId="92" priority="112" stopIfTrue="1" operator="equal">
      <formula>"optional if"</formula>
    </cfRule>
  </conditionalFormatting>
  <conditionalFormatting sqref="F173:F179">
    <cfRule type="cellIs" dxfId="91" priority="109" stopIfTrue="1" operator="equal">
      <formula>"optional"</formula>
    </cfRule>
    <cfRule type="cellIs" dxfId="90" priority="110" stopIfTrue="1" operator="equal">
      <formula>"optional if"</formula>
    </cfRule>
  </conditionalFormatting>
  <conditionalFormatting sqref="F180">
    <cfRule type="cellIs" dxfId="89" priority="107" stopIfTrue="1" operator="equal">
      <formula>"optional"</formula>
    </cfRule>
    <cfRule type="cellIs" dxfId="88" priority="108" stopIfTrue="1" operator="equal">
      <formula>"optional if"</formula>
    </cfRule>
  </conditionalFormatting>
  <conditionalFormatting sqref="F182:F188">
    <cfRule type="cellIs" dxfId="87" priority="105" stopIfTrue="1" operator="equal">
      <formula>"optional"</formula>
    </cfRule>
    <cfRule type="cellIs" dxfId="86" priority="106" stopIfTrue="1" operator="equal">
      <formula>"optional if"</formula>
    </cfRule>
  </conditionalFormatting>
  <conditionalFormatting sqref="F190">
    <cfRule type="cellIs" dxfId="85" priority="103" stopIfTrue="1" operator="equal">
      <formula>"optional"</formula>
    </cfRule>
    <cfRule type="cellIs" dxfId="84" priority="104" stopIfTrue="1" operator="equal">
      <formula>"optional if"</formula>
    </cfRule>
  </conditionalFormatting>
  <conditionalFormatting sqref="F191">
    <cfRule type="cellIs" dxfId="83" priority="101" stopIfTrue="1" operator="equal">
      <formula>"optional"</formula>
    </cfRule>
    <cfRule type="cellIs" dxfId="82" priority="102" stopIfTrue="1" operator="equal">
      <formula>"optional if"</formula>
    </cfRule>
  </conditionalFormatting>
  <conditionalFormatting sqref="F230">
    <cfRule type="cellIs" dxfId="81" priority="61" stopIfTrue="1" operator="equal">
      <formula>"optional"</formula>
    </cfRule>
    <cfRule type="cellIs" dxfId="80" priority="62" stopIfTrue="1" operator="equal">
      <formula>"optional if"</formula>
    </cfRule>
  </conditionalFormatting>
  <conditionalFormatting sqref="F201">
    <cfRule type="cellIs" dxfId="79" priority="97" stopIfTrue="1" operator="equal">
      <formula>"optional"</formula>
    </cfRule>
    <cfRule type="cellIs" dxfId="78" priority="98" stopIfTrue="1" operator="equal">
      <formula>"optional if"</formula>
    </cfRule>
  </conditionalFormatting>
  <conditionalFormatting sqref="F203">
    <cfRule type="cellIs" dxfId="77" priority="95" stopIfTrue="1" operator="equal">
      <formula>"optional"</formula>
    </cfRule>
    <cfRule type="cellIs" dxfId="76" priority="96" stopIfTrue="1" operator="equal">
      <formula>"optional if"</formula>
    </cfRule>
  </conditionalFormatting>
  <conditionalFormatting sqref="F204">
    <cfRule type="cellIs" dxfId="75" priority="93" stopIfTrue="1" operator="equal">
      <formula>"optional"</formula>
    </cfRule>
    <cfRule type="cellIs" dxfId="74" priority="94" stopIfTrue="1" operator="equal">
      <formula>"optional if"</formula>
    </cfRule>
  </conditionalFormatting>
  <conditionalFormatting sqref="F206">
    <cfRule type="cellIs" dxfId="73" priority="91" stopIfTrue="1" operator="equal">
      <formula>"optional"</formula>
    </cfRule>
    <cfRule type="cellIs" dxfId="72" priority="92" stopIfTrue="1" operator="equal">
      <formula>"optional if"</formula>
    </cfRule>
  </conditionalFormatting>
  <conditionalFormatting sqref="F207">
    <cfRule type="cellIs" dxfId="71" priority="89" stopIfTrue="1" operator="equal">
      <formula>"optional"</formula>
    </cfRule>
    <cfRule type="cellIs" dxfId="70" priority="90" stopIfTrue="1" operator="equal">
      <formula>"optional if"</formula>
    </cfRule>
  </conditionalFormatting>
  <conditionalFormatting sqref="F208">
    <cfRule type="cellIs" dxfId="69" priority="87" stopIfTrue="1" operator="equal">
      <formula>"optional"</formula>
    </cfRule>
    <cfRule type="cellIs" dxfId="68" priority="88" stopIfTrue="1" operator="equal">
      <formula>"optional if"</formula>
    </cfRule>
  </conditionalFormatting>
  <conditionalFormatting sqref="F209">
    <cfRule type="cellIs" dxfId="67" priority="85" stopIfTrue="1" operator="equal">
      <formula>"optional"</formula>
    </cfRule>
    <cfRule type="cellIs" dxfId="66" priority="86" stopIfTrue="1" operator="equal">
      <formula>"optional if"</formula>
    </cfRule>
  </conditionalFormatting>
  <conditionalFormatting sqref="F210">
    <cfRule type="cellIs" dxfId="65" priority="83" stopIfTrue="1" operator="equal">
      <formula>"optional"</formula>
    </cfRule>
    <cfRule type="cellIs" dxfId="64" priority="84" stopIfTrue="1" operator="equal">
      <formula>"optional if"</formula>
    </cfRule>
  </conditionalFormatting>
  <conditionalFormatting sqref="F211:F215">
    <cfRule type="cellIs" dxfId="63" priority="81" stopIfTrue="1" operator="equal">
      <formula>"optional"</formula>
    </cfRule>
    <cfRule type="cellIs" dxfId="62" priority="82" stopIfTrue="1" operator="equal">
      <formula>"optional if"</formula>
    </cfRule>
  </conditionalFormatting>
  <conditionalFormatting sqref="F245">
    <cfRule type="cellIs" dxfId="61" priority="41" stopIfTrue="1" operator="equal">
      <formula>"optional"</formula>
    </cfRule>
    <cfRule type="cellIs" dxfId="60" priority="42" stopIfTrue="1" operator="equal">
      <formula>"optional if"</formula>
    </cfRule>
  </conditionalFormatting>
  <conditionalFormatting sqref="F220">
    <cfRule type="cellIs" dxfId="59" priority="77" stopIfTrue="1" operator="equal">
      <formula>"optional"</formula>
    </cfRule>
    <cfRule type="cellIs" dxfId="58" priority="78" stopIfTrue="1" operator="equal">
      <formula>"optional if"</formula>
    </cfRule>
  </conditionalFormatting>
  <conditionalFormatting sqref="F223">
    <cfRule type="cellIs" dxfId="57" priority="73" stopIfTrue="1" operator="equal">
      <formula>"optional"</formula>
    </cfRule>
    <cfRule type="cellIs" dxfId="56" priority="74" stopIfTrue="1" operator="equal">
      <formula>"optional if"</formula>
    </cfRule>
  </conditionalFormatting>
  <conditionalFormatting sqref="F250">
    <cfRule type="cellIs" dxfId="55" priority="33" stopIfTrue="1" operator="equal">
      <formula>"optional"</formula>
    </cfRule>
    <cfRule type="cellIs" dxfId="54" priority="34" stopIfTrue="1" operator="equal">
      <formula>"optional if"</formula>
    </cfRule>
  </conditionalFormatting>
  <conditionalFormatting sqref="F225">
    <cfRule type="cellIs" dxfId="53" priority="69" stopIfTrue="1" operator="equal">
      <formula>"optional"</formula>
    </cfRule>
    <cfRule type="cellIs" dxfId="52" priority="70" stopIfTrue="1" operator="equal">
      <formula>"optional if"</formula>
    </cfRule>
  </conditionalFormatting>
  <conditionalFormatting sqref="F226">
    <cfRule type="cellIs" dxfId="51" priority="67" stopIfTrue="1" operator="equal">
      <formula>"optional"</formula>
    </cfRule>
    <cfRule type="cellIs" dxfId="50" priority="68" stopIfTrue="1" operator="equal">
      <formula>"optional if"</formula>
    </cfRule>
  </conditionalFormatting>
  <conditionalFormatting sqref="F228">
    <cfRule type="cellIs" dxfId="49" priority="65" stopIfTrue="1" operator="equal">
      <formula>"optional"</formula>
    </cfRule>
    <cfRule type="cellIs" dxfId="48" priority="66" stopIfTrue="1" operator="equal">
      <formula>"optional if"</formula>
    </cfRule>
  </conditionalFormatting>
  <conditionalFormatting sqref="F229">
    <cfRule type="cellIs" dxfId="47" priority="63" stopIfTrue="1" operator="equal">
      <formula>"optional"</formula>
    </cfRule>
    <cfRule type="cellIs" dxfId="46" priority="64" stopIfTrue="1" operator="equal">
      <formula>"optional if"</formula>
    </cfRule>
  </conditionalFormatting>
  <conditionalFormatting sqref="F232">
    <cfRule type="cellIs" dxfId="45" priority="59" stopIfTrue="1" operator="equal">
      <formula>"optional"</formula>
    </cfRule>
    <cfRule type="cellIs" dxfId="44" priority="60" stopIfTrue="1" operator="equal">
      <formula>"optional if"</formula>
    </cfRule>
  </conditionalFormatting>
  <conditionalFormatting sqref="F233">
    <cfRule type="cellIs" dxfId="43" priority="57" stopIfTrue="1" operator="equal">
      <formula>"optional"</formula>
    </cfRule>
    <cfRule type="cellIs" dxfId="42" priority="58" stopIfTrue="1" operator="equal">
      <formula>"optional if"</formula>
    </cfRule>
  </conditionalFormatting>
  <conditionalFormatting sqref="F234">
    <cfRule type="cellIs" dxfId="41" priority="55" stopIfTrue="1" operator="equal">
      <formula>"optional"</formula>
    </cfRule>
    <cfRule type="cellIs" dxfId="40" priority="56" stopIfTrue="1" operator="equal">
      <formula>"optional if"</formula>
    </cfRule>
  </conditionalFormatting>
  <conditionalFormatting sqref="F235">
    <cfRule type="cellIs" dxfId="39" priority="53" stopIfTrue="1" operator="equal">
      <formula>"optional"</formula>
    </cfRule>
    <cfRule type="cellIs" dxfId="38" priority="54" stopIfTrue="1" operator="equal">
      <formula>"optional if"</formula>
    </cfRule>
  </conditionalFormatting>
  <conditionalFormatting sqref="F236">
    <cfRule type="cellIs" dxfId="37" priority="51" stopIfTrue="1" operator="equal">
      <formula>"optional"</formula>
    </cfRule>
    <cfRule type="cellIs" dxfId="36" priority="52" stopIfTrue="1" operator="equal">
      <formula>"optional if"</formula>
    </cfRule>
  </conditionalFormatting>
  <conditionalFormatting sqref="F272">
    <cfRule type="cellIs" dxfId="35" priority="13" stopIfTrue="1" operator="equal">
      <formula>"optional"</formula>
    </cfRule>
    <cfRule type="cellIs" dxfId="34" priority="14" stopIfTrue="1" operator="equal">
      <formula>"optional if"</formula>
    </cfRule>
  </conditionalFormatting>
  <conditionalFormatting sqref="F241">
    <cfRule type="cellIs" dxfId="33" priority="45" stopIfTrue="1" operator="equal">
      <formula>"optional"</formula>
    </cfRule>
    <cfRule type="cellIs" dxfId="32" priority="46" stopIfTrue="1" operator="equal">
      <formula>"optional if"</formula>
    </cfRule>
  </conditionalFormatting>
  <conditionalFormatting sqref="F274">
    <cfRule type="cellIs" dxfId="31" priority="9" stopIfTrue="1" operator="equal">
      <formula>"optional"</formula>
    </cfRule>
    <cfRule type="cellIs" dxfId="30" priority="10" stopIfTrue="1" operator="equal">
      <formula>"optional if"</formula>
    </cfRule>
  </conditionalFormatting>
  <conditionalFormatting sqref="F277">
    <cfRule type="cellIs" dxfId="29" priority="5" stopIfTrue="1" operator="equal">
      <formula>"optional"</formula>
    </cfRule>
    <cfRule type="cellIs" dxfId="28" priority="6" stopIfTrue="1" operator="equal">
      <formula>"optional if"</formula>
    </cfRule>
  </conditionalFormatting>
  <conditionalFormatting sqref="F248">
    <cfRule type="cellIs" dxfId="27" priority="37" stopIfTrue="1" operator="equal">
      <formula>"optional"</formula>
    </cfRule>
    <cfRule type="cellIs" dxfId="26" priority="38" stopIfTrue="1" operator="equal">
      <formula>"optional if"</formula>
    </cfRule>
  </conditionalFormatting>
  <conditionalFormatting sqref="F249">
    <cfRule type="cellIs" dxfId="25" priority="35" stopIfTrue="1" operator="equal">
      <formula>"optional"</formula>
    </cfRule>
    <cfRule type="cellIs" dxfId="24" priority="36" stopIfTrue="1" operator="equal">
      <formula>"optional if"</formula>
    </cfRule>
  </conditionalFormatting>
  <conditionalFormatting sqref="F252">
    <cfRule type="cellIs" dxfId="23" priority="31" stopIfTrue="1" operator="equal">
      <formula>"optional"</formula>
    </cfRule>
    <cfRule type="cellIs" dxfId="22" priority="32" stopIfTrue="1" operator="equal">
      <formula>"optional if"</formula>
    </cfRule>
  </conditionalFormatting>
  <conditionalFormatting sqref="F253">
    <cfRule type="cellIs" dxfId="21" priority="29" stopIfTrue="1" operator="equal">
      <formula>"optional"</formula>
    </cfRule>
    <cfRule type="cellIs" dxfId="20" priority="30" stopIfTrue="1" operator="equal">
      <formula>"optional if"</formula>
    </cfRule>
  </conditionalFormatting>
  <conditionalFormatting sqref="F254">
    <cfRule type="cellIs" dxfId="19" priority="27" stopIfTrue="1" operator="equal">
      <formula>"optional"</formula>
    </cfRule>
    <cfRule type="cellIs" dxfId="18" priority="28" stopIfTrue="1" operator="equal">
      <formula>"optional if"</formula>
    </cfRule>
  </conditionalFormatting>
  <conditionalFormatting sqref="F255:F260">
    <cfRule type="cellIs" dxfId="17" priority="25" stopIfTrue="1" operator="equal">
      <formula>"optional"</formula>
    </cfRule>
    <cfRule type="cellIs" dxfId="16" priority="26" stopIfTrue="1" operator="equal">
      <formula>"optional if"</formula>
    </cfRule>
  </conditionalFormatting>
  <conditionalFormatting sqref="F264">
    <cfRule type="cellIs" dxfId="15" priority="23" stopIfTrue="1" operator="equal">
      <formula>"optional"</formula>
    </cfRule>
    <cfRule type="cellIs" dxfId="14" priority="24" stopIfTrue="1" operator="equal">
      <formula>"optional if"</formula>
    </cfRule>
  </conditionalFormatting>
  <conditionalFormatting sqref="F268">
    <cfRule type="cellIs" dxfId="13" priority="21" stopIfTrue="1" operator="equal">
      <formula>"optional"</formula>
    </cfRule>
    <cfRule type="cellIs" dxfId="12" priority="22" stopIfTrue="1" operator="equal">
      <formula>"optional if"</formula>
    </cfRule>
  </conditionalFormatting>
  <conditionalFormatting sqref="F269">
    <cfRule type="cellIs" dxfId="11" priority="19" stopIfTrue="1" operator="equal">
      <formula>"optional"</formula>
    </cfRule>
    <cfRule type="cellIs" dxfId="10" priority="20" stopIfTrue="1" operator="equal">
      <formula>"optional if"</formula>
    </cfRule>
  </conditionalFormatting>
  <conditionalFormatting sqref="F270">
    <cfRule type="cellIs" dxfId="9" priority="17" stopIfTrue="1" operator="equal">
      <formula>"optional"</formula>
    </cfRule>
    <cfRule type="cellIs" dxfId="8" priority="18" stopIfTrue="1" operator="equal">
      <formula>"optional if"</formula>
    </cfRule>
  </conditionalFormatting>
  <conditionalFormatting sqref="F273">
    <cfRule type="cellIs" dxfId="7" priority="11" stopIfTrue="1" operator="equal">
      <formula>"optional"</formula>
    </cfRule>
    <cfRule type="cellIs" dxfId="6" priority="12" stopIfTrue="1" operator="equal">
      <formula>"optional if"</formula>
    </cfRule>
  </conditionalFormatting>
  <conditionalFormatting sqref="F276">
    <cfRule type="cellIs" dxfId="5" priority="7" stopIfTrue="1" operator="equal">
      <formula>"optional"</formula>
    </cfRule>
    <cfRule type="cellIs" dxfId="4" priority="8" stopIfTrue="1" operator="equal">
      <formula>"optional if"</formula>
    </cfRule>
  </conditionalFormatting>
  <conditionalFormatting sqref="C57:D57 D58:D60">
    <cfRule type="cellIs" dxfId="3" priority="3" stopIfTrue="1" operator="equal">
      <formula>"optional"</formula>
    </cfRule>
    <cfRule type="cellIs" dxfId="2" priority="4" stopIfTrue="1" operator="equal">
      <formula>"optional if"</formula>
    </cfRule>
  </conditionalFormatting>
  <conditionalFormatting sqref="D212:D215">
    <cfRule type="cellIs" dxfId="1" priority="1" stopIfTrue="1" operator="equal">
      <formula>"optional"</formula>
    </cfRule>
    <cfRule type="cellIs" dxfId="0" priority="2" stopIfTrue="1" operator="equal">
      <formula>"optional if"</formula>
    </cfRule>
  </conditionalFormatting>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E99"/>
  <sheetViews>
    <sheetView zoomScale="85" zoomScaleNormal="85" workbookViewId="0"/>
  </sheetViews>
  <sheetFormatPr defaultRowHeight="12.75" x14ac:dyDescent="0.2"/>
  <cols>
    <col min="1" max="1" width="9.140625" style="74"/>
    <col min="2" max="2" width="39.85546875" style="74" bestFit="1" customWidth="1"/>
    <col min="3" max="3" width="82.28515625" style="74" bestFit="1" customWidth="1"/>
    <col min="4" max="4" width="66.7109375" style="74" customWidth="1"/>
    <col min="5" max="5" width="56.5703125" style="74" bestFit="1" customWidth="1"/>
    <col min="6" max="16384" width="9.140625" style="74"/>
  </cols>
  <sheetData>
    <row r="1" spans="1:5" x14ac:dyDescent="0.2">
      <c r="A1" s="73"/>
      <c r="B1" s="73"/>
      <c r="C1" s="73"/>
      <c r="D1" s="73"/>
    </row>
    <row r="2" spans="1:5" x14ac:dyDescent="0.2">
      <c r="A2" s="73"/>
      <c r="B2" s="75" t="s">
        <v>870</v>
      </c>
      <c r="C2" s="75" t="s">
        <v>871</v>
      </c>
      <c r="D2" s="75" t="s">
        <v>872</v>
      </c>
    </row>
    <row r="3" spans="1:5" x14ac:dyDescent="0.2">
      <c r="A3" s="73"/>
      <c r="B3" s="76" t="s">
        <v>873</v>
      </c>
      <c r="C3" s="77" t="s">
        <v>874</v>
      </c>
      <c r="D3" s="77" t="s">
        <v>874</v>
      </c>
      <c r="E3" s="78" t="s">
        <v>875</v>
      </c>
    </row>
    <row r="4" spans="1:5" x14ac:dyDescent="0.2">
      <c r="A4" s="73"/>
      <c r="B4" s="76" t="s">
        <v>876</v>
      </c>
      <c r="C4" s="77" t="s">
        <v>877</v>
      </c>
      <c r="D4" s="77" t="s">
        <v>877</v>
      </c>
      <c r="E4" s="78" t="s">
        <v>875</v>
      </c>
    </row>
    <row r="5" spans="1:5" x14ac:dyDescent="0.2">
      <c r="A5" s="73"/>
      <c r="B5" s="76" t="s">
        <v>873</v>
      </c>
      <c r="C5" s="80" t="s">
        <v>878</v>
      </c>
      <c r="D5" s="81" t="s">
        <v>878</v>
      </c>
      <c r="E5" s="78" t="s">
        <v>875</v>
      </c>
    </row>
    <row r="6" spans="1:5" x14ac:dyDescent="0.2">
      <c r="A6" s="73"/>
      <c r="B6" s="76" t="s">
        <v>873</v>
      </c>
      <c r="C6" s="80" t="s">
        <v>879</v>
      </c>
      <c r="D6" s="81" t="s">
        <v>879</v>
      </c>
      <c r="E6" s="78" t="s">
        <v>875</v>
      </c>
    </row>
    <row r="7" spans="1:5" x14ac:dyDescent="0.2">
      <c r="A7" s="73"/>
      <c r="B7" s="76" t="s">
        <v>873</v>
      </c>
      <c r="C7" s="80" t="s">
        <v>880</v>
      </c>
      <c r="D7" s="81" t="s">
        <v>880</v>
      </c>
      <c r="E7" s="78" t="s">
        <v>875</v>
      </c>
    </row>
    <row r="8" spans="1:5" x14ac:dyDescent="0.2">
      <c r="A8" s="73"/>
      <c r="B8" s="76" t="s">
        <v>873</v>
      </c>
      <c r="C8" s="80" t="s">
        <v>881</v>
      </c>
      <c r="D8" s="81" t="s">
        <v>882</v>
      </c>
    </row>
    <row r="9" spans="1:5" x14ac:dyDescent="0.2">
      <c r="A9" s="73"/>
      <c r="B9" s="76" t="s">
        <v>873</v>
      </c>
      <c r="C9" s="80" t="s">
        <v>883</v>
      </c>
      <c r="D9" s="81" t="s">
        <v>884</v>
      </c>
    </row>
    <row r="10" spans="1:5" x14ac:dyDescent="0.2">
      <c r="A10" s="73"/>
      <c r="B10" s="76" t="s">
        <v>873</v>
      </c>
      <c r="C10" s="80" t="s">
        <v>885</v>
      </c>
      <c r="D10" s="81" t="s">
        <v>886</v>
      </c>
    </row>
    <row r="11" spans="1:5" x14ac:dyDescent="0.2">
      <c r="A11" s="73"/>
      <c r="B11" s="76" t="s">
        <v>873</v>
      </c>
      <c r="C11" s="80" t="s">
        <v>887</v>
      </c>
      <c r="D11" s="81" t="s">
        <v>888</v>
      </c>
    </row>
    <row r="12" spans="1:5" x14ac:dyDescent="0.2">
      <c r="A12" s="73"/>
      <c r="B12" s="76" t="s">
        <v>873</v>
      </c>
      <c r="C12" s="80" t="s">
        <v>889</v>
      </c>
      <c r="D12" s="82" t="s">
        <v>889</v>
      </c>
      <c r="E12" s="78" t="s">
        <v>875</v>
      </c>
    </row>
    <row r="13" spans="1:5" x14ac:dyDescent="0.2">
      <c r="A13" s="73"/>
      <c r="B13" s="33" t="s">
        <v>873</v>
      </c>
      <c r="C13" s="81" t="s">
        <v>890</v>
      </c>
      <c r="D13" s="81" t="s">
        <v>890</v>
      </c>
      <c r="E13" s="78" t="s">
        <v>875</v>
      </c>
    </row>
    <row r="14" spans="1:5" x14ac:dyDescent="0.2">
      <c r="B14" s="83"/>
      <c r="C14" s="84"/>
      <c r="D14" s="84"/>
    </row>
    <row r="15" spans="1:5" x14ac:dyDescent="0.2">
      <c r="B15" s="83"/>
      <c r="C15" s="84"/>
      <c r="D15" s="84"/>
    </row>
    <row r="16" spans="1:5" x14ac:dyDescent="0.2">
      <c r="A16" s="73"/>
      <c r="B16" s="85" t="s">
        <v>891</v>
      </c>
      <c r="C16" s="85" t="s">
        <v>871</v>
      </c>
      <c r="D16" s="85" t="s">
        <v>872</v>
      </c>
    </row>
    <row r="17" spans="1:5" ht="25.5" x14ac:dyDescent="0.2">
      <c r="A17" s="73"/>
      <c r="B17" s="86" t="s">
        <v>873</v>
      </c>
      <c r="C17" s="87" t="s">
        <v>892</v>
      </c>
      <c r="D17" s="87" t="s">
        <v>892</v>
      </c>
      <c r="E17" s="78" t="s">
        <v>875</v>
      </c>
    </row>
    <row r="18" spans="1:5" ht="25.5" x14ac:dyDescent="0.2">
      <c r="A18" s="73"/>
      <c r="B18" s="86" t="s">
        <v>873</v>
      </c>
      <c r="C18" s="87" t="s">
        <v>893</v>
      </c>
      <c r="D18" s="87" t="s">
        <v>894</v>
      </c>
    </row>
    <row r="19" spans="1:5" ht="25.5" x14ac:dyDescent="0.2">
      <c r="A19" s="73"/>
      <c r="B19" s="86" t="s">
        <v>873</v>
      </c>
      <c r="C19" s="87" t="s">
        <v>895</v>
      </c>
      <c r="D19" s="87" t="s">
        <v>896</v>
      </c>
    </row>
    <row r="20" spans="1:5" x14ac:dyDescent="0.2">
      <c r="B20" s="88"/>
      <c r="C20" s="88"/>
      <c r="D20" s="89"/>
    </row>
    <row r="21" spans="1:5" x14ac:dyDescent="0.2">
      <c r="B21" s="88"/>
      <c r="C21" s="88"/>
      <c r="D21" s="89"/>
    </row>
    <row r="22" spans="1:5" x14ac:dyDescent="0.2">
      <c r="A22" s="73"/>
      <c r="B22" s="85" t="s">
        <v>897</v>
      </c>
      <c r="C22" s="85" t="s">
        <v>871</v>
      </c>
      <c r="D22" s="85" t="s">
        <v>872</v>
      </c>
    </row>
    <row r="23" spans="1:5" ht="25.5" x14ac:dyDescent="0.2">
      <c r="A23" s="73"/>
      <c r="B23" s="86" t="s">
        <v>873</v>
      </c>
      <c r="C23" s="87" t="s">
        <v>898</v>
      </c>
      <c r="D23" s="87" t="s">
        <v>898</v>
      </c>
      <c r="E23" s="78" t="s">
        <v>875</v>
      </c>
    </row>
    <row r="24" spans="1:5" ht="25.5" x14ac:dyDescent="0.2">
      <c r="A24" s="73"/>
      <c r="B24" s="86" t="s">
        <v>873</v>
      </c>
      <c r="C24" s="87" t="s">
        <v>899</v>
      </c>
      <c r="D24" s="87" t="s">
        <v>899</v>
      </c>
      <c r="E24" s="78" t="s">
        <v>875</v>
      </c>
    </row>
    <row r="25" spans="1:5" ht="25.5" x14ac:dyDescent="0.2">
      <c r="A25" s="73"/>
      <c r="B25" s="86" t="s">
        <v>873</v>
      </c>
      <c r="C25" s="87" t="s">
        <v>900</v>
      </c>
      <c r="D25" s="87" t="s">
        <v>900</v>
      </c>
      <c r="E25" s="78" t="s">
        <v>875</v>
      </c>
    </row>
    <row r="26" spans="1:5" ht="25.5" x14ac:dyDescent="0.2">
      <c r="A26" s="73"/>
      <c r="B26" s="86" t="s">
        <v>873</v>
      </c>
      <c r="C26" s="74" t="s">
        <v>901</v>
      </c>
      <c r="D26" s="90" t="s">
        <v>901</v>
      </c>
      <c r="E26" s="78" t="s">
        <v>875</v>
      </c>
    </row>
    <row r="27" spans="1:5" ht="25.5" x14ac:dyDescent="0.2">
      <c r="A27" s="73"/>
      <c r="B27" s="86" t="s">
        <v>873</v>
      </c>
      <c r="C27" s="87" t="s">
        <v>902</v>
      </c>
      <c r="D27" s="87" t="s">
        <v>902</v>
      </c>
      <c r="E27" s="78" t="s">
        <v>875</v>
      </c>
    </row>
    <row r="28" spans="1:5" ht="25.5" x14ac:dyDescent="0.2">
      <c r="A28" s="73"/>
      <c r="B28" s="86" t="s">
        <v>873</v>
      </c>
      <c r="C28" s="87" t="s">
        <v>903</v>
      </c>
      <c r="D28" s="87" t="s">
        <v>903</v>
      </c>
      <c r="E28" s="78" t="s">
        <v>875</v>
      </c>
    </row>
    <row r="29" spans="1:5" s="91" customFormat="1" ht="25.5" x14ac:dyDescent="0.2">
      <c r="A29" s="73"/>
      <c r="B29" s="86" t="s">
        <v>873</v>
      </c>
      <c r="C29" s="87" t="s">
        <v>904</v>
      </c>
      <c r="D29" s="87" t="s">
        <v>905</v>
      </c>
    </row>
    <row r="30" spans="1:5" s="91" customFormat="1" ht="25.5" x14ac:dyDescent="0.2">
      <c r="A30" s="73"/>
      <c r="B30" s="86" t="s">
        <v>873</v>
      </c>
      <c r="C30" s="87" t="s">
        <v>906</v>
      </c>
      <c r="D30" s="87" t="s">
        <v>907</v>
      </c>
    </row>
    <row r="31" spans="1:5" s="91" customFormat="1" ht="25.5" x14ac:dyDescent="0.2">
      <c r="A31" s="73"/>
      <c r="B31" s="86" t="s">
        <v>873</v>
      </c>
      <c r="C31" s="87" t="s">
        <v>908</v>
      </c>
      <c r="D31" s="87" t="s">
        <v>909</v>
      </c>
    </row>
    <row r="32" spans="1:5" s="91" customFormat="1" ht="25.5" x14ac:dyDescent="0.2">
      <c r="A32" s="73"/>
      <c r="B32" s="86" t="s">
        <v>873</v>
      </c>
      <c r="C32" s="87" t="s">
        <v>910</v>
      </c>
      <c r="D32" s="87" t="s">
        <v>911</v>
      </c>
    </row>
    <row r="33" spans="1:5" s="91" customFormat="1" ht="25.5" x14ac:dyDescent="0.2">
      <c r="A33" s="73"/>
      <c r="B33" s="86" t="s">
        <v>873</v>
      </c>
      <c r="C33" s="87" t="s">
        <v>912</v>
      </c>
      <c r="D33" s="87" t="s">
        <v>913</v>
      </c>
    </row>
    <row r="34" spans="1:5" s="91" customFormat="1" ht="25.5" x14ac:dyDescent="0.2">
      <c r="A34" s="73"/>
      <c r="B34" s="86" t="s">
        <v>873</v>
      </c>
      <c r="C34" s="87" t="s">
        <v>914</v>
      </c>
      <c r="D34" s="87" t="s">
        <v>915</v>
      </c>
    </row>
    <row r="35" spans="1:5" s="91" customFormat="1" ht="25.5" x14ac:dyDescent="0.2">
      <c r="A35" s="73"/>
      <c r="B35" s="86" t="s">
        <v>873</v>
      </c>
      <c r="C35" s="87" t="s">
        <v>916</v>
      </c>
      <c r="D35" s="87" t="s">
        <v>917</v>
      </c>
    </row>
    <row r="36" spans="1:5" s="91" customFormat="1" ht="13.9" customHeight="1" x14ac:dyDescent="0.2">
      <c r="A36" s="73"/>
      <c r="B36" s="86" t="s">
        <v>873</v>
      </c>
      <c r="C36" s="87" t="s">
        <v>918</v>
      </c>
      <c r="D36" s="87" t="s">
        <v>919</v>
      </c>
    </row>
    <row r="37" spans="1:5" s="91" customFormat="1" ht="25.5" x14ac:dyDescent="0.2">
      <c r="A37" s="73"/>
      <c r="B37" s="86" t="s">
        <v>873</v>
      </c>
      <c r="C37" s="97" t="s">
        <v>1034</v>
      </c>
      <c r="D37" s="97" t="s">
        <v>1034</v>
      </c>
      <c r="E37" s="78" t="s">
        <v>875</v>
      </c>
    </row>
    <row r="38" spans="1:5" ht="25.5" x14ac:dyDescent="0.2">
      <c r="A38" s="73"/>
      <c r="B38" s="86" t="s">
        <v>873</v>
      </c>
      <c r="C38" s="97" t="s">
        <v>1035</v>
      </c>
      <c r="D38" s="97" t="s">
        <v>1035</v>
      </c>
      <c r="E38" s="78" t="s">
        <v>875</v>
      </c>
    </row>
    <row r="39" spans="1:5" x14ac:dyDescent="0.2">
      <c r="A39" s="73"/>
      <c r="B39" s="92"/>
      <c r="C39" s="93"/>
      <c r="D39" s="93"/>
      <c r="E39" s="78"/>
    </row>
    <row r="40" spans="1:5" x14ac:dyDescent="0.2">
      <c r="B40" s="88"/>
      <c r="C40" s="88"/>
      <c r="D40" s="89"/>
    </row>
    <row r="41" spans="1:5" x14ac:dyDescent="0.2">
      <c r="A41" s="73"/>
      <c r="B41" s="85" t="s">
        <v>920</v>
      </c>
      <c r="C41" s="85" t="s">
        <v>871</v>
      </c>
      <c r="D41" s="85" t="s">
        <v>872</v>
      </c>
    </row>
    <row r="42" spans="1:5" ht="25.5" x14ac:dyDescent="0.2">
      <c r="A42" s="73"/>
      <c r="B42" s="86" t="s">
        <v>873</v>
      </c>
      <c r="C42" s="87" t="s">
        <v>921</v>
      </c>
      <c r="D42" s="87" t="s">
        <v>921</v>
      </c>
      <c r="E42" s="78" t="s">
        <v>875</v>
      </c>
    </row>
    <row r="43" spans="1:5" ht="15.6" customHeight="1" x14ac:dyDescent="0.2">
      <c r="A43" s="73"/>
      <c r="B43" s="86" t="s">
        <v>873</v>
      </c>
      <c r="C43" s="87" t="s">
        <v>922</v>
      </c>
      <c r="D43" s="87" t="s">
        <v>922</v>
      </c>
      <c r="E43" s="78" t="s">
        <v>875</v>
      </c>
    </row>
    <row r="44" spans="1:5" ht="15.6" customHeight="1" x14ac:dyDescent="0.2">
      <c r="A44" s="73"/>
      <c r="B44" s="86" t="s">
        <v>873</v>
      </c>
      <c r="C44" s="87" t="s">
        <v>923</v>
      </c>
      <c r="D44" s="87" t="s">
        <v>923</v>
      </c>
      <c r="E44" s="78" t="s">
        <v>875</v>
      </c>
    </row>
    <row r="45" spans="1:5" ht="15.6" customHeight="1" x14ac:dyDescent="0.2">
      <c r="A45" s="73"/>
      <c r="B45" s="86" t="s">
        <v>873</v>
      </c>
      <c r="C45" s="87" t="s">
        <v>924</v>
      </c>
      <c r="D45" s="87" t="s">
        <v>924</v>
      </c>
      <c r="E45" s="78" t="s">
        <v>875</v>
      </c>
    </row>
    <row r="46" spans="1:5" ht="15.6" customHeight="1" x14ac:dyDescent="0.2">
      <c r="A46" s="73"/>
      <c r="B46" s="86" t="s">
        <v>873</v>
      </c>
      <c r="C46" s="87" t="s">
        <v>925</v>
      </c>
      <c r="D46" s="87" t="s">
        <v>925</v>
      </c>
      <c r="E46" s="78" t="s">
        <v>875</v>
      </c>
    </row>
    <row r="47" spans="1:5" ht="15.6" customHeight="1" x14ac:dyDescent="0.2">
      <c r="A47" s="73"/>
      <c r="B47" s="86" t="s">
        <v>873</v>
      </c>
      <c r="C47" s="87" t="s">
        <v>926</v>
      </c>
      <c r="D47" s="87" t="s">
        <v>926</v>
      </c>
      <c r="E47" s="78" t="s">
        <v>875</v>
      </c>
    </row>
    <row r="48" spans="1:5" ht="25.5" x14ac:dyDescent="0.2">
      <c r="A48" s="73"/>
      <c r="B48" s="86" t="s">
        <v>873</v>
      </c>
      <c r="C48" s="87" t="s">
        <v>927</v>
      </c>
      <c r="D48" s="87" t="s">
        <v>928</v>
      </c>
    </row>
    <row r="49" spans="1:5" ht="25.5" x14ac:dyDescent="0.2">
      <c r="A49" s="73"/>
      <c r="B49" s="86" t="s">
        <v>873</v>
      </c>
      <c r="C49" s="87" t="s">
        <v>929</v>
      </c>
      <c r="D49" s="87" t="s">
        <v>930</v>
      </c>
    </row>
    <row r="50" spans="1:5" ht="25.5" x14ac:dyDescent="0.2">
      <c r="A50" s="73"/>
      <c r="B50" s="86" t="s">
        <v>873</v>
      </c>
      <c r="C50" s="87" t="s">
        <v>931</v>
      </c>
      <c r="D50" s="87" t="s">
        <v>932</v>
      </c>
    </row>
    <row r="51" spans="1:5" ht="25.5" x14ac:dyDescent="0.2">
      <c r="A51" s="73"/>
      <c r="B51" s="86" t="s">
        <v>873</v>
      </c>
      <c r="C51" s="87" t="s">
        <v>933</v>
      </c>
      <c r="D51" s="87" t="s">
        <v>934</v>
      </c>
    </row>
    <row r="52" spans="1:5" ht="25.5" x14ac:dyDescent="0.2">
      <c r="A52" s="73"/>
      <c r="B52" s="86" t="s">
        <v>873</v>
      </c>
      <c r="C52" s="87" t="s">
        <v>935</v>
      </c>
      <c r="D52" s="87" t="s">
        <v>936</v>
      </c>
    </row>
    <row r="53" spans="1:5" ht="25.5" x14ac:dyDescent="0.2">
      <c r="A53" s="73"/>
      <c r="B53" s="86" t="s">
        <v>873</v>
      </c>
      <c r="C53" s="87" t="s">
        <v>937</v>
      </c>
      <c r="D53" s="87" t="s">
        <v>938</v>
      </c>
    </row>
    <row r="54" spans="1:5" ht="82.9" customHeight="1" x14ac:dyDescent="0.2">
      <c r="A54" s="73"/>
      <c r="B54" s="86" t="s">
        <v>873</v>
      </c>
      <c r="C54" s="87" t="s">
        <v>939</v>
      </c>
      <c r="D54" s="87" t="s">
        <v>940</v>
      </c>
    </row>
    <row r="55" spans="1:5" ht="25.5" x14ac:dyDescent="0.2">
      <c r="A55" s="73"/>
      <c r="B55" s="86" t="s">
        <v>873</v>
      </c>
      <c r="C55" s="87" t="s">
        <v>941</v>
      </c>
      <c r="D55" s="87" t="s">
        <v>942</v>
      </c>
    </row>
    <row r="56" spans="1:5" ht="25.5" x14ac:dyDescent="0.2">
      <c r="A56" s="73"/>
      <c r="B56" s="86" t="s">
        <v>873</v>
      </c>
      <c r="C56" s="97" t="s">
        <v>1036</v>
      </c>
      <c r="D56" s="97" t="s">
        <v>1036</v>
      </c>
      <c r="E56" s="78" t="s">
        <v>875</v>
      </c>
    </row>
    <row r="57" spans="1:5" ht="25.5" x14ac:dyDescent="0.2">
      <c r="A57" s="73"/>
      <c r="B57" s="86" t="s">
        <v>873</v>
      </c>
      <c r="C57" s="97" t="s">
        <v>1037</v>
      </c>
      <c r="D57" s="97" t="s">
        <v>1037</v>
      </c>
      <c r="E57" s="78" t="s">
        <v>875</v>
      </c>
    </row>
    <row r="58" spans="1:5" x14ac:dyDescent="0.2">
      <c r="A58" s="73"/>
      <c r="B58" s="92"/>
      <c r="C58" s="89"/>
      <c r="D58" s="89"/>
      <c r="E58" s="78"/>
    </row>
    <row r="59" spans="1:5" ht="15.6" customHeight="1" x14ac:dyDescent="0.2">
      <c r="B59" s="88"/>
      <c r="C59" s="88"/>
      <c r="D59" s="88"/>
    </row>
    <row r="60" spans="1:5" ht="15.6" customHeight="1" x14ac:dyDescent="0.2">
      <c r="A60" s="73"/>
      <c r="B60" s="85" t="s">
        <v>943</v>
      </c>
      <c r="C60" s="85" t="s">
        <v>871</v>
      </c>
      <c r="D60" s="85" t="s">
        <v>872</v>
      </c>
    </row>
    <row r="61" spans="1:5" ht="15.6" customHeight="1" x14ac:dyDescent="0.2">
      <c r="A61" s="73"/>
      <c r="B61" s="86" t="s">
        <v>873</v>
      </c>
      <c r="C61" s="87" t="s">
        <v>944</v>
      </c>
      <c r="D61" s="87" t="s">
        <v>944</v>
      </c>
      <c r="E61" s="78" t="s">
        <v>875</v>
      </c>
    </row>
    <row r="62" spans="1:5" ht="15.6" customHeight="1" x14ac:dyDescent="0.2">
      <c r="A62" s="73"/>
      <c r="B62" s="86" t="s">
        <v>873</v>
      </c>
      <c r="C62" s="87" t="s">
        <v>945</v>
      </c>
      <c r="D62" s="87" t="s">
        <v>946</v>
      </c>
      <c r="E62" s="78"/>
    </row>
    <row r="63" spans="1:5" ht="15.6" customHeight="1" x14ac:dyDescent="0.2">
      <c r="A63" s="73"/>
      <c r="B63" s="86" t="s">
        <v>873</v>
      </c>
      <c r="C63" s="87" t="s">
        <v>947</v>
      </c>
      <c r="D63" s="87" t="s">
        <v>948</v>
      </c>
      <c r="E63" s="78"/>
    </row>
    <row r="64" spans="1:5" ht="15.6" customHeight="1" x14ac:dyDescent="0.2">
      <c r="A64" s="73"/>
      <c r="B64" s="92"/>
      <c r="C64" s="89"/>
      <c r="D64" s="89"/>
      <c r="E64" s="78"/>
    </row>
    <row r="65" spans="1:5" ht="15.6" customHeight="1" x14ac:dyDescent="0.2">
      <c r="B65" s="88"/>
      <c r="C65" s="88"/>
      <c r="D65" s="88"/>
    </row>
    <row r="66" spans="1:5" ht="15.6" customHeight="1" x14ac:dyDescent="0.2">
      <c r="A66" s="73"/>
      <c r="B66" s="85" t="s">
        <v>949</v>
      </c>
      <c r="C66" s="85" t="s">
        <v>871</v>
      </c>
      <c r="D66" s="85" t="s">
        <v>872</v>
      </c>
    </row>
    <row r="67" spans="1:5" ht="15.6" customHeight="1" x14ac:dyDescent="0.2">
      <c r="A67" s="73"/>
      <c r="B67" s="86" t="s">
        <v>873</v>
      </c>
      <c r="C67" s="87" t="s">
        <v>950</v>
      </c>
      <c r="D67" s="87" t="s">
        <v>950</v>
      </c>
      <c r="E67" s="78" t="s">
        <v>875</v>
      </c>
    </row>
    <row r="68" spans="1:5" ht="15.6" customHeight="1" x14ac:dyDescent="0.2">
      <c r="A68" s="73"/>
      <c r="B68" s="86" t="s">
        <v>873</v>
      </c>
      <c r="C68" s="87" t="s">
        <v>951</v>
      </c>
      <c r="D68" s="87" t="s">
        <v>951</v>
      </c>
      <c r="E68" s="78" t="s">
        <v>875</v>
      </c>
    </row>
    <row r="69" spans="1:5" ht="15.6" customHeight="1" x14ac:dyDescent="0.2">
      <c r="A69" s="73"/>
      <c r="B69" s="86" t="s">
        <v>873</v>
      </c>
      <c r="C69" s="87" t="s">
        <v>952</v>
      </c>
      <c r="D69" s="87" t="s">
        <v>952</v>
      </c>
      <c r="E69" s="78" t="s">
        <v>875</v>
      </c>
    </row>
    <row r="70" spans="1:5" ht="14.45" customHeight="1" x14ac:dyDescent="0.2">
      <c r="A70" s="73"/>
      <c r="B70" s="86" t="s">
        <v>873</v>
      </c>
      <c r="C70" s="87" t="s">
        <v>953</v>
      </c>
      <c r="D70" s="87" t="s">
        <v>954</v>
      </c>
    </row>
    <row r="71" spans="1:5" ht="25.5" x14ac:dyDescent="0.2">
      <c r="A71" s="73"/>
      <c r="B71" s="86" t="s">
        <v>873</v>
      </c>
      <c r="C71" s="87" t="s">
        <v>955</v>
      </c>
      <c r="D71" s="87" t="s">
        <v>956</v>
      </c>
    </row>
    <row r="72" spans="1:5" ht="25.5" x14ac:dyDescent="0.2">
      <c r="A72" s="73"/>
      <c r="B72" s="86" t="s">
        <v>873</v>
      </c>
      <c r="C72" s="87" t="s">
        <v>957</v>
      </c>
      <c r="D72" s="87" t="s">
        <v>958</v>
      </c>
    </row>
    <row r="73" spans="1:5" ht="25.5" x14ac:dyDescent="0.2">
      <c r="A73" s="73"/>
      <c r="B73" s="86" t="s">
        <v>873</v>
      </c>
      <c r="C73" s="87" t="s">
        <v>959</v>
      </c>
      <c r="D73" s="87" t="s">
        <v>960</v>
      </c>
    </row>
    <row r="74" spans="1:5" ht="25.5" x14ac:dyDescent="0.2">
      <c r="A74" s="73"/>
      <c r="B74" s="86" t="s">
        <v>873</v>
      </c>
      <c r="C74" s="97" t="s">
        <v>1038</v>
      </c>
      <c r="D74" s="97" t="s">
        <v>1038</v>
      </c>
      <c r="E74" s="78" t="s">
        <v>875</v>
      </c>
    </row>
    <row r="75" spans="1:5" ht="25.5" x14ac:dyDescent="0.2">
      <c r="A75" s="73"/>
      <c r="B75" s="86" t="s">
        <v>873</v>
      </c>
      <c r="C75" s="97" t="s">
        <v>1039</v>
      </c>
      <c r="D75" s="97" t="s">
        <v>1039</v>
      </c>
      <c r="E75" s="78" t="s">
        <v>875</v>
      </c>
    </row>
    <row r="76" spans="1:5" ht="15.6" customHeight="1" x14ac:dyDescent="0.2">
      <c r="B76" s="88"/>
      <c r="C76" s="88"/>
      <c r="D76" s="88"/>
    </row>
    <row r="77" spans="1:5" ht="15.6" customHeight="1" x14ac:dyDescent="0.2">
      <c r="B77" s="88"/>
      <c r="C77" s="88"/>
      <c r="D77" s="88"/>
    </row>
    <row r="78" spans="1:5" x14ac:dyDescent="0.2">
      <c r="A78" s="73"/>
      <c r="B78" s="85" t="s">
        <v>961</v>
      </c>
      <c r="C78" s="85" t="s">
        <v>871</v>
      </c>
      <c r="D78" s="85" t="s">
        <v>872</v>
      </c>
    </row>
    <row r="79" spans="1:5" ht="25.5" x14ac:dyDescent="0.2">
      <c r="A79" s="73"/>
      <c r="B79" s="86" t="s">
        <v>873</v>
      </c>
      <c r="C79" s="87" t="s">
        <v>962</v>
      </c>
      <c r="D79" s="87" t="s">
        <v>962</v>
      </c>
      <c r="E79" s="78" t="s">
        <v>875</v>
      </c>
    </row>
    <row r="80" spans="1:5" ht="25.5" x14ac:dyDescent="0.2">
      <c r="A80" s="73"/>
      <c r="B80" s="86" t="s">
        <v>873</v>
      </c>
      <c r="C80" s="87" t="s">
        <v>963</v>
      </c>
      <c r="D80" s="87" t="s">
        <v>963</v>
      </c>
      <c r="E80" s="78" t="s">
        <v>875</v>
      </c>
    </row>
    <row r="81" spans="1:5" ht="25.5" x14ac:dyDescent="0.2">
      <c r="A81" s="73"/>
      <c r="B81" s="86" t="s">
        <v>873</v>
      </c>
      <c r="C81" s="87" t="s">
        <v>964</v>
      </c>
      <c r="D81" s="87" t="s">
        <v>964</v>
      </c>
      <c r="E81" s="78" t="s">
        <v>875</v>
      </c>
    </row>
    <row r="82" spans="1:5" ht="25.5" x14ac:dyDescent="0.2">
      <c r="A82" s="73"/>
      <c r="B82" s="86" t="s">
        <v>873</v>
      </c>
      <c r="C82" s="87" t="s">
        <v>965</v>
      </c>
      <c r="D82" s="87" t="s">
        <v>965</v>
      </c>
      <c r="E82" s="78" t="s">
        <v>875</v>
      </c>
    </row>
    <row r="85" spans="1:5" x14ac:dyDescent="0.2">
      <c r="B85" s="85" t="s">
        <v>966</v>
      </c>
      <c r="C85" s="85" t="s">
        <v>871</v>
      </c>
      <c r="D85" s="85" t="s">
        <v>872</v>
      </c>
    </row>
    <row r="86" spans="1:5" x14ac:dyDescent="0.2">
      <c r="B86" s="33" t="s">
        <v>967</v>
      </c>
      <c r="C86" s="33" t="s">
        <v>968</v>
      </c>
      <c r="D86" s="33" t="s">
        <v>969</v>
      </c>
      <c r="E86" s="78" t="s">
        <v>970</v>
      </c>
    </row>
    <row r="87" spans="1:5" x14ac:dyDescent="0.2">
      <c r="B87" s="94" t="s">
        <v>967</v>
      </c>
      <c r="C87" s="94" t="s">
        <v>971</v>
      </c>
      <c r="D87" s="33" t="s">
        <v>972</v>
      </c>
      <c r="E87" s="78" t="s">
        <v>970</v>
      </c>
    </row>
    <row r="88" spans="1:5" x14ac:dyDescent="0.2">
      <c r="B88" s="33" t="s">
        <v>967</v>
      </c>
      <c r="C88" s="95" t="s">
        <v>973</v>
      </c>
      <c r="D88" s="33" t="s">
        <v>974</v>
      </c>
      <c r="E88" s="78" t="s">
        <v>970</v>
      </c>
    </row>
    <row r="89" spans="1:5" x14ac:dyDescent="0.2">
      <c r="C89" s="79"/>
      <c r="D89" s="79"/>
    </row>
    <row r="90" spans="1:5" customFormat="1" x14ac:dyDescent="0.2"/>
    <row r="91" spans="1:5" customFormat="1" x14ac:dyDescent="0.2"/>
    <row r="92" spans="1:5" customFormat="1" x14ac:dyDescent="0.2"/>
    <row r="93" spans="1:5" customFormat="1" x14ac:dyDescent="0.2"/>
    <row r="98" spans="2:2" x14ac:dyDescent="0.2">
      <c r="B98" s="73"/>
    </row>
    <row r="99" spans="2:2" x14ac:dyDescent="0.2">
      <c r="B99" s="73"/>
    </row>
  </sheetData>
  <sheetProtection algorithmName="SHA-512" hashValue="pY9+Q1CJ+L3ZpcM6i09Qwf7MHQoXrHKiQf51lUmQ4aiw5wSNkFKdGfIoZ2nzdhhu+9DfAMWiuILqzHe/gXVaDw==" saltValue="uxwzwB9c8R6qQ3paUDkd9Q==" spinCount="100000" sheet="1" objects="1" scenarios="1" formatColumns="0" formatRow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332"/>
  <sheetViews>
    <sheetView workbookViewId="0"/>
  </sheetViews>
  <sheetFormatPr defaultRowHeight="12.75" x14ac:dyDescent="0.2"/>
  <cols>
    <col min="1" max="1" width="15.85546875" style="10" bestFit="1" customWidth="1"/>
    <col min="2" max="2" width="11.28515625" style="10" bestFit="1" customWidth="1"/>
    <col min="3" max="3" width="20.85546875" style="114" customWidth="1"/>
    <col min="4" max="4" width="14" style="105" customWidth="1"/>
    <col min="5" max="5" width="50.5703125" style="10" customWidth="1"/>
    <col min="6" max="6" width="11.85546875" style="121" customWidth="1"/>
    <col min="7" max="7" width="17" style="121" customWidth="1"/>
    <col min="8" max="8" width="19.42578125" style="121" customWidth="1"/>
    <col min="9" max="9" width="32.28515625" style="121" customWidth="1"/>
    <col min="12" max="16384" width="9.140625" style="9"/>
  </cols>
  <sheetData>
    <row r="1" spans="1:9" ht="15.75" x14ac:dyDescent="0.25">
      <c r="A1" s="7" t="s">
        <v>0</v>
      </c>
      <c r="B1" s="8"/>
      <c r="C1" s="115"/>
      <c r="D1" s="103"/>
      <c r="E1" s="8"/>
    </row>
    <row r="2" spans="1:9" x14ac:dyDescent="0.2">
      <c r="B2" s="11"/>
      <c r="C2" s="116"/>
      <c r="E2" s="12"/>
    </row>
    <row r="3" spans="1:9" x14ac:dyDescent="0.2">
      <c r="A3" s="13"/>
      <c r="B3" s="13"/>
      <c r="C3" s="104"/>
      <c r="E3" s="12"/>
    </row>
    <row r="4" spans="1:9" ht="25.5" x14ac:dyDescent="0.2">
      <c r="A4" s="2"/>
      <c r="B4" s="2"/>
      <c r="C4" s="106" t="s">
        <v>5</v>
      </c>
      <c r="D4" s="106" t="s">
        <v>5</v>
      </c>
      <c r="E4" s="2" t="s">
        <v>6</v>
      </c>
      <c r="F4" s="124" t="s">
        <v>855</v>
      </c>
      <c r="G4" s="124" t="s">
        <v>857</v>
      </c>
      <c r="H4" s="124" t="s">
        <v>975</v>
      </c>
      <c r="I4" s="124" t="s">
        <v>858</v>
      </c>
    </row>
    <row r="5" spans="1:9" x14ac:dyDescent="0.2">
      <c r="A5" s="3" t="s">
        <v>7</v>
      </c>
      <c r="B5" s="3" t="s">
        <v>8</v>
      </c>
      <c r="C5" s="107" t="s">
        <v>851</v>
      </c>
      <c r="D5" s="108" t="s">
        <v>9</v>
      </c>
      <c r="E5" s="3" t="s">
        <v>10</v>
      </c>
      <c r="F5" s="121">
        <f>COUNTIF(F$6:F$332, "&lt;" &amp; -Tolerance) + COUNTIF(F$6:F$332, "&gt;" &amp; Tolerance) + COUNTIF(F$6:F$332, FALSE)</f>
        <v>0</v>
      </c>
      <c r="G5" s="121">
        <f>COUNTIF(G$6:G$332, "missing")</f>
        <v>0</v>
      </c>
      <c r="H5" s="121">
        <f>COUNTIF(H$6:H$332, "*Flag*" )</f>
        <v>0</v>
      </c>
      <c r="I5" s="121">
        <f>COUNTIF(I$6:I$332, "*Fraud*" ) + COUNTIF(I$6:I$332, "*positive*" )</f>
        <v>0</v>
      </c>
    </row>
    <row r="6" spans="1:9" x14ac:dyDescent="0.2">
      <c r="A6" s="4" t="s">
        <v>1</v>
      </c>
      <c r="B6" s="5" t="s">
        <v>11</v>
      </c>
      <c r="C6" s="109">
        <f xml:space="preserve"> SUM($C$12, $C$15)</f>
        <v>0</v>
      </c>
      <c r="D6" s="110" t="s">
        <v>634</v>
      </c>
      <c r="E6" s="6"/>
      <c r="F6" s="122">
        <f>SUM($C$6) - SUM($C$12, $C$15)</f>
        <v>0</v>
      </c>
      <c r="G6" s="121" t="str">
        <f t="shared" ref="G6:G69" si="0">IF(OR(ISBLANK($C6), ISBLANK($D6)), "missing", "OK")</f>
        <v>OK</v>
      </c>
      <c r="H6" s="121" t="str">
        <f t="shared" ref="H6:H37" si="1">IF(AND($C6&gt;0, $D6= "NA"), "Flag should be OK", IF($D6="E","Flag E only for fraud","OK"))</f>
        <v>OK</v>
      </c>
      <c r="I6" s="121" t="str">
        <f>IF(AND($C6&gt;0, NOT($C$69&gt;0)), "Row " &amp; ROW($C$69) &amp; " should also be positive!", IF($C$132 &gt; $C6 + Tolerance,"Fraud in row " &amp; ROW($C$132) &amp; " higher than payment", "OK"))</f>
        <v>OK</v>
      </c>
    </row>
    <row r="7" spans="1:9" x14ac:dyDescent="0.2">
      <c r="A7" s="4" t="s">
        <v>12</v>
      </c>
      <c r="B7" s="5" t="s">
        <v>11</v>
      </c>
      <c r="C7" s="109">
        <f xml:space="preserve"> SUM($C$13, $C$16)</f>
        <v>0</v>
      </c>
      <c r="D7" s="110" t="s">
        <v>634</v>
      </c>
      <c r="E7" s="6"/>
      <c r="F7" s="122">
        <f>SUM($C$7) - SUM($C$13, $C$16)</f>
        <v>0</v>
      </c>
      <c r="G7" s="121" t="str">
        <f t="shared" si="0"/>
        <v>OK</v>
      </c>
      <c r="H7" s="121" t="str">
        <f t="shared" si="1"/>
        <v>OK</v>
      </c>
      <c r="I7" s="121" t="str">
        <f>IF(AND($C7&gt;0, NOT($C$70&gt;0)), "Row " &amp; ROW($C$70) &amp; " should also be positive!", IF($C$133 &gt; $C7 + Tolerance,"Fraud in row " &amp; ROW($C$133) &amp; " higher than payment", "OK"))</f>
        <v>OK</v>
      </c>
    </row>
    <row r="8" spans="1:9" x14ac:dyDescent="0.2">
      <c r="A8" s="4" t="s">
        <v>13</v>
      </c>
      <c r="B8" s="5" t="s">
        <v>11</v>
      </c>
      <c r="C8" s="109">
        <f xml:space="preserve"> SUM($C$14, $C$17)</f>
        <v>0</v>
      </c>
      <c r="D8" s="110" t="s">
        <v>634</v>
      </c>
      <c r="E8" s="6"/>
      <c r="F8" s="122">
        <f>SUM($C$8) - SUM($C$14, $C$17)</f>
        <v>0</v>
      </c>
      <c r="G8" s="121" t="str">
        <f t="shared" si="0"/>
        <v>OK</v>
      </c>
      <c r="H8" s="121" t="str">
        <f t="shared" si="1"/>
        <v>OK</v>
      </c>
      <c r="I8" s="121" t="str">
        <f>IF(AND($C8&gt;0, NOT($C$71&gt;0)), "Row " &amp; ROW($C$71) &amp; " should also be positive!", IF($C$134 &gt; $C8 + Tolerance,"Fraud in row " &amp; ROW($C$134) &amp; " higher than payment", "OK"))</f>
        <v>OK</v>
      </c>
    </row>
    <row r="9" spans="1:9" x14ac:dyDescent="0.2">
      <c r="A9" s="4" t="s">
        <v>1</v>
      </c>
      <c r="B9" s="5" t="s">
        <v>14</v>
      </c>
      <c r="C9" s="111">
        <v>0</v>
      </c>
      <c r="D9" s="110" t="s">
        <v>634</v>
      </c>
      <c r="E9" s="6"/>
      <c r="F9" s="121" t="b">
        <f>SUM($C$6) &gt;= SUM($C$9)</f>
        <v>1</v>
      </c>
      <c r="G9" s="121" t="str">
        <f t="shared" si="0"/>
        <v>OK</v>
      </c>
      <c r="H9" s="121" t="str">
        <f t="shared" si="1"/>
        <v>OK</v>
      </c>
      <c r="I9" s="121" t="str">
        <f>IF(AND($C9&gt;0, NOT($C$72&gt;0)), "Row " &amp; ROW($C$72) &amp; " should also be positive!", IF($C$135 &gt; $C9 + Tolerance,"Fraud in row " &amp; ROW($C$135) &amp; " higher than payment", "OK"))</f>
        <v>OK</v>
      </c>
    </row>
    <row r="10" spans="1:9" x14ac:dyDescent="0.2">
      <c r="A10" s="4" t="s">
        <v>12</v>
      </c>
      <c r="B10" s="5" t="s">
        <v>14</v>
      </c>
      <c r="C10" s="111">
        <v>0</v>
      </c>
      <c r="D10" s="110" t="s">
        <v>634</v>
      </c>
      <c r="E10" s="6"/>
      <c r="F10" s="121" t="b">
        <f>SUM($C$7) &gt;= SUM($C$10)</f>
        <v>1</v>
      </c>
      <c r="G10" s="121" t="str">
        <f t="shared" si="0"/>
        <v>OK</v>
      </c>
      <c r="H10" s="121" t="str">
        <f t="shared" si="1"/>
        <v>OK</v>
      </c>
      <c r="I10" s="121" t="str">
        <f>IF(AND($C10&gt;0, NOT($C$73&gt;0)), "Row " &amp; ROW($C$73) &amp; " should also be positive!", IF($C$136 &gt; $C10 + Tolerance,"Fraud in row " &amp; ROW($C$136) &amp; " higher than payment", "OK"))</f>
        <v>OK</v>
      </c>
    </row>
    <row r="11" spans="1:9" x14ac:dyDescent="0.2">
      <c r="A11" s="4" t="s">
        <v>13</v>
      </c>
      <c r="B11" s="5" t="s">
        <v>14</v>
      </c>
      <c r="C11" s="111">
        <v>0</v>
      </c>
      <c r="D11" s="110" t="s">
        <v>634</v>
      </c>
      <c r="E11" s="6"/>
      <c r="F11" s="121" t="b">
        <f>SUM($C$8) &gt;= SUM($C$11)</f>
        <v>1</v>
      </c>
      <c r="G11" s="121" t="str">
        <f t="shared" si="0"/>
        <v>OK</v>
      </c>
      <c r="H11" s="121" t="str">
        <f t="shared" si="1"/>
        <v>OK</v>
      </c>
      <c r="I11" s="121" t="str">
        <f>IF(AND($C11&gt;0, NOT($C$74&gt;0)), "Row " &amp; ROW($C$74) &amp; " should also be positive!", IF($C$137 &gt; $C11 + Tolerance,"Fraud in row " &amp; ROW($C$137) &amp; " higher than payment", "OK"))</f>
        <v>OK</v>
      </c>
    </row>
    <row r="12" spans="1:9" x14ac:dyDescent="0.2">
      <c r="A12" s="4" t="s">
        <v>1</v>
      </c>
      <c r="B12" s="5" t="s">
        <v>15</v>
      </c>
      <c r="C12" s="111">
        <v>0</v>
      </c>
      <c r="D12" s="110" t="s">
        <v>634</v>
      </c>
      <c r="E12" s="6"/>
      <c r="G12" s="121" t="str">
        <f t="shared" si="0"/>
        <v>OK</v>
      </c>
      <c r="H12" s="121" t="str">
        <f t="shared" si="1"/>
        <v>OK</v>
      </c>
      <c r="I12" s="121" t="str">
        <f>IF(AND($C12&gt;0, NOT($C$75&gt;0)), "Row " &amp; ROW($C$75) &amp; " should also be positive!", IF($C$138 &gt; $C12 + Tolerance,"Fraud in row " &amp; ROW($C$138) &amp; " higher than payment", "OK"))</f>
        <v>OK</v>
      </c>
    </row>
    <row r="13" spans="1:9" x14ac:dyDescent="0.2">
      <c r="A13" s="4" t="s">
        <v>12</v>
      </c>
      <c r="B13" s="5" t="s">
        <v>15</v>
      </c>
      <c r="C13" s="111">
        <v>0</v>
      </c>
      <c r="D13" s="110" t="s">
        <v>634</v>
      </c>
      <c r="E13" s="6"/>
      <c r="G13" s="121" t="str">
        <f t="shared" si="0"/>
        <v>OK</v>
      </c>
      <c r="H13" s="121" t="str">
        <f t="shared" si="1"/>
        <v>OK</v>
      </c>
      <c r="I13" s="121" t="str">
        <f>IF(AND($C13&gt;0, NOT($C$76&gt;0)), "Row " &amp; ROW($C$76) &amp; " should also be positive!", IF($C$139 &gt; $C13 + Tolerance,"Fraud in row " &amp; ROW($C$139) &amp; " higher than payment", "OK"))</f>
        <v>OK</v>
      </c>
    </row>
    <row r="14" spans="1:9" x14ac:dyDescent="0.2">
      <c r="A14" s="4" t="s">
        <v>13</v>
      </c>
      <c r="B14" s="5" t="s">
        <v>15</v>
      </c>
      <c r="C14" s="111">
        <v>0</v>
      </c>
      <c r="D14" s="110" t="s">
        <v>634</v>
      </c>
      <c r="E14" s="6"/>
      <c r="G14" s="121" t="str">
        <f t="shared" si="0"/>
        <v>OK</v>
      </c>
      <c r="H14" s="121" t="str">
        <f t="shared" si="1"/>
        <v>OK</v>
      </c>
      <c r="I14" s="121" t="str">
        <f>IF(AND($C14&gt;0, NOT($C$77&gt;0)), "Row " &amp; ROW($C$77) &amp; " should also be positive!", IF($C$140 &gt; $C14 + Tolerance,"Fraud in row " &amp; ROW($C$140) &amp; " higher than payment", "OK"))</f>
        <v>OK</v>
      </c>
    </row>
    <row r="15" spans="1:9" x14ac:dyDescent="0.2">
      <c r="A15" s="4" t="s">
        <v>1</v>
      </c>
      <c r="B15" s="5" t="s">
        <v>16</v>
      </c>
      <c r="C15" s="109">
        <f xml:space="preserve"> SUM($C$18, $C$45)</f>
        <v>0</v>
      </c>
      <c r="D15" s="110" t="s">
        <v>634</v>
      </c>
      <c r="E15" s="6"/>
      <c r="F15" s="122">
        <f>SUM($C$15) - SUM($C$18, $C$45)</f>
        <v>0</v>
      </c>
      <c r="G15" s="121" t="str">
        <f t="shared" si="0"/>
        <v>OK</v>
      </c>
      <c r="H15" s="121" t="str">
        <f t="shared" si="1"/>
        <v>OK</v>
      </c>
      <c r="I15" s="121" t="str">
        <f>IF(AND($C15&gt;0, NOT($C$78&gt;0)), "Row " &amp; ROW($C$78) &amp; " should also be positive!", IF($C$141 &gt; $C15 + Tolerance,"Fraud in row " &amp; ROW($C$141) &amp; " higher than payment", "OK"))</f>
        <v>OK</v>
      </c>
    </row>
    <row r="16" spans="1:9" x14ac:dyDescent="0.2">
      <c r="A16" s="4" t="s">
        <v>12</v>
      </c>
      <c r="B16" s="5" t="s">
        <v>16</v>
      </c>
      <c r="C16" s="109">
        <f xml:space="preserve"> SUM($C$19, $C$46)</f>
        <v>0</v>
      </c>
      <c r="D16" s="110" t="s">
        <v>634</v>
      </c>
      <c r="E16" s="6"/>
      <c r="F16" s="122">
        <f>SUM($C$16) - SUM($C$19, $C$46)</f>
        <v>0</v>
      </c>
      <c r="G16" s="121" t="str">
        <f t="shared" si="0"/>
        <v>OK</v>
      </c>
      <c r="H16" s="121" t="str">
        <f t="shared" si="1"/>
        <v>OK</v>
      </c>
      <c r="I16" s="121" t="str">
        <f>IF(AND($C16&gt;0, NOT($C$79&gt;0)), "Row " &amp; ROW($C$79) &amp; " should also be positive!", IF($C$142 &gt; $C16 + Tolerance,"Fraud in row " &amp; ROW($C$142) &amp; " higher than payment", "OK"))</f>
        <v>OK</v>
      </c>
    </row>
    <row r="17" spans="1:9" x14ac:dyDescent="0.2">
      <c r="A17" s="4" t="s">
        <v>13</v>
      </c>
      <c r="B17" s="5" t="s">
        <v>16</v>
      </c>
      <c r="C17" s="109">
        <f xml:space="preserve"> SUM($C$20, $C$47)</f>
        <v>0</v>
      </c>
      <c r="D17" s="110" t="s">
        <v>634</v>
      </c>
      <c r="E17" s="6"/>
      <c r="F17" s="122">
        <f>SUM($C$17) - SUM($C$20, $C$47)</f>
        <v>0</v>
      </c>
      <c r="G17" s="121" t="str">
        <f t="shared" si="0"/>
        <v>OK</v>
      </c>
      <c r="H17" s="121" t="str">
        <f t="shared" si="1"/>
        <v>OK</v>
      </c>
      <c r="I17" s="121" t="str">
        <f>IF(AND($C17&gt;0, NOT($C$80&gt;0)), "Row " &amp; ROW($C$80) &amp; " should also be positive!", IF($C$143 &gt; $C17 + Tolerance,"Fraud in row " &amp; ROW($C$143) &amp; " higher than payment", "OK"))</f>
        <v>OK</v>
      </c>
    </row>
    <row r="18" spans="1:9" x14ac:dyDescent="0.2">
      <c r="A18" s="4" t="s">
        <v>1</v>
      </c>
      <c r="B18" s="5" t="s">
        <v>17</v>
      </c>
      <c r="C18" s="109">
        <f xml:space="preserve"> SUM($C$21, $C$24)</f>
        <v>0</v>
      </c>
      <c r="D18" s="110" t="s">
        <v>634</v>
      </c>
      <c r="E18" s="6"/>
      <c r="F18" s="122">
        <f>SUM($C$18) - SUM($C$21, $C$24)</f>
        <v>0</v>
      </c>
      <c r="G18" s="121" t="str">
        <f t="shared" si="0"/>
        <v>OK</v>
      </c>
      <c r="H18" s="121" t="str">
        <f t="shared" si="1"/>
        <v>OK</v>
      </c>
      <c r="I18" s="121" t="str">
        <f>IF(AND($C18&gt;0, NOT($C$81&gt;0)), "Row " &amp; ROW($C$81) &amp; " should also be positive!", IF($C$144 &gt; $C18 + Tolerance,"Fraud in row " &amp; ROW($C$144) &amp; " higher than payment", "OK"))</f>
        <v>OK</v>
      </c>
    </row>
    <row r="19" spans="1:9" x14ac:dyDescent="0.2">
      <c r="A19" s="4" t="s">
        <v>12</v>
      </c>
      <c r="B19" s="5" t="s">
        <v>17</v>
      </c>
      <c r="C19" s="109">
        <f xml:space="preserve"> SUM($C$22, $C$25)</f>
        <v>0</v>
      </c>
      <c r="D19" s="110" t="s">
        <v>634</v>
      </c>
      <c r="E19" s="6"/>
      <c r="F19" s="122">
        <f>SUM($C$19) - SUM($C$22, $C$25)</f>
        <v>0</v>
      </c>
      <c r="G19" s="121" t="str">
        <f t="shared" si="0"/>
        <v>OK</v>
      </c>
      <c r="H19" s="121" t="str">
        <f t="shared" si="1"/>
        <v>OK</v>
      </c>
      <c r="I19" s="121" t="str">
        <f>IF(AND($C19&gt;0, NOT($C$82&gt;0)), "Row " &amp; ROW($C$82) &amp; " should also be positive!", IF($C$145 &gt; $C19 + Tolerance,"Fraud in row " &amp; ROW($C$145) &amp; " higher than payment", "OK"))</f>
        <v>OK</v>
      </c>
    </row>
    <row r="20" spans="1:9" x14ac:dyDescent="0.2">
      <c r="A20" s="4" t="s">
        <v>13</v>
      </c>
      <c r="B20" s="5" t="s">
        <v>17</v>
      </c>
      <c r="C20" s="109">
        <f xml:space="preserve"> SUM($C$23, $C$26)</f>
        <v>0</v>
      </c>
      <c r="D20" s="110" t="s">
        <v>634</v>
      </c>
      <c r="E20" s="6"/>
      <c r="F20" s="122">
        <f>SUM($C$20) - SUM($C$23, $C$26)</f>
        <v>0</v>
      </c>
      <c r="G20" s="121" t="str">
        <f t="shared" si="0"/>
        <v>OK</v>
      </c>
      <c r="H20" s="121" t="str">
        <f t="shared" si="1"/>
        <v>OK</v>
      </c>
      <c r="I20" s="121" t="str">
        <f>IF(AND($C20&gt;0, NOT($C$83&gt;0)), "Row " &amp; ROW($C$83) &amp; " should also be positive!", IF($C$146 &gt; $C20 + Tolerance,"Fraud in row " &amp; ROW($C$146) &amp; " higher than payment", "OK"))</f>
        <v>OK</v>
      </c>
    </row>
    <row r="21" spans="1:9" x14ac:dyDescent="0.2">
      <c r="A21" s="4" t="s">
        <v>1</v>
      </c>
      <c r="B21" s="5" t="s">
        <v>18</v>
      </c>
      <c r="C21" s="111">
        <v>0</v>
      </c>
      <c r="D21" s="110" t="s">
        <v>634</v>
      </c>
      <c r="E21" s="6"/>
      <c r="G21" s="121" t="str">
        <f t="shared" si="0"/>
        <v>OK</v>
      </c>
      <c r="H21" s="121" t="str">
        <f t="shared" si="1"/>
        <v>OK</v>
      </c>
      <c r="I21" s="121" t="str">
        <f>IF(AND($C21&gt;0, NOT($C$84&gt;0)), "Row " &amp; ROW($C$84) &amp; " should also be positive!", IF($C$147 &gt; $C21 + Tolerance,"Fraud in row " &amp; ROW($C$147) &amp; " higher than payment", "OK"))</f>
        <v>OK</v>
      </c>
    </row>
    <row r="22" spans="1:9" x14ac:dyDescent="0.2">
      <c r="A22" s="4" t="s">
        <v>12</v>
      </c>
      <c r="B22" s="5" t="s">
        <v>18</v>
      </c>
      <c r="C22" s="111">
        <v>0</v>
      </c>
      <c r="D22" s="110" t="s">
        <v>634</v>
      </c>
      <c r="E22" s="6"/>
      <c r="G22" s="121" t="str">
        <f t="shared" si="0"/>
        <v>OK</v>
      </c>
      <c r="H22" s="121" t="str">
        <f t="shared" si="1"/>
        <v>OK</v>
      </c>
      <c r="I22" s="121" t="str">
        <f>IF(AND($C22&gt;0, NOT($C$85&gt;0)), "Row " &amp; ROW($C$85) &amp; " should also be positive!", IF($C$148 &gt; $C22 + Tolerance,"Fraud in row " &amp; ROW($C$148) &amp; " higher than payment", "OK"))</f>
        <v>OK</v>
      </c>
    </row>
    <row r="23" spans="1:9" x14ac:dyDescent="0.2">
      <c r="A23" s="4" t="s">
        <v>13</v>
      </c>
      <c r="B23" s="5" t="s">
        <v>18</v>
      </c>
      <c r="C23" s="111">
        <v>0</v>
      </c>
      <c r="D23" s="110" t="s">
        <v>634</v>
      </c>
      <c r="E23" s="6"/>
      <c r="G23" s="121" t="str">
        <f t="shared" si="0"/>
        <v>OK</v>
      </c>
      <c r="H23" s="121" t="str">
        <f t="shared" si="1"/>
        <v>OK</v>
      </c>
      <c r="I23" s="121" t="str">
        <f>IF(AND($C23&gt;0, NOT($C$86&gt;0)), "Row " &amp; ROW($C$86) &amp; " should also be positive!", IF($C$149 &gt; $C23 + Tolerance,"Fraud in row " &amp; ROW($C$149) &amp; " higher than payment", "OK"))</f>
        <v>OK</v>
      </c>
    </row>
    <row r="24" spans="1:9" x14ac:dyDescent="0.2">
      <c r="A24" s="4" t="s">
        <v>1</v>
      </c>
      <c r="B24" s="5" t="s">
        <v>19</v>
      </c>
      <c r="C24" s="109">
        <f xml:space="preserve"> SUM($C$27, $C$30, $C$33, $C$36, $C$39, $C$42)</f>
        <v>0</v>
      </c>
      <c r="D24" s="110" t="s">
        <v>634</v>
      </c>
      <c r="E24" s="6"/>
      <c r="F24" s="122">
        <f>SUM($C$24) - SUM($C$27, $C$30, $C$33, $C$36, $C$39, $C$42)</f>
        <v>0</v>
      </c>
      <c r="G24" s="121" t="str">
        <f t="shared" si="0"/>
        <v>OK</v>
      </c>
      <c r="H24" s="121" t="str">
        <f t="shared" si="1"/>
        <v>OK</v>
      </c>
      <c r="I24" s="121" t="str">
        <f>IF(AND($C24&gt;0, NOT($C$87&gt;0)), "Row " &amp; ROW($C$87) &amp; " should also be positive!", IF($C$159 &gt; $C24 + Tolerance,"Fraud in row " &amp; ROW($C$159) &amp; " higher than payment", "OK"))</f>
        <v>OK</v>
      </c>
    </row>
    <row r="25" spans="1:9" x14ac:dyDescent="0.2">
      <c r="A25" s="4" t="s">
        <v>12</v>
      </c>
      <c r="B25" s="5" t="s">
        <v>19</v>
      </c>
      <c r="C25" s="109">
        <f xml:space="preserve"> SUM($C$28, $C$31, $C$34, $C$37, $C$40, $C$43)</f>
        <v>0</v>
      </c>
      <c r="D25" s="110" t="s">
        <v>634</v>
      </c>
      <c r="E25" s="6"/>
      <c r="F25" s="122">
        <f>SUM($C$25) - SUM($C$28, $C$31, $C$34, $C$37, $C$40, $C$43)</f>
        <v>0</v>
      </c>
      <c r="G25" s="121" t="str">
        <f t="shared" si="0"/>
        <v>OK</v>
      </c>
      <c r="H25" s="121" t="str">
        <f t="shared" si="1"/>
        <v>OK</v>
      </c>
      <c r="I25" s="121" t="str">
        <f>IF(AND($C25&gt;0, NOT($C$88&gt;0)), "Row " &amp; ROW($C$88) &amp; " should also be positive!", IF($C$160 &gt; $C25 + Tolerance,"Fraud in row " &amp; ROW($C$160) &amp; " higher than payment", "OK"))</f>
        <v>OK</v>
      </c>
    </row>
    <row r="26" spans="1:9" x14ac:dyDescent="0.2">
      <c r="A26" s="4" t="s">
        <v>13</v>
      </c>
      <c r="B26" s="5" t="s">
        <v>19</v>
      </c>
      <c r="C26" s="109">
        <f xml:space="preserve"> SUM($C$29, $C$32, $C$35, $C$38, $C$41, $C$44)</f>
        <v>0</v>
      </c>
      <c r="D26" s="110" t="s">
        <v>634</v>
      </c>
      <c r="E26" s="6"/>
      <c r="F26" s="122">
        <f>SUM($C$26) - SUM($C$29, $C$32, $C$35, $C$38, $C$41, $C$44)</f>
        <v>0</v>
      </c>
      <c r="G26" s="121" t="str">
        <f t="shared" si="0"/>
        <v>OK</v>
      </c>
      <c r="H26" s="121" t="str">
        <f t="shared" si="1"/>
        <v>OK</v>
      </c>
      <c r="I26" s="121" t="str">
        <f>IF(AND($C26&gt;0, NOT($C$89&gt;0)), "Row " &amp; ROW($C$89) &amp; " should also be positive!", IF($C$161 &gt; $C26 + Tolerance,"Fraud in row " &amp; ROW($C$161) &amp; " higher than payment", "OK"))</f>
        <v>OK</v>
      </c>
    </row>
    <row r="27" spans="1:9" x14ac:dyDescent="0.2">
      <c r="A27" s="4" t="s">
        <v>1</v>
      </c>
      <c r="B27" s="5" t="s">
        <v>20</v>
      </c>
      <c r="C27" s="111">
        <v>0</v>
      </c>
      <c r="D27" s="110" t="s">
        <v>634</v>
      </c>
      <c r="E27" s="6"/>
      <c r="G27" s="121" t="str">
        <f t="shared" si="0"/>
        <v>OK</v>
      </c>
      <c r="H27" s="121" t="str">
        <f t="shared" si="1"/>
        <v>OK</v>
      </c>
      <c r="I27" s="121" t="str">
        <f>IF(AND($C27&gt;0, NOT($C$90&gt;0)), "Row " &amp; ROW($C$90) &amp; " should also be positive!", IF($C$171 &gt; $C27 + Tolerance,"Fraud in row " &amp; ROW($C$171) &amp; " higher than payment", "OK"))</f>
        <v>OK</v>
      </c>
    </row>
    <row r="28" spans="1:9" x14ac:dyDescent="0.2">
      <c r="A28" s="4" t="s">
        <v>12</v>
      </c>
      <c r="B28" s="5" t="s">
        <v>20</v>
      </c>
      <c r="C28" s="111">
        <v>0</v>
      </c>
      <c r="D28" s="110" t="s">
        <v>634</v>
      </c>
      <c r="E28" s="6"/>
      <c r="G28" s="121" t="str">
        <f t="shared" si="0"/>
        <v>OK</v>
      </c>
      <c r="H28" s="121" t="str">
        <f t="shared" si="1"/>
        <v>OK</v>
      </c>
      <c r="I28" s="121" t="str">
        <f>IF(AND($C28&gt;0, NOT($C$91&gt;0)), "Row " &amp; ROW($C$91) &amp; " should also be positive!", IF($C$172 &gt; $C28 + Tolerance,"Fraud in row " &amp; ROW($C$172) &amp; " higher than payment", "OK"))</f>
        <v>OK</v>
      </c>
    </row>
    <row r="29" spans="1:9" x14ac:dyDescent="0.2">
      <c r="A29" s="4" t="s">
        <v>13</v>
      </c>
      <c r="B29" s="5" t="s">
        <v>20</v>
      </c>
      <c r="C29" s="111">
        <v>0</v>
      </c>
      <c r="D29" s="110" t="s">
        <v>634</v>
      </c>
      <c r="E29" s="6"/>
      <c r="G29" s="121" t="str">
        <f t="shared" si="0"/>
        <v>OK</v>
      </c>
      <c r="H29" s="121" t="str">
        <f t="shared" si="1"/>
        <v>OK</v>
      </c>
      <c r="I29" s="121" t="str">
        <f>IF(AND($C29&gt;0, NOT($C$92&gt;0)), "Row " &amp; ROW($C$92) &amp; " should also be positive!", IF($C$173 &gt; $C29 + Tolerance,"Fraud in row " &amp; ROW($C$173) &amp; " higher than payment", "OK"))</f>
        <v>OK</v>
      </c>
    </row>
    <row r="30" spans="1:9" x14ac:dyDescent="0.2">
      <c r="A30" s="4" t="s">
        <v>1</v>
      </c>
      <c r="B30" s="5" t="s">
        <v>21</v>
      </c>
      <c r="C30" s="111">
        <v>0</v>
      </c>
      <c r="D30" s="110" t="s">
        <v>634</v>
      </c>
      <c r="E30" s="6"/>
      <c r="G30" s="121" t="str">
        <f t="shared" si="0"/>
        <v>OK</v>
      </c>
      <c r="H30" s="121" t="str">
        <f t="shared" si="1"/>
        <v>OK</v>
      </c>
      <c r="I30" s="121" t="str">
        <f>IF(AND($C30&gt;0, NOT($C$93&gt;0)), "Row " &amp; ROW($C$93) &amp; " should also be positive!", IF($C$174 &gt; $C30 + Tolerance,"Fraud in row " &amp; ROW($C$174) &amp; " higher than payment", "OK"))</f>
        <v>OK</v>
      </c>
    </row>
    <row r="31" spans="1:9" x14ac:dyDescent="0.2">
      <c r="A31" s="4" t="s">
        <v>12</v>
      </c>
      <c r="B31" s="5" t="s">
        <v>21</v>
      </c>
      <c r="C31" s="111">
        <v>0</v>
      </c>
      <c r="D31" s="110" t="s">
        <v>634</v>
      </c>
      <c r="E31" s="6"/>
      <c r="G31" s="121" t="str">
        <f t="shared" si="0"/>
        <v>OK</v>
      </c>
      <c r="H31" s="121" t="str">
        <f t="shared" si="1"/>
        <v>OK</v>
      </c>
      <c r="I31" s="121" t="str">
        <f>IF(AND($C31&gt;0, NOT($C$94&gt;0)), "Row " &amp; ROW($C$94) &amp; " should also be positive!", IF($C$175 &gt; $C31 + Tolerance,"Fraud in row " &amp; ROW($C$175) &amp; " higher than payment", "OK"))</f>
        <v>OK</v>
      </c>
    </row>
    <row r="32" spans="1:9" x14ac:dyDescent="0.2">
      <c r="A32" s="4" t="s">
        <v>13</v>
      </c>
      <c r="B32" s="5" t="s">
        <v>21</v>
      </c>
      <c r="C32" s="111">
        <v>0</v>
      </c>
      <c r="D32" s="110" t="s">
        <v>634</v>
      </c>
      <c r="E32" s="6"/>
      <c r="G32" s="121" t="str">
        <f t="shared" si="0"/>
        <v>OK</v>
      </c>
      <c r="H32" s="121" t="str">
        <f t="shared" si="1"/>
        <v>OK</v>
      </c>
      <c r="I32" s="121" t="str">
        <f>IF(AND($C32&gt;0, NOT($C$95&gt;0)), "Row " &amp; ROW($C$95) &amp; " should also be positive!", IF($C$176 &gt; $C32 + Tolerance,"Fraud in row " &amp; ROW($C$176) &amp; " higher than payment", "OK"))</f>
        <v>OK</v>
      </c>
    </row>
    <row r="33" spans="1:9" x14ac:dyDescent="0.2">
      <c r="A33" s="4" t="s">
        <v>1</v>
      </c>
      <c r="B33" s="5" t="s">
        <v>22</v>
      </c>
      <c r="C33" s="111">
        <v>0</v>
      </c>
      <c r="D33" s="110" t="s">
        <v>634</v>
      </c>
      <c r="E33" s="6"/>
      <c r="G33" s="121" t="str">
        <f t="shared" si="0"/>
        <v>OK</v>
      </c>
      <c r="H33" s="121" t="str">
        <f t="shared" si="1"/>
        <v>OK</v>
      </c>
      <c r="I33" s="121" t="str">
        <f>IF(AND($C33&gt;0, NOT($C$96&gt;0)), "Row " &amp; ROW($C$96) &amp; " should also be positive!", IF($C$177 &gt; $C33 + Tolerance,"Fraud in row " &amp; ROW($C$177) &amp; " higher than payment", "OK"))</f>
        <v>OK</v>
      </c>
    </row>
    <row r="34" spans="1:9" x14ac:dyDescent="0.2">
      <c r="A34" s="4" t="s">
        <v>12</v>
      </c>
      <c r="B34" s="5" t="s">
        <v>22</v>
      </c>
      <c r="C34" s="111">
        <v>0</v>
      </c>
      <c r="D34" s="110" t="s">
        <v>634</v>
      </c>
      <c r="E34" s="6"/>
      <c r="G34" s="121" t="str">
        <f t="shared" si="0"/>
        <v>OK</v>
      </c>
      <c r="H34" s="121" t="str">
        <f t="shared" si="1"/>
        <v>OK</v>
      </c>
      <c r="I34" s="121" t="str">
        <f>IF(AND($C34&gt;0, NOT($C$97&gt;0)), "Row " &amp; ROW($C$97) &amp; " should also be positive!", IF($C$178 &gt; $C34 + Tolerance,"Fraud in row " &amp; ROW($C$178) &amp; " higher than payment", "OK"))</f>
        <v>OK</v>
      </c>
    </row>
    <row r="35" spans="1:9" x14ac:dyDescent="0.2">
      <c r="A35" s="4" t="s">
        <v>13</v>
      </c>
      <c r="B35" s="5" t="s">
        <v>22</v>
      </c>
      <c r="C35" s="111">
        <v>0</v>
      </c>
      <c r="D35" s="110" t="s">
        <v>634</v>
      </c>
      <c r="E35" s="6"/>
      <c r="G35" s="121" t="str">
        <f t="shared" si="0"/>
        <v>OK</v>
      </c>
      <c r="H35" s="121" t="str">
        <f t="shared" si="1"/>
        <v>OK</v>
      </c>
      <c r="I35" s="121" t="str">
        <f>IF(AND($C35&gt;0, NOT($C$98&gt;0)), "Row " &amp; ROW($C$98) &amp; " should also be positive!", IF($C$179 &gt; $C35 + Tolerance,"Fraud in row " &amp; ROW($C$179) &amp; " higher than payment", "OK"))</f>
        <v>OK</v>
      </c>
    </row>
    <row r="36" spans="1:9" x14ac:dyDescent="0.2">
      <c r="A36" s="4" t="s">
        <v>1</v>
      </c>
      <c r="B36" s="5" t="s">
        <v>23</v>
      </c>
      <c r="C36" s="111">
        <v>0</v>
      </c>
      <c r="D36" s="110" t="s">
        <v>634</v>
      </c>
      <c r="E36" s="6"/>
      <c r="G36" s="121" t="str">
        <f t="shared" si="0"/>
        <v>OK</v>
      </c>
      <c r="H36" s="121" t="str">
        <f t="shared" si="1"/>
        <v>OK</v>
      </c>
      <c r="I36" s="121" t="str">
        <f>IF(AND($C36&gt;0, NOT($C$99&gt;0)), "Row " &amp; ROW($C$99) &amp; " should also be positive!", IF($C$180 &gt; $C36 + Tolerance,"Fraud in row " &amp; ROW($C$180) &amp; " higher than payment", "OK"))</f>
        <v>OK</v>
      </c>
    </row>
    <row r="37" spans="1:9" x14ac:dyDescent="0.2">
      <c r="A37" s="4" t="s">
        <v>12</v>
      </c>
      <c r="B37" s="5" t="s">
        <v>23</v>
      </c>
      <c r="C37" s="111">
        <v>0</v>
      </c>
      <c r="D37" s="110" t="s">
        <v>634</v>
      </c>
      <c r="E37" s="6"/>
      <c r="G37" s="121" t="str">
        <f t="shared" si="0"/>
        <v>OK</v>
      </c>
      <c r="H37" s="121" t="str">
        <f t="shared" si="1"/>
        <v>OK</v>
      </c>
      <c r="I37" s="121" t="str">
        <f>IF(AND($C37&gt;0, NOT($C$100&gt;0)), "Row " &amp; ROW($C$100) &amp; " should also be positive!", IF($C$181 &gt; $C37 + Tolerance,"Fraud in row " &amp; ROW($C$181) &amp; " higher than payment", "OK"))</f>
        <v>OK</v>
      </c>
    </row>
    <row r="38" spans="1:9" x14ac:dyDescent="0.2">
      <c r="A38" s="4" t="s">
        <v>13</v>
      </c>
      <c r="B38" s="5" t="s">
        <v>23</v>
      </c>
      <c r="C38" s="111">
        <v>0</v>
      </c>
      <c r="D38" s="110" t="s">
        <v>634</v>
      </c>
      <c r="E38" s="6"/>
      <c r="G38" s="121" t="str">
        <f t="shared" si="0"/>
        <v>OK</v>
      </c>
      <c r="H38" s="121" t="str">
        <f t="shared" ref="H38:H69" si="2">IF(AND($C38&gt;0, $D38= "NA"), "Flag should be OK", IF($D38="E","Flag E only for fraud","OK"))</f>
        <v>OK</v>
      </c>
      <c r="I38" s="121" t="str">
        <f>IF(AND($C38&gt;0, NOT($C$101&gt;0)), "Row " &amp; ROW($C$101) &amp; " should also be positive!", IF($C$182 &gt; $C38 + Tolerance,"Fraud in row " &amp; ROW($C$182) &amp; " higher than payment", "OK"))</f>
        <v>OK</v>
      </c>
    </row>
    <row r="39" spans="1:9" x14ac:dyDescent="0.2">
      <c r="A39" s="4" t="s">
        <v>1</v>
      </c>
      <c r="B39" s="5" t="s">
        <v>24</v>
      </c>
      <c r="C39" s="111">
        <v>0</v>
      </c>
      <c r="D39" s="110" t="s">
        <v>634</v>
      </c>
      <c r="E39" s="6"/>
      <c r="G39" s="121" t="str">
        <f t="shared" si="0"/>
        <v>OK</v>
      </c>
      <c r="H39" s="121" t="str">
        <f t="shared" si="2"/>
        <v>OK</v>
      </c>
      <c r="I39" s="121" t="str">
        <f>IF(AND($C39&gt;0, NOT($C$102&gt;0)), "Row " &amp; ROW($C$102) &amp; " should also be positive!", IF($C$183 &gt; $C39 + Tolerance,"Fraud in row " &amp; ROW($C$183) &amp; " higher than payment", "OK"))</f>
        <v>OK</v>
      </c>
    </row>
    <row r="40" spans="1:9" x14ac:dyDescent="0.2">
      <c r="A40" s="4" t="s">
        <v>12</v>
      </c>
      <c r="B40" s="5" t="s">
        <v>24</v>
      </c>
      <c r="C40" s="111">
        <v>0</v>
      </c>
      <c r="D40" s="110" t="s">
        <v>634</v>
      </c>
      <c r="E40" s="6"/>
      <c r="G40" s="121" t="str">
        <f t="shared" si="0"/>
        <v>OK</v>
      </c>
      <c r="H40" s="121" t="str">
        <f t="shared" si="2"/>
        <v>OK</v>
      </c>
      <c r="I40" s="121" t="str">
        <f>IF(AND($C40&gt;0, NOT($C$103&gt;0)), "Row " &amp; ROW($C$103) &amp; " should also be positive!", IF($C$184 &gt; $C40 + Tolerance,"Fraud in row " &amp; ROW($C$184) &amp; " higher than payment", "OK"))</f>
        <v>OK</v>
      </c>
    </row>
    <row r="41" spans="1:9" x14ac:dyDescent="0.2">
      <c r="A41" s="4" t="s">
        <v>13</v>
      </c>
      <c r="B41" s="5" t="s">
        <v>24</v>
      </c>
      <c r="C41" s="111">
        <v>0</v>
      </c>
      <c r="D41" s="110" t="s">
        <v>634</v>
      </c>
      <c r="E41" s="6"/>
      <c r="G41" s="121" t="str">
        <f t="shared" si="0"/>
        <v>OK</v>
      </c>
      <c r="H41" s="121" t="str">
        <f t="shared" si="2"/>
        <v>OK</v>
      </c>
      <c r="I41" s="121" t="str">
        <f>IF(AND($C41&gt;0, NOT($C$104&gt;0)), "Row " &amp; ROW($C$104) &amp; " should also be positive!", IF($C$185 &gt; $C41 + Tolerance,"Fraud in row " &amp; ROW($C$185) &amp; " higher than payment", "OK"))</f>
        <v>OK</v>
      </c>
    </row>
    <row r="42" spans="1:9" x14ac:dyDescent="0.2">
      <c r="A42" s="4" t="s">
        <v>1</v>
      </c>
      <c r="B42" s="5" t="s">
        <v>25</v>
      </c>
      <c r="C42" s="111">
        <v>0</v>
      </c>
      <c r="D42" s="110" t="s">
        <v>634</v>
      </c>
      <c r="E42" s="6"/>
      <c r="G42" s="121" t="str">
        <f t="shared" si="0"/>
        <v>OK</v>
      </c>
      <c r="H42" s="121" t="str">
        <f t="shared" si="2"/>
        <v>OK</v>
      </c>
      <c r="I42" s="121" t="str">
        <f>IF(AND($C42&gt;0, NOT($C$105&gt;0)), "Row " &amp; ROW($C$105) &amp; " should also be positive!", IF($C$186 &gt; $C42 + Tolerance,"Fraud in row " &amp; ROW($C$186) &amp; " higher than payment", "OK"))</f>
        <v>OK</v>
      </c>
    </row>
    <row r="43" spans="1:9" x14ac:dyDescent="0.2">
      <c r="A43" s="4" t="s">
        <v>12</v>
      </c>
      <c r="B43" s="5" t="s">
        <v>25</v>
      </c>
      <c r="C43" s="111">
        <v>0</v>
      </c>
      <c r="D43" s="110" t="s">
        <v>634</v>
      </c>
      <c r="E43" s="6"/>
      <c r="G43" s="121" t="str">
        <f t="shared" si="0"/>
        <v>OK</v>
      </c>
      <c r="H43" s="121" t="str">
        <f t="shared" si="2"/>
        <v>OK</v>
      </c>
      <c r="I43" s="121" t="str">
        <f>IF(AND($C43&gt;0, NOT($C$106&gt;0)), "Row " &amp; ROW($C$106) &amp; " should also be positive!", IF($C$187 &gt; $C43 + Tolerance,"Fraud in row " &amp; ROW($C$187) &amp; " higher than payment", "OK"))</f>
        <v>OK</v>
      </c>
    </row>
    <row r="44" spans="1:9" x14ac:dyDescent="0.2">
      <c r="A44" s="4" t="s">
        <v>13</v>
      </c>
      <c r="B44" s="5" t="s">
        <v>25</v>
      </c>
      <c r="C44" s="111">
        <v>0</v>
      </c>
      <c r="D44" s="110" t="s">
        <v>634</v>
      </c>
      <c r="E44" s="6"/>
      <c r="G44" s="121" t="str">
        <f t="shared" si="0"/>
        <v>OK</v>
      </c>
      <c r="H44" s="121" t="str">
        <f t="shared" si="2"/>
        <v>OK</v>
      </c>
      <c r="I44" s="121" t="str">
        <f>IF(AND($C44&gt;0, NOT($C$107&gt;0)), "Row " &amp; ROW($C$107) &amp; " should also be positive!", IF($C$188 &gt; $C44 + Tolerance,"Fraud in row " &amp; ROW($C$188) &amp; " higher than payment", "OK"))</f>
        <v>OK</v>
      </c>
    </row>
    <row r="45" spans="1:9" x14ac:dyDescent="0.2">
      <c r="A45" s="4" t="s">
        <v>1</v>
      </c>
      <c r="B45" s="5" t="s">
        <v>26</v>
      </c>
      <c r="C45" s="109">
        <f xml:space="preserve"> SUM($C$48, $C$51)</f>
        <v>0</v>
      </c>
      <c r="D45" s="110" t="s">
        <v>634</v>
      </c>
      <c r="E45" s="6"/>
      <c r="F45" s="122">
        <f>SUM($C$45) - SUM($C$48, $C$51)</f>
        <v>0</v>
      </c>
      <c r="G45" s="121" t="str">
        <f t="shared" si="0"/>
        <v>OK</v>
      </c>
      <c r="H45" s="121" t="str">
        <f t="shared" si="2"/>
        <v>OK</v>
      </c>
      <c r="I45" s="121" t="str">
        <f>IF(AND($C45&gt;0, NOT($C$108&gt;0)), "Row " &amp; ROW($C$108) &amp; " should also be positive!", IF($C$189 &gt; $C45 + Tolerance,"Fraud in row " &amp; ROW($C$189) &amp; " higher than payment", "OK"))</f>
        <v>OK</v>
      </c>
    </row>
    <row r="46" spans="1:9" x14ac:dyDescent="0.2">
      <c r="A46" s="4" t="s">
        <v>12</v>
      </c>
      <c r="B46" s="5" t="s">
        <v>26</v>
      </c>
      <c r="C46" s="109">
        <f xml:space="preserve"> SUM($C$49, $C$52)</f>
        <v>0</v>
      </c>
      <c r="D46" s="110" t="s">
        <v>634</v>
      </c>
      <c r="E46" s="6"/>
      <c r="F46" s="122">
        <f>SUM($C$46) - SUM($C$49, $C$52)</f>
        <v>0</v>
      </c>
      <c r="G46" s="121" t="str">
        <f t="shared" si="0"/>
        <v>OK</v>
      </c>
      <c r="H46" s="121" t="str">
        <f t="shared" si="2"/>
        <v>OK</v>
      </c>
      <c r="I46" s="121" t="str">
        <f>IF(AND($C46&gt;0, NOT($C$109&gt;0)), "Row " &amp; ROW($C$109) &amp; " should also be positive!", IF($C$190 &gt; $C46 + Tolerance,"Fraud in row " &amp; ROW($C$190) &amp; " higher than payment", "OK"))</f>
        <v>OK</v>
      </c>
    </row>
    <row r="47" spans="1:9" x14ac:dyDescent="0.2">
      <c r="A47" s="4" t="s">
        <v>13</v>
      </c>
      <c r="B47" s="5" t="s">
        <v>26</v>
      </c>
      <c r="C47" s="109">
        <f xml:space="preserve"> SUM($C$50, $C$53)</f>
        <v>0</v>
      </c>
      <c r="D47" s="110" t="s">
        <v>634</v>
      </c>
      <c r="E47" s="6"/>
      <c r="F47" s="122">
        <f>SUM($C$47) - SUM($C$50, $C$53)</f>
        <v>0</v>
      </c>
      <c r="G47" s="121" t="str">
        <f t="shared" si="0"/>
        <v>OK</v>
      </c>
      <c r="H47" s="121" t="str">
        <f t="shared" si="2"/>
        <v>OK</v>
      </c>
      <c r="I47" s="121" t="str">
        <f>IF(AND($C47&gt;0, NOT($C$110&gt;0)), "Row " &amp; ROW($C$110) &amp; " should also be positive!", IF($C$191 &gt; $C47 + Tolerance,"Fraud in row " &amp; ROW($C$191) &amp; " higher than payment", "OK"))</f>
        <v>OK</v>
      </c>
    </row>
    <row r="48" spans="1:9" x14ac:dyDescent="0.2">
      <c r="A48" s="4" t="s">
        <v>1</v>
      </c>
      <c r="B48" s="5" t="s">
        <v>27</v>
      </c>
      <c r="C48" s="111">
        <v>0</v>
      </c>
      <c r="D48" s="110" t="s">
        <v>634</v>
      </c>
      <c r="E48" s="6"/>
      <c r="G48" s="121" t="str">
        <f t="shared" si="0"/>
        <v>OK</v>
      </c>
      <c r="H48" s="121" t="str">
        <f t="shared" si="2"/>
        <v>OK</v>
      </c>
      <c r="I48" s="121" t="str">
        <f>IF(AND($C48&gt;0, NOT($C$111&gt;0)), "Row " &amp; ROW($C$111) &amp; " should also be positive!", IF($C$192 &gt; $C48 + Tolerance,"Fraud in row " &amp; ROW($C$192) &amp; " higher than payment", "OK"))</f>
        <v>OK</v>
      </c>
    </row>
    <row r="49" spans="1:9" x14ac:dyDescent="0.2">
      <c r="A49" s="4" t="s">
        <v>12</v>
      </c>
      <c r="B49" s="5" t="s">
        <v>27</v>
      </c>
      <c r="C49" s="111">
        <v>0</v>
      </c>
      <c r="D49" s="110" t="s">
        <v>634</v>
      </c>
      <c r="E49" s="6"/>
      <c r="G49" s="121" t="str">
        <f t="shared" si="0"/>
        <v>OK</v>
      </c>
      <c r="H49" s="121" t="str">
        <f t="shared" si="2"/>
        <v>OK</v>
      </c>
      <c r="I49" s="121" t="str">
        <f>IF(AND($C49&gt;0, NOT($C$112&gt;0)), "Row " &amp; ROW($C$112) &amp; " should also be positive!", IF($C$193 &gt; $C49 + Tolerance,"Fraud in row " &amp; ROW($C$193) &amp; " higher than payment", "OK"))</f>
        <v>OK</v>
      </c>
    </row>
    <row r="50" spans="1:9" x14ac:dyDescent="0.2">
      <c r="A50" s="4" t="s">
        <v>13</v>
      </c>
      <c r="B50" s="5" t="s">
        <v>27</v>
      </c>
      <c r="C50" s="111">
        <v>0</v>
      </c>
      <c r="D50" s="110" t="s">
        <v>634</v>
      </c>
      <c r="E50" s="6"/>
      <c r="G50" s="121" t="str">
        <f t="shared" si="0"/>
        <v>OK</v>
      </c>
      <c r="H50" s="121" t="str">
        <f t="shared" si="2"/>
        <v>OK</v>
      </c>
      <c r="I50" s="121" t="str">
        <f>IF(AND($C50&gt;0, NOT($C$113&gt;0)), "Row " &amp; ROW($C$113) &amp; " should also be positive!", IF($C$194 &gt; $C50 + Tolerance,"Fraud in row " &amp; ROW($C$194) &amp; " higher than payment", "OK"))</f>
        <v>OK</v>
      </c>
    </row>
    <row r="51" spans="1:9" x14ac:dyDescent="0.2">
      <c r="A51" s="4" t="s">
        <v>1</v>
      </c>
      <c r="B51" s="5" t="s">
        <v>28</v>
      </c>
      <c r="C51" s="109">
        <f xml:space="preserve"> SUM($C$54, $C$57, $C$60, $C$63, $C$66)</f>
        <v>0</v>
      </c>
      <c r="D51" s="110" t="s">
        <v>634</v>
      </c>
      <c r="E51" s="6"/>
      <c r="F51" s="122">
        <f>SUM($C$51) - SUM($C$54, $C$57, $C$60, $C$63, $C$66)</f>
        <v>0</v>
      </c>
      <c r="G51" s="121" t="str">
        <f t="shared" si="0"/>
        <v>OK</v>
      </c>
      <c r="H51" s="121" t="str">
        <f t="shared" si="2"/>
        <v>OK</v>
      </c>
      <c r="I51" s="121" t="str">
        <f>IF(AND($C51&gt;0, NOT($C$114&gt;0)), "Row " &amp; ROW($C$114) &amp; " should also be positive!", IF($C$204 &gt; $C51 + Tolerance,"Fraud in row " &amp; ROW($C$204) &amp; " higher than payment", "OK"))</f>
        <v>OK</v>
      </c>
    </row>
    <row r="52" spans="1:9" x14ac:dyDescent="0.2">
      <c r="A52" s="4" t="s">
        <v>12</v>
      </c>
      <c r="B52" s="5" t="s">
        <v>28</v>
      </c>
      <c r="C52" s="109">
        <f xml:space="preserve"> SUM($C$55, $C$58, $C$61, $C$64, $C$67)</f>
        <v>0</v>
      </c>
      <c r="D52" s="110" t="s">
        <v>634</v>
      </c>
      <c r="E52" s="6"/>
      <c r="F52" s="122">
        <f>SUM($C$52) - SUM($C$55, $C$58, $C$61, $C$64, $C$67)</f>
        <v>0</v>
      </c>
      <c r="G52" s="121" t="str">
        <f t="shared" si="0"/>
        <v>OK</v>
      </c>
      <c r="H52" s="121" t="str">
        <f t="shared" si="2"/>
        <v>OK</v>
      </c>
      <c r="I52" s="121" t="str">
        <f>IF(AND($C52&gt;0, NOT($C$115&gt;0)), "Row " &amp; ROW($C$115) &amp; " should also be positive!", IF($C$205 &gt; $C52 + Tolerance,"Fraud in row " &amp; ROW($C$205) &amp; " higher than payment", "OK"))</f>
        <v>OK</v>
      </c>
    </row>
    <row r="53" spans="1:9" x14ac:dyDescent="0.2">
      <c r="A53" s="4" t="s">
        <v>13</v>
      </c>
      <c r="B53" s="5" t="s">
        <v>28</v>
      </c>
      <c r="C53" s="109">
        <f xml:space="preserve"> SUM($C$56, $C$59, $C$62, $C$65, $C$68)</f>
        <v>0</v>
      </c>
      <c r="D53" s="110" t="s">
        <v>634</v>
      </c>
      <c r="E53" s="6"/>
      <c r="F53" s="122">
        <f>SUM($C$53) - SUM($C$56, $C$59, $C$62, $C$65, $C$68)</f>
        <v>0</v>
      </c>
      <c r="G53" s="121" t="str">
        <f t="shared" si="0"/>
        <v>OK</v>
      </c>
      <c r="H53" s="121" t="str">
        <f t="shared" si="2"/>
        <v>OK</v>
      </c>
      <c r="I53" s="121" t="str">
        <f>IF(AND($C53&gt;0, NOT($C$116&gt;0)), "Row " &amp; ROW($C$116) &amp; " should also be positive!", IF($C$206 &gt; $C53 + Tolerance,"Fraud in row " &amp; ROW($C$206) &amp; " higher than payment", "OK"))</f>
        <v>OK</v>
      </c>
    </row>
    <row r="54" spans="1:9" x14ac:dyDescent="0.2">
      <c r="A54" s="4" t="s">
        <v>1</v>
      </c>
      <c r="B54" s="5" t="s">
        <v>29</v>
      </c>
      <c r="C54" s="111">
        <v>0</v>
      </c>
      <c r="D54" s="110" t="s">
        <v>634</v>
      </c>
      <c r="E54" s="6"/>
      <c r="G54" s="121" t="str">
        <f t="shared" si="0"/>
        <v>OK</v>
      </c>
      <c r="H54" s="121" t="str">
        <f t="shared" si="2"/>
        <v>OK</v>
      </c>
      <c r="I54" s="121" t="str">
        <f>IF(AND($C54&gt;0, NOT($C$117&gt;0)), "Row " &amp; ROW($C$117) &amp; " should also be positive!", IF($C$216 &gt; $C54 + Tolerance,"Fraud in row " &amp; ROW($C$216) &amp; " higher than payment", "OK"))</f>
        <v>OK</v>
      </c>
    </row>
    <row r="55" spans="1:9" x14ac:dyDescent="0.2">
      <c r="A55" s="4" t="s">
        <v>12</v>
      </c>
      <c r="B55" s="5" t="s">
        <v>29</v>
      </c>
      <c r="C55" s="111">
        <v>0</v>
      </c>
      <c r="D55" s="110" t="s">
        <v>634</v>
      </c>
      <c r="E55" s="6"/>
      <c r="G55" s="121" t="str">
        <f t="shared" si="0"/>
        <v>OK</v>
      </c>
      <c r="H55" s="121" t="str">
        <f t="shared" si="2"/>
        <v>OK</v>
      </c>
      <c r="I55" s="121" t="str">
        <f>IF(AND($C55&gt;0, NOT($C$118&gt;0)), "Row " &amp; ROW($C$118) &amp; " should also be positive!", IF($C$217 &gt; $C55 + Tolerance,"Fraud in row " &amp; ROW($C$217) &amp; " higher than payment", "OK"))</f>
        <v>OK</v>
      </c>
    </row>
    <row r="56" spans="1:9" x14ac:dyDescent="0.2">
      <c r="A56" s="4" t="s">
        <v>13</v>
      </c>
      <c r="B56" s="5" t="s">
        <v>29</v>
      </c>
      <c r="C56" s="111">
        <v>0</v>
      </c>
      <c r="D56" s="110" t="s">
        <v>634</v>
      </c>
      <c r="E56" s="6"/>
      <c r="G56" s="121" t="str">
        <f t="shared" si="0"/>
        <v>OK</v>
      </c>
      <c r="H56" s="121" t="str">
        <f t="shared" si="2"/>
        <v>OK</v>
      </c>
      <c r="I56" s="121" t="str">
        <f>IF(AND($C56&gt;0, NOT($C$119&gt;0)), "Row " &amp; ROW($C$119) &amp; " should also be positive!", IF($C$218 &gt; $C56 + Tolerance,"Fraud in row " &amp; ROW($C$218) &amp; " higher than payment", "OK"))</f>
        <v>OK</v>
      </c>
    </row>
    <row r="57" spans="1:9" x14ac:dyDescent="0.2">
      <c r="A57" s="4" t="s">
        <v>1</v>
      </c>
      <c r="B57" s="5" t="s">
        <v>30</v>
      </c>
      <c r="C57" s="111">
        <v>0</v>
      </c>
      <c r="D57" s="110" t="s">
        <v>634</v>
      </c>
      <c r="E57" s="6"/>
      <c r="G57" s="121" t="str">
        <f t="shared" si="0"/>
        <v>OK</v>
      </c>
      <c r="H57" s="121" t="str">
        <f t="shared" si="2"/>
        <v>OK</v>
      </c>
      <c r="I57" s="121" t="str">
        <f>IF(AND($C57&gt;0, NOT($C$120&gt;0)), "Row " &amp; ROW($C$120) &amp; " should also be positive!", IF($C$219 &gt; $C57 + Tolerance,"Fraud in row " &amp; ROW($C$219) &amp; " higher than payment", "OK"))</f>
        <v>OK</v>
      </c>
    </row>
    <row r="58" spans="1:9" x14ac:dyDescent="0.2">
      <c r="A58" s="4" t="s">
        <v>12</v>
      </c>
      <c r="B58" s="5" t="s">
        <v>30</v>
      </c>
      <c r="C58" s="111">
        <v>0</v>
      </c>
      <c r="D58" s="110" t="s">
        <v>634</v>
      </c>
      <c r="E58" s="6"/>
      <c r="G58" s="121" t="str">
        <f t="shared" si="0"/>
        <v>OK</v>
      </c>
      <c r="H58" s="121" t="str">
        <f t="shared" si="2"/>
        <v>OK</v>
      </c>
      <c r="I58" s="121" t="str">
        <f>IF(AND($C58&gt;0, NOT($C$121&gt;0)), "Row " &amp; ROW($C$121) &amp; " should also be positive!", IF($C$220 &gt; $C58 + Tolerance,"Fraud in row " &amp; ROW($C$220) &amp; " higher than payment", "OK"))</f>
        <v>OK</v>
      </c>
    </row>
    <row r="59" spans="1:9" x14ac:dyDescent="0.2">
      <c r="A59" s="4" t="s">
        <v>13</v>
      </c>
      <c r="B59" s="5" t="s">
        <v>30</v>
      </c>
      <c r="C59" s="111">
        <v>0</v>
      </c>
      <c r="D59" s="110" t="s">
        <v>634</v>
      </c>
      <c r="E59" s="6"/>
      <c r="G59" s="121" t="str">
        <f t="shared" si="0"/>
        <v>OK</v>
      </c>
      <c r="H59" s="121" t="str">
        <f t="shared" si="2"/>
        <v>OK</v>
      </c>
      <c r="I59" s="121" t="str">
        <f>IF(AND($C59&gt;0, NOT($C$122&gt;0)), "Row " &amp; ROW($C$122) &amp; " should also be positive!", IF($C$221 &gt; $C59 + Tolerance,"Fraud in row " &amp; ROW($C$221) &amp; " higher than payment", "OK"))</f>
        <v>OK</v>
      </c>
    </row>
    <row r="60" spans="1:9" x14ac:dyDescent="0.2">
      <c r="A60" s="4" t="s">
        <v>1</v>
      </c>
      <c r="B60" s="5" t="s">
        <v>31</v>
      </c>
      <c r="C60" s="111">
        <v>0</v>
      </c>
      <c r="D60" s="110" t="s">
        <v>634</v>
      </c>
      <c r="E60" s="6"/>
      <c r="G60" s="121" t="str">
        <f t="shared" si="0"/>
        <v>OK</v>
      </c>
      <c r="H60" s="121" t="str">
        <f t="shared" si="2"/>
        <v>OK</v>
      </c>
      <c r="I60" s="121" t="str">
        <f>IF(AND($C60&gt;0, NOT($C$123&gt;0)), "Row " &amp; ROW($C$123) &amp; " should also be positive!", IF($C$222 &gt; $C60 + Tolerance,"Fraud in row " &amp; ROW($C$222) &amp; " higher than payment", "OK"))</f>
        <v>OK</v>
      </c>
    </row>
    <row r="61" spans="1:9" x14ac:dyDescent="0.2">
      <c r="A61" s="4" t="s">
        <v>12</v>
      </c>
      <c r="B61" s="5" t="s">
        <v>31</v>
      </c>
      <c r="C61" s="111">
        <v>0</v>
      </c>
      <c r="D61" s="110" t="s">
        <v>634</v>
      </c>
      <c r="E61" s="6"/>
      <c r="G61" s="121" t="str">
        <f t="shared" si="0"/>
        <v>OK</v>
      </c>
      <c r="H61" s="121" t="str">
        <f t="shared" si="2"/>
        <v>OK</v>
      </c>
      <c r="I61" s="121" t="str">
        <f>IF(AND($C61&gt;0, NOT($C$124&gt;0)), "Row " &amp; ROW($C$124) &amp; " should also be positive!", IF($C$223 &gt; $C61 + Tolerance,"Fraud in row " &amp; ROW($C$223) &amp; " higher than payment", "OK"))</f>
        <v>OK</v>
      </c>
    </row>
    <row r="62" spans="1:9" x14ac:dyDescent="0.2">
      <c r="A62" s="4" t="s">
        <v>13</v>
      </c>
      <c r="B62" s="5" t="s">
        <v>31</v>
      </c>
      <c r="C62" s="111">
        <v>0</v>
      </c>
      <c r="D62" s="110" t="s">
        <v>634</v>
      </c>
      <c r="E62" s="6"/>
      <c r="G62" s="121" t="str">
        <f t="shared" si="0"/>
        <v>OK</v>
      </c>
      <c r="H62" s="121" t="str">
        <f t="shared" si="2"/>
        <v>OK</v>
      </c>
      <c r="I62" s="121" t="str">
        <f>IF(AND($C62&gt;0, NOT($C$125&gt;0)), "Row " &amp; ROW($C$125) &amp; " should also be positive!", IF($C$224 &gt; $C62 + Tolerance,"Fraud in row " &amp; ROW($C$224) &amp; " higher than payment", "OK"))</f>
        <v>OK</v>
      </c>
    </row>
    <row r="63" spans="1:9" x14ac:dyDescent="0.2">
      <c r="A63" s="4" t="s">
        <v>1</v>
      </c>
      <c r="B63" s="5" t="s">
        <v>32</v>
      </c>
      <c r="C63" s="111">
        <v>0</v>
      </c>
      <c r="D63" s="110" t="s">
        <v>634</v>
      </c>
      <c r="E63" s="6"/>
      <c r="G63" s="121" t="str">
        <f t="shared" si="0"/>
        <v>OK</v>
      </c>
      <c r="H63" s="121" t="str">
        <f t="shared" si="2"/>
        <v>OK</v>
      </c>
      <c r="I63" s="121" t="str">
        <f>IF(AND($C63&gt;0, NOT($C$126&gt;0)), "Row " &amp; ROW($C$126) &amp; " should also be positive!", IF($C$225 &gt; $C63 + Tolerance,"Fraud in row " &amp; ROW($C$225) &amp; " higher than payment", "OK"))</f>
        <v>OK</v>
      </c>
    </row>
    <row r="64" spans="1:9" x14ac:dyDescent="0.2">
      <c r="A64" s="4" t="s">
        <v>12</v>
      </c>
      <c r="B64" s="5" t="s">
        <v>32</v>
      </c>
      <c r="C64" s="111">
        <v>0</v>
      </c>
      <c r="D64" s="110" t="s">
        <v>634</v>
      </c>
      <c r="E64" s="6"/>
      <c r="G64" s="121" t="str">
        <f t="shared" si="0"/>
        <v>OK</v>
      </c>
      <c r="H64" s="121" t="str">
        <f t="shared" si="2"/>
        <v>OK</v>
      </c>
      <c r="I64" s="121" t="str">
        <f>IF(AND($C64&gt;0, NOT($C$127&gt;0)), "Row " &amp; ROW($C$127) &amp; " should also be positive!", IF($C$226 &gt; $C64 + Tolerance,"Fraud in row " &amp; ROW($C$226) &amp; " higher than payment", "OK"))</f>
        <v>OK</v>
      </c>
    </row>
    <row r="65" spans="1:9" x14ac:dyDescent="0.2">
      <c r="A65" s="4" t="s">
        <v>13</v>
      </c>
      <c r="B65" s="5" t="s">
        <v>32</v>
      </c>
      <c r="C65" s="111">
        <v>0</v>
      </c>
      <c r="D65" s="110" t="s">
        <v>634</v>
      </c>
      <c r="E65" s="6"/>
      <c r="G65" s="121" t="str">
        <f t="shared" si="0"/>
        <v>OK</v>
      </c>
      <c r="H65" s="121" t="str">
        <f t="shared" si="2"/>
        <v>OK</v>
      </c>
      <c r="I65" s="121" t="str">
        <f>IF(AND($C65&gt;0, NOT($C$128&gt;0)), "Row " &amp; ROW($C$128) &amp; " should also be positive!", IF($C$227 &gt; $C65 + Tolerance,"Fraud in row " &amp; ROW($C$227) &amp; " higher than payment", "OK"))</f>
        <v>OK</v>
      </c>
    </row>
    <row r="66" spans="1:9" x14ac:dyDescent="0.2">
      <c r="A66" s="4" t="s">
        <v>1</v>
      </c>
      <c r="B66" s="5" t="s">
        <v>33</v>
      </c>
      <c r="C66" s="111">
        <v>0</v>
      </c>
      <c r="D66" s="110" t="s">
        <v>634</v>
      </c>
      <c r="E66" s="6"/>
      <c r="G66" s="121" t="str">
        <f t="shared" si="0"/>
        <v>OK</v>
      </c>
      <c r="H66" s="121" t="str">
        <f t="shared" si="2"/>
        <v>OK</v>
      </c>
      <c r="I66" s="121" t="str">
        <f>IF(AND($C66&gt;0, NOT($C$129&gt;0)), "Row " &amp; ROW($C$129) &amp; " should also be positive!", IF($C$228 &gt; $C66 + Tolerance,"Fraud in row " &amp; ROW($C$228) &amp; " higher than payment", "OK"))</f>
        <v>OK</v>
      </c>
    </row>
    <row r="67" spans="1:9" x14ac:dyDescent="0.2">
      <c r="A67" s="4" t="s">
        <v>12</v>
      </c>
      <c r="B67" s="5" t="s">
        <v>33</v>
      </c>
      <c r="C67" s="111">
        <v>0</v>
      </c>
      <c r="D67" s="110" t="s">
        <v>634</v>
      </c>
      <c r="E67" s="6"/>
      <c r="G67" s="121" t="str">
        <f t="shared" si="0"/>
        <v>OK</v>
      </c>
      <c r="H67" s="121" t="str">
        <f t="shared" si="2"/>
        <v>OK</v>
      </c>
      <c r="I67" s="121" t="str">
        <f>IF(AND($C67&gt;0, NOT($C$130&gt;0)), "Row " &amp; ROW($C$130) &amp; " should also be positive!", IF($C$229 &gt; $C67 + Tolerance,"Fraud in row " &amp; ROW($C$229) &amp; " higher than payment", "OK"))</f>
        <v>OK</v>
      </c>
    </row>
    <row r="68" spans="1:9" x14ac:dyDescent="0.2">
      <c r="A68" s="4" t="s">
        <v>13</v>
      </c>
      <c r="B68" s="5" t="s">
        <v>33</v>
      </c>
      <c r="C68" s="111">
        <v>0</v>
      </c>
      <c r="D68" s="110" t="s">
        <v>634</v>
      </c>
      <c r="E68" s="6"/>
      <c r="G68" s="121" t="str">
        <f t="shared" si="0"/>
        <v>OK</v>
      </c>
      <c r="H68" s="121" t="str">
        <f t="shared" si="2"/>
        <v>OK</v>
      </c>
      <c r="I68" s="121" t="str">
        <f>IF(AND($C68&gt;0, NOT($C$131&gt;0)), "Row " &amp; ROW($C$131) &amp; " should also be positive!", IF($C$230 &gt; $C68 + Tolerance,"Fraud in row " &amp; ROW($C$230) &amp; " higher than payment", "OK"))</f>
        <v>OK</v>
      </c>
    </row>
    <row r="69" spans="1:9" x14ac:dyDescent="0.2">
      <c r="A69" s="4" t="s">
        <v>1</v>
      </c>
      <c r="B69" s="5" t="s">
        <v>34</v>
      </c>
      <c r="C69" s="112">
        <f xml:space="preserve"> SUM($C$75, $C$78)</f>
        <v>0</v>
      </c>
      <c r="D69" s="110" t="s">
        <v>634</v>
      </c>
      <c r="E69" s="6"/>
      <c r="F69" s="123">
        <f>SUM($C$69) - SUM($C$75, $C$78)</f>
        <v>0</v>
      </c>
      <c r="G69" s="121" t="str">
        <f t="shared" si="0"/>
        <v>OK</v>
      </c>
      <c r="H69" s="121" t="str">
        <f t="shared" si="2"/>
        <v>OK</v>
      </c>
      <c r="I69" s="121" t="str">
        <f>IF(AND($C69&gt;0, NOT($C$6&gt;0)), "Row " &amp; ROW($C$6) &amp; " should also be positive!", IF($C$231 &gt; $C69 + Tolerance,"Fraud in row " &amp; ROW($C$231) &amp; " higher than payment", "OK"))</f>
        <v>OK</v>
      </c>
    </row>
    <row r="70" spans="1:9" x14ac:dyDescent="0.2">
      <c r="A70" s="4" t="s">
        <v>12</v>
      </c>
      <c r="B70" s="5" t="s">
        <v>34</v>
      </c>
      <c r="C70" s="112">
        <f xml:space="preserve"> SUM($C$76, $C$79)</f>
        <v>0</v>
      </c>
      <c r="D70" s="110" t="s">
        <v>634</v>
      </c>
      <c r="E70" s="6"/>
      <c r="F70" s="123">
        <f>SUM($C$70) - SUM($C$76, $C$79)</f>
        <v>0</v>
      </c>
      <c r="G70" s="121" t="str">
        <f t="shared" ref="G70:G133" si="3">IF(OR(ISBLANK($C70), ISBLANK($D70)), "missing", "OK")</f>
        <v>OK</v>
      </c>
      <c r="H70" s="121" t="str">
        <f t="shared" ref="H70:H101" si="4">IF(AND($C70&gt;0, $D70= "NA"), "Flag should be OK", IF($D70="E","Flag E only for fraud","OK"))</f>
        <v>OK</v>
      </c>
      <c r="I70" s="121" t="str">
        <f>IF(AND($C70&gt;0, NOT($C$7&gt;0)), "Row " &amp; ROW($C$7) &amp; " should also be positive!", IF($C$232 &gt; $C70 + Tolerance,"Fraud in row " &amp; ROW($C$232) &amp; " higher than payment", "OK"))</f>
        <v>OK</v>
      </c>
    </row>
    <row r="71" spans="1:9" x14ac:dyDescent="0.2">
      <c r="A71" s="4" t="s">
        <v>13</v>
      </c>
      <c r="B71" s="5" t="s">
        <v>34</v>
      </c>
      <c r="C71" s="112">
        <f xml:space="preserve"> SUM($C$77, $C$80)</f>
        <v>0</v>
      </c>
      <c r="D71" s="110" t="s">
        <v>634</v>
      </c>
      <c r="E71" s="6"/>
      <c r="F71" s="123">
        <f>SUM($C$71) - SUM($C$77, $C$80)</f>
        <v>0</v>
      </c>
      <c r="G71" s="121" t="str">
        <f t="shared" si="3"/>
        <v>OK</v>
      </c>
      <c r="H71" s="121" t="str">
        <f t="shared" si="4"/>
        <v>OK</v>
      </c>
      <c r="I71" s="121" t="str">
        <f>IF(AND($C71&gt;0, NOT($C$8&gt;0)), "Row " &amp; ROW($C$8) &amp; " should also be positive!", IF($C$233 &gt; $C71 + Tolerance,"Fraud in row " &amp; ROW($C$233) &amp; " higher than payment", "OK"))</f>
        <v>OK</v>
      </c>
    </row>
    <row r="72" spans="1:9" x14ac:dyDescent="0.2">
      <c r="A72" s="4" t="s">
        <v>1</v>
      </c>
      <c r="B72" s="5" t="s">
        <v>35</v>
      </c>
      <c r="C72" s="113">
        <v>0</v>
      </c>
      <c r="D72" s="110" t="s">
        <v>634</v>
      </c>
      <c r="E72" s="6"/>
      <c r="F72" s="121" t="b">
        <f>SUM($C$69) &gt;= SUM($C$72)</f>
        <v>1</v>
      </c>
      <c r="G72" s="121" t="str">
        <f t="shared" si="3"/>
        <v>OK</v>
      </c>
      <c r="H72" s="121" t="str">
        <f t="shared" si="4"/>
        <v>OK</v>
      </c>
      <c r="I72" s="121" t="str">
        <f>IF(AND($C72&gt;0, NOT($C$9&gt;0)), "Row " &amp; ROW($C$9) &amp; " should also be positive!", IF($C$234 &gt; $C72 + Tolerance,"Fraud in row " &amp; ROW($C$234) &amp; " higher than payment", "OK"))</f>
        <v>OK</v>
      </c>
    </row>
    <row r="73" spans="1:9" x14ac:dyDescent="0.2">
      <c r="A73" s="4" t="s">
        <v>12</v>
      </c>
      <c r="B73" s="5" t="s">
        <v>35</v>
      </c>
      <c r="C73" s="113">
        <v>0</v>
      </c>
      <c r="D73" s="110" t="s">
        <v>634</v>
      </c>
      <c r="E73" s="6"/>
      <c r="F73" s="121" t="b">
        <f>SUM($C$70) &gt;= SUM($C$73)</f>
        <v>1</v>
      </c>
      <c r="G73" s="121" t="str">
        <f t="shared" si="3"/>
        <v>OK</v>
      </c>
      <c r="H73" s="121" t="str">
        <f t="shared" si="4"/>
        <v>OK</v>
      </c>
      <c r="I73" s="121" t="str">
        <f>IF(AND($C73&gt;0, NOT($C$10&gt;0)), "Row " &amp; ROW($C$10) &amp; " should also be positive!", IF($C$235 &gt; $C73 + Tolerance,"Fraud in row " &amp; ROW($C$235) &amp; " higher than payment", "OK"))</f>
        <v>OK</v>
      </c>
    </row>
    <row r="74" spans="1:9" x14ac:dyDescent="0.2">
      <c r="A74" s="4" t="s">
        <v>13</v>
      </c>
      <c r="B74" s="5" t="s">
        <v>35</v>
      </c>
      <c r="C74" s="113">
        <v>0</v>
      </c>
      <c r="D74" s="110" t="s">
        <v>634</v>
      </c>
      <c r="E74" s="6"/>
      <c r="F74" s="121" t="b">
        <f>SUM($C$71) &gt;= SUM($C$74)</f>
        <v>1</v>
      </c>
      <c r="G74" s="121" t="str">
        <f t="shared" si="3"/>
        <v>OK</v>
      </c>
      <c r="H74" s="121" t="str">
        <f t="shared" si="4"/>
        <v>OK</v>
      </c>
      <c r="I74" s="121" t="str">
        <f>IF(AND($C74&gt;0, NOT($C$11&gt;0)), "Row " &amp; ROW($C$11) &amp; " should also be positive!", IF($C$236 &gt; $C74 + Tolerance,"Fraud in row " &amp; ROW($C$236) &amp; " higher than payment", "OK"))</f>
        <v>OK</v>
      </c>
    </row>
    <row r="75" spans="1:9" x14ac:dyDescent="0.2">
      <c r="A75" s="4" t="s">
        <v>1</v>
      </c>
      <c r="B75" s="5" t="s">
        <v>36</v>
      </c>
      <c r="C75" s="113">
        <v>0</v>
      </c>
      <c r="D75" s="110" t="s">
        <v>634</v>
      </c>
      <c r="E75" s="6"/>
      <c r="G75" s="121" t="str">
        <f t="shared" si="3"/>
        <v>OK</v>
      </c>
      <c r="H75" s="121" t="str">
        <f t="shared" si="4"/>
        <v>OK</v>
      </c>
      <c r="I75" s="121" t="str">
        <f>IF(AND($C75&gt;0, NOT($C$12&gt;0)), "Row " &amp; ROW($C$12) &amp; " should also be positive!", IF($C$237 &gt; $C75 + Tolerance,"Fraud in row " &amp; ROW($C$237) &amp; " higher than payment", "OK"))</f>
        <v>OK</v>
      </c>
    </row>
    <row r="76" spans="1:9" x14ac:dyDescent="0.2">
      <c r="A76" s="4" t="s">
        <v>12</v>
      </c>
      <c r="B76" s="5" t="s">
        <v>36</v>
      </c>
      <c r="C76" s="113">
        <v>0</v>
      </c>
      <c r="D76" s="110" t="s">
        <v>634</v>
      </c>
      <c r="E76" s="6"/>
      <c r="G76" s="121" t="str">
        <f t="shared" si="3"/>
        <v>OK</v>
      </c>
      <c r="H76" s="121" t="str">
        <f t="shared" si="4"/>
        <v>OK</v>
      </c>
      <c r="I76" s="121" t="str">
        <f>IF(AND($C76&gt;0, NOT($C$13&gt;0)), "Row " &amp; ROW($C$13) &amp; " should also be positive!", IF($C$238 &gt; $C76 + Tolerance,"Fraud in row " &amp; ROW($C$238) &amp; " higher than payment", "OK"))</f>
        <v>OK</v>
      </c>
    </row>
    <row r="77" spans="1:9" x14ac:dyDescent="0.2">
      <c r="A77" s="4" t="s">
        <v>13</v>
      </c>
      <c r="B77" s="5" t="s">
        <v>36</v>
      </c>
      <c r="C77" s="113">
        <v>0</v>
      </c>
      <c r="D77" s="110" t="s">
        <v>634</v>
      </c>
      <c r="E77" s="6"/>
      <c r="G77" s="121" t="str">
        <f t="shared" si="3"/>
        <v>OK</v>
      </c>
      <c r="H77" s="121" t="str">
        <f t="shared" si="4"/>
        <v>OK</v>
      </c>
      <c r="I77" s="121" t="str">
        <f>IF(AND($C77&gt;0, NOT($C$14&gt;0)), "Row " &amp; ROW($C$14) &amp; " should also be positive!", IF($C$239 &gt; $C77 + Tolerance,"Fraud in row " &amp; ROW($C$239) &amp; " higher than payment", "OK"))</f>
        <v>OK</v>
      </c>
    </row>
    <row r="78" spans="1:9" x14ac:dyDescent="0.2">
      <c r="A78" s="4" t="s">
        <v>1</v>
      </c>
      <c r="B78" s="5" t="s">
        <v>37</v>
      </c>
      <c r="C78" s="112">
        <f xml:space="preserve"> SUM($C$81, $C$108)</f>
        <v>0</v>
      </c>
      <c r="D78" s="110" t="s">
        <v>634</v>
      </c>
      <c r="E78" s="6"/>
      <c r="F78" s="123">
        <f>SUM($C$78) - SUM($C$81, $C$108)</f>
        <v>0</v>
      </c>
      <c r="G78" s="121" t="str">
        <f t="shared" si="3"/>
        <v>OK</v>
      </c>
      <c r="H78" s="121" t="str">
        <f t="shared" si="4"/>
        <v>OK</v>
      </c>
      <c r="I78" s="121" t="str">
        <f>IF(AND($C78&gt;0, NOT($C$15&gt;0)), "Row " &amp; ROW($C$15) &amp; " should also be positive!", IF($C$240 &gt; $C78 + Tolerance,"Fraud in row " &amp; ROW($C$240) &amp; " higher than payment", "OK"))</f>
        <v>OK</v>
      </c>
    </row>
    <row r="79" spans="1:9" x14ac:dyDescent="0.2">
      <c r="A79" s="4" t="s">
        <v>12</v>
      </c>
      <c r="B79" s="5" t="s">
        <v>37</v>
      </c>
      <c r="C79" s="112">
        <f xml:space="preserve"> SUM($C$82, $C$109)</f>
        <v>0</v>
      </c>
      <c r="D79" s="110" t="s">
        <v>634</v>
      </c>
      <c r="E79" s="6"/>
      <c r="F79" s="123">
        <f>SUM($C$79) - SUM($C$82, $C$109)</f>
        <v>0</v>
      </c>
      <c r="G79" s="121" t="str">
        <f t="shared" si="3"/>
        <v>OK</v>
      </c>
      <c r="H79" s="121" t="str">
        <f t="shared" si="4"/>
        <v>OK</v>
      </c>
      <c r="I79" s="121" t="str">
        <f>IF(AND($C79&gt;0, NOT($C$16&gt;0)), "Row " &amp; ROW($C$16) &amp; " should also be positive!", IF($C$241 &gt; $C79 + Tolerance,"Fraud in row " &amp; ROW($C$241) &amp; " higher than payment", "OK"))</f>
        <v>OK</v>
      </c>
    </row>
    <row r="80" spans="1:9" x14ac:dyDescent="0.2">
      <c r="A80" s="4" t="s">
        <v>13</v>
      </c>
      <c r="B80" s="5" t="s">
        <v>37</v>
      </c>
      <c r="C80" s="112">
        <f xml:space="preserve"> SUM($C$83, $C$110)</f>
        <v>0</v>
      </c>
      <c r="D80" s="110" t="s">
        <v>634</v>
      </c>
      <c r="E80" s="6"/>
      <c r="F80" s="123">
        <f>SUM($C$80) - SUM($C$83, $C$110)</f>
        <v>0</v>
      </c>
      <c r="G80" s="121" t="str">
        <f t="shared" si="3"/>
        <v>OK</v>
      </c>
      <c r="H80" s="121" t="str">
        <f t="shared" si="4"/>
        <v>OK</v>
      </c>
      <c r="I80" s="121" t="str">
        <f>IF(AND($C80&gt;0, NOT($C$17&gt;0)), "Row " &amp; ROW($C$17) &amp; " should also be positive!", IF($C$242 &gt; $C80 + Tolerance,"Fraud in row " &amp; ROW($C$242) &amp; " higher than payment", "OK"))</f>
        <v>OK</v>
      </c>
    </row>
    <row r="81" spans="1:9" x14ac:dyDescent="0.2">
      <c r="A81" s="4" t="s">
        <v>1</v>
      </c>
      <c r="B81" s="5" t="s">
        <v>38</v>
      </c>
      <c r="C81" s="112">
        <f xml:space="preserve"> SUM($C$84, $C$87)</f>
        <v>0</v>
      </c>
      <c r="D81" s="110" t="s">
        <v>634</v>
      </c>
      <c r="E81" s="6"/>
      <c r="F81" s="123">
        <f>SUM($C$81) - SUM($C$84, $C$87)</f>
        <v>0</v>
      </c>
      <c r="G81" s="121" t="str">
        <f t="shared" si="3"/>
        <v>OK</v>
      </c>
      <c r="H81" s="121" t="str">
        <f t="shared" si="4"/>
        <v>OK</v>
      </c>
      <c r="I81" s="121" t="str">
        <f>IF(AND($C81&gt;0, NOT($C$18&gt;0)), "Row " &amp; ROW($C$18) &amp; " should also be positive!", IF($C$243 &gt; $C81 + Tolerance,"Fraud in row " &amp; ROW($C$243) &amp; " higher than payment", "OK"))</f>
        <v>OK</v>
      </c>
    </row>
    <row r="82" spans="1:9" x14ac:dyDescent="0.2">
      <c r="A82" s="4" t="s">
        <v>12</v>
      </c>
      <c r="B82" s="5" t="s">
        <v>38</v>
      </c>
      <c r="C82" s="112">
        <f xml:space="preserve"> SUM($C$85, $C$88)</f>
        <v>0</v>
      </c>
      <c r="D82" s="110" t="s">
        <v>634</v>
      </c>
      <c r="E82" s="6"/>
      <c r="F82" s="123">
        <f>SUM($C$82) - SUM($C$85, $C$88)</f>
        <v>0</v>
      </c>
      <c r="G82" s="121" t="str">
        <f t="shared" si="3"/>
        <v>OK</v>
      </c>
      <c r="H82" s="121" t="str">
        <f t="shared" si="4"/>
        <v>OK</v>
      </c>
      <c r="I82" s="121" t="str">
        <f>IF(AND($C82&gt;0, NOT($C$19&gt;0)), "Row " &amp; ROW($C$19) &amp; " should also be positive!", IF($C$244 &gt; $C82 + Tolerance,"Fraud in row " &amp; ROW($C$244) &amp; " higher than payment", "OK"))</f>
        <v>OK</v>
      </c>
    </row>
    <row r="83" spans="1:9" x14ac:dyDescent="0.2">
      <c r="A83" s="4" t="s">
        <v>13</v>
      </c>
      <c r="B83" s="5" t="s">
        <v>38</v>
      </c>
      <c r="C83" s="112">
        <f xml:space="preserve"> SUM($C$86, $C$89)</f>
        <v>0</v>
      </c>
      <c r="D83" s="110" t="s">
        <v>634</v>
      </c>
      <c r="E83" s="6"/>
      <c r="F83" s="123">
        <f>SUM($C$83) - SUM($C$86, $C$89)</f>
        <v>0</v>
      </c>
      <c r="G83" s="121" t="str">
        <f t="shared" si="3"/>
        <v>OK</v>
      </c>
      <c r="H83" s="121" t="str">
        <f t="shared" si="4"/>
        <v>OK</v>
      </c>
      <c r="I83" s="121" t="str">
        <f>IF(AND($C83&gt;0, NOT($C$20&gt;0)), "Row " &amp; ROW($C$20) &amp; " should also be positive!", IF($C$245 &gt; $C83 + Tolerance,"Fraud in row " &amp; ROW($C$245) &amp; " higher than payment", "OK"))</f>
        <v>OK</v>
      </c>
    </row>
    <row r="84" spans="1:9" x14ac:dyDescent="0.2">
      <c r="A84" s="4" t="s">
        <v>1</v>
      </c>
      <c r="B84" s="5" t="s">
        <v>39</v>
      </c>
      <c r="C84" s="113">
        <v>0</v>
      </c>
      <c r="D84" s="110" t="s">
        <v>634</v>
      </c>
      <c r="E84" s="6"/>
      <c r="G84" s="121" t="str">
        <f t="shared" si="3"/>
        <v>OK</v>
      </c>
      <c r="H84" s="121" t="str">
        <f t="shared" si="4"/>
        <v>OK</v>
      </c>
      <c r="I84" s="121" t="str">
        <f>IF(AND($C84&gt;0, NOT($C$21&gt;0)), "Row " &amp; ROW($C$21) &amp; " should also be positive!", IF($C$246 &gt; $C84 + Tolerance,"Fraud in row " &amp; ROW($C$246) &amp; " higher than payment", "OK"))</f>
        <v>OK</v>
      </c>
    </row>
    <row r="85" spans="1:9" x14ac:dyDescent="0.2">
      <c r="A85" s="4" t="s">
        <v>12</v>
      </c>
      <c r="B85" s="5" t="s">
        <v>39</v>
      </c>
      <c r="C85" s="113">
        <v>0</v>
      </c>
      <c r="D85" s="110" t="s">
        <v>634</v>
      </c>
      <c r="E85" s="6"/>
      <c r="G85" s="121" t="str">
        <f t="shared" si="3"/>
        <v>OK</v>
      </c>
      <c r="H85" s="121" t="str">
        <f t="shared" si="4"/>
        <v>OK</v>
      </c>
      <c r="I85" s="121" t="str">
        <f>IF(AND($C85&gt;0, NOT($C$22&gt;0)), "Row " &amp; ROW($C$22) &amp; " should also be positive!", IF($C$247 &gt; $C85 + Tolerance,"Fraud in row " &amp; ROW($C$247) &amp; " higher than payment", "OK"))</f>
        <v>OK</v>
      </c>
    </row>
    <row r="86" spans="1:9" x14ac:dyDescent="0.2">
      <c r="A86" s="4" t="s">
        <v>13</v>
      </c>
      <c r="B86" s="5" t="s">
        <v>39</v>
      </c>
      <c r="C86" s="113">
        <v>0</v>
      </c>
      <c r="D86" s="110" t="s">
        <v>634</v>
      </c>
      <c r="E86" s="6"/>
      <c r="G86" s="121" t="str">
        <f t="shared" si="3"/>
        <v>OK</v>
      </c>
      <c r="H86" s="121" t="str">
        <f t="shared" si="4"/>
        <v>OK</v>
      </c>
      <c r="I86" s="121" t="str">
        <f>IF(AND($C86&gt;0, NOT($C$23&gt;0)), "Row " &amp; ROW($C$23) &amp; " should also be positive!", IF($C$248 &gt; $C86 + Tolerance,"Fraud in row " &amp; ROW($C$248) &amp; " higher than payment", "OK"))</f>
        <v>OK</v>
      </c>
    </row>
    <row r="87" spans="1:9" x14ac:dyDescent="0.2">
      <c r="A87" s="4" t="s">
        <v>1</v>
      </c>
      <c r="B87" s="5" t="s">
        <v>40</v>
      </c>
      <c r="C87" s="112">
        <f xml:space="preserve"> SUM($C$90, $C$93, $C$96, $C$99, $C$102, $C$105)</f>
        <v>0</v>
      </c>
      <c r="D87" s="110" t="s">
        <v>634</v>
      </c>
      <c r="E87" s="6"/>
      <c r="F87" s="123">
        <f>SUM($C$87) - SUM($C$90, $C$93, $C$96, $C$99, $C$102, $C$105)</f>
        <v>0</v>
      </c>
      <c r="G87" s="121" t="str">
        <f t="shared" si="3"/>
        <v>OK</v>
      </c>
      <c r="H87" s="121" t="str">
        <f t="shared" si="4"/>
        <v>OK</v>
      </c>
      <c r="I87" s="121" t="str">
        <f>IF(AND($C87&gt;0, NOT($C$24&gt;0)), "Row " &amp; ROW($C$24) &amp; " should also be positive!", IF($C$258 &gt; $C87 + Tolerance,"Fraud in row " &amp; ROW($C$258) &amp; " higher than payment", "OK"))</f>
        <v>OK</v>
      </c>
    </row>
    <row r="88" spans="1:9" x14ac:dyDescent="0.2">
      <c r="A88" s="4" t="s">
        <v>12</v>
      </c>
      <c r="B88" s="5" t="s">
        <v>40</v>
      </c>
      <c r="C88" s="112">
        <f xml:space="preserve"> SUM($C$91, $C$94, $C$97, $C$100, $C$103, $C$106)</f>
        <v>0</v>
      </c>
      <c r="D88" s="110" t="s">
        <v>634</v>
      </c>
      <c r="E88" s="6"/>
      <c r="F88" s="123">
        <f>SUM($C$88) - SUM($C$91, $C$94, $C$97, $C$100, $C$103, $C$106)</f>
        <v>0</v>
      </c>
      <c r="G88" s="121" t="str">
        <f t="shared" si="3"/>
        <v>OK</v>
      </c>
      <c r="H88" s="121" t="str">
        <f t="shared" si="4"/>
        <v>OK</v>
      </c>
      <c r="I88" s="121" t="str">
        <f>IF(AND($C88&gt;0, NOT($C$25&gt;0)), "Row " &amp; ROW($C$25) &amp; " should also be positive!", IF($C$259 &gt; $C88 + Tolerance,"Fraud in row " &amp; ROW($C$259) &amp; " higher than payment", "OK"))</f>
        <v>OK</v>
      </c>
    </row>
    <row r="89" spans="1:9" x14ac:dyDescent="0.2">
      <c r="A89" s="4" t="s">
        <v>13</v>
      </c>
      <c r="B89" s="5" t="s">
        <v>40</v>
      </c>
      <c r="C89" s="112">
        <f xml:space="preserve"> SUM($C$92, $C$95, $C$98, $C$101, $C$104, $C$107)</f>
        <v>0</v>
      </c>
      <c r="D89" s="110" t="s">
        <v>634</v>
      </c>
      <c r="E89" s="6"/>
      <c r="F89" s="123">
        <f>SUM($C$89) - SUM($C$92, $C$95, $C$98, $C$101, $C$104, $C$107)</f>
        <v>0</v>
      </c>
      <c r="G89" s="121" t="str">
        <f t="shared" si="3"/>
        <v>OK</v>
      </c>
      <c r="H89" s="121" t="str">
        <f t="shared" si="4"/>
        <v>OK</v>
      </c>
      <c r="I89" s="121" t="str">
        <f>IF(AND($C89&gt;0, NOT($C$26&gt;0)), "Row " &amp; ROW($C$26) &amp; " should also be positive!", IF($C$260 &gt; $C89 + Tolerance,"Fraud in row " &amp; ROW($C$260) &amp; " higher than payment", "OK"))</f>
        <v>OK</v>
      </c>
    </row>
    <row r="90" spans="1:9" x14ac:dyDescent="0.2">
      <c r="A90" s="4" t="s">
        <v>1</v>
      </c>
      <c r="B90" s="5" t="s">
        <v>41</v>
      </c>
      <c r="C90" s="113">
        <v>0</v>
      </c>
      <c r="D90" s="110" t="s">
        <v>634</v>
      </c>
      <c r="E90" s="6"/>
      <c r="G90" s="121" t="str">
        <f t="shared" si="3"/>
        <v>OK</v>
      </c>
      <c r="H90" s="121" t="str">
        <f t="shared" si="4"/>
        <v>OK</v>
      </c>
      <c r="I90" s="121" t="str">
        <f>IF(AND($C90&gt;0, NOT($C$27&gt;0)), "Row " &amp; ROW($C$27) &amp; " should also be positive!", IF($C$270 &gt; $C90 + Tolerance,"Fraud in row " &amp; ROW($C$270) &amp; " higher than payment", "OK"))</f>
        <v>OK</v>
      </c>
    </row>
    <row r="91" spans="1:9" x14ac:dyDescent="0.2">
      <c r="A91" s="4" t="s">
        <v>12</v>
      </c>
      <c r="B91" s="5" t="s">
        <v>41</v>
      </c>
      <c r="C91" s="113">
        <v>0</v>
      </c>
      <c r="D91" s="110" t="s">
        <v>634</v>
      </c>
      <c r="E91" s="6"/>
      <c r="G91" s="121" t="str">
        <f t="shared" si="3"/>
        <v>OK</v>
      </c>
      <c r="H91" s="121" t="str">
        <f t="shared" si="4"/>
        <v>OK</v>
      </c>
      <c r="I91" s="121" t="str">
        <f>IF(AND($C91&gt;0, NOT($C$28&gt;0)), "Row " &amp; ROW($C$28) &amp; " should also be positive!", IF($C$271 &gt; $C91 + Tolerance,"Fraud in row " &amp; ROW($C$271) &amp; " higher than payment", "OK"))</f>
        <v>OK</v>
      </c>
    </row>
    <row r="92" spans="1:9" x14ac:dyDescent="0.2">
      <c r="A92" s="4" t="s">
        <v>13</v>
      </c>
      <c r="B92" s="5" t="s">
        <v>41</v>
      </c>
      <c r="C92" s="113">
        <v>0</v>
      </c>
      <c r="D92" s="110" t="s">
        <v>634</v>
      </c>
      <c r="E92" s="6"/>
      <c r="G92" s="121" t="str">
        <f t="shared" si="3"/>
        <v>OK</v>
      </c>
      <c r="H92" s="121" t="str">
        <f t="shared" si="4"/>
        <v>OK</v>
      </c>
      <c r="I92" s="121" t="str">
        <f>IF(AND($C92&gt;0, NOT($C$29&gt;0)), "Row " &amp; ROW($C$29) &amp; " should also be positive!", IF($C$272 &gt; $C92 + Tolerance,"Fraud in row " &amp; ROW($C$272) &amp; " higher than payment", "OK"))</f>
        <v>OK</v>
      </c>
    </row>
    <row r="93" spans="1:9" x14ac:dyDescent="0.2">
      <c r="A93" s="4" t="s">
        <v>1</v>
      </c>
      <c r="B93" s="5" t="s">
        <v>42</v>
      </c>
      <c r="C93" s="113">
        <v>0</v>
      </c>
      <c r="D93" s="110" t="s">
        <v>634</v>
      </c>
      <c r="E93" s="6"/>
      <c r="G93" s="121" t="str">
        <f t="shared" si="3"/>
        <v>OK</v>
      </c>
      <c r="H93" s="121" t="str">
        <f t="shared" si="4"/>
        <v>OK</v>
      </c>
      <c r="I93" s="121" t="str">
        <f>IF(AND($C93&gt;0, NOT($C$30&gt;0)), "Row " &amp; ROW($C$30) &amp; " should also be positive!", IF($C$273 &gt; $C93 + Tolerance,"Fraud in row " &amp; ROW($C$273) &amp; " higher than payment", "OK"))</f>
        <v>OK</v>
      </c>
    </row>
    <row r="94" spans="1:9" x14ac:dyDescent="0.2">
      <c r="A94" s="4" t="s">
        <v>12</v>
      </c>
      <c r="B94" s="5" t="s">
        <v>42</v>
      </c>
      <c r="C94" s="113">
        <v>0</v>
      </c>
      <c r="D94" s="110" t="s">
        <v>634</v>
      </c>
      <c r="E94" s="6"/>
      <c r="G94" s="121" t="str">
        <f t="shared" si="3"/>
        <v>OK</v>
      </c>
      <c r="H94" s="121" t="str">
        <f t="shared" si="4"/>
        <v>OK</v>
      </c>
      <c r="I94" s="121" t="str">
        <f>IF(AND($C94&gt;0, NOT($C$31&gt;0)), "Row " &amp; ROW($C$31) &amp; " should also be positive!", IF($C$274 &gt; $C94 + Tolerance,"Fraud in row " &amp; ROW($C$274) &amp; " higher than payment", "OK"))</f>
        <v>OK</v>
      </c>
    </row>
    <row r="95" spans="1:9" x14ac:dyDescent="0.2">
      <c r="A95" s="4" t="s">
        <v>13</v>
      </c>
      <c r="B95" s="5" t="s">
        <v>42</v>
      </c>
      <c r="C95" s="113">
        <v>0</v>
      </c>
      <c r="D95" s="110" t="s">
        <v>634</v>
      </c>
      <c r="E95" s="6"/>
      <c r="G95" s="121" t="str">
        <f t="shared" si="3"/>
        <v>OK</v>
      </c>
      <c r="H95" s="121" t="str">
        <f t="shared" si="4"/>
        <v>OK</v>
      </c>
      <c r="I95" s="121" t="str">
        <f>IF(AND($C95&gt;0, NOT($C$32&gt;0)), "Row " &amp; ROW($C$32) &amp; " should also be positive!", IF($C$275 &gt; $C95 + Tolerance,"Fraud in row " &amp; ROW($C$275) &amp; " higher than payment", "OK"))</f>
        <v>OK</v>
      </c>
    </row>
    <row r="96" spans="1:9" x14ac:dyDescent="0.2">
      <c r="A96" s="4" t="s">
        <v>1</v>
      </c>
      <c r="B96" s="5" t="s">
        <v>43</v>
      </c>
      <c r="C96" s="113">
        <v>0</v>
      </c>
      <c r="D96" s="110" t="s">
        <v>634</v>
      </c>
      <c r="E96" s="6"/>
      <c r="G96" s="121" t="str">
        <f t="shared" si="3"/>
        <v>OK</v>
      </c>
      <c r="H96" s="121" t="str">
        <f t="shared" si="4"/>
        <v>OK</v>
      </c>
      <c r="I96" s="121" t="str">
        <f>IF(AND($C96&gt;0, NOT($C$33&gt;0)), "Row " &amp; ROW($C$33) &amp; " should also be positive!", IF($C$276 &gt; $C96 + Tolerance,"Fraud in row " &amp; ROW($C$276) &amp; " higher than payment", "OK"))</f>
        <v>OK</v>
      </c>
    </row>
    <row r="97" spans="1:9" x14ac:dyDescent="0.2">
      <c r="A97" s="4" t="s">
        <v>12</v>
      </c>
      <c r="B97" s="5" t="s">
        <v>43</v>
      </c>
      <c r="C97" s="113">
        <v>0</v>
      </c>
      <c r="D97" s="110" t="s">
        <v>634</v>
      </c>
      <c r="E97" s="6"/>
      <c r="G97" s="121" t="str">
        <f t="shared" si="3"/>
        <v>OK</v>
      </c>
      <c r="H97" s="121" t="str">
        <f t="shared" si="4"/>
        <v>OK</v>
      </c>
      <c r="I97" s="121" t="str">
        <f>IF(AND($C97&gt;0, NOT($C$34&gt;0)), "Row " &amp; ROW($C$34) &amp; " should also be positive!", IF($C$277 &gt; $C97 + Tolerance,"Fraud in row " &amp; ROW($C$277) &amp; " higher than payment", "OK"))</f>
        <v>OK</v>
      </c>
    </row>
    <row r="98" spans="1:9" x14ac:dyDescent="0.2">
      <c r="A98" s="4" t="s">
        <v>13</v>
      </c>
      <c r="B98" s="5" t="s">
        <v>43</v>
      </c>
      <c r="C98" s="113">
        <v>0</v>
      </c>
      <c r="D98" s="110" t="s">
        <v>634</v>
      </c>
      <c r="E98" s="6"/>
      <c r="G98" s="121" t="str">
        <f t="shared" si="3"/>
        <v>OK</v>
      </c>
      <c r="H98" s="121" t="str">
        <f t="shared" si="4"/>
        <v>OK</v>
      </c>
      <c r="I98" s="121" t="str">
        <f>IF(AND($C98&gt;0, NOT($C$35&gt;0)), "Row " &amp; ROW($C$35) &amp; " should also be positive!", IF($C$278 &gt; $C98 + Tolerance,"Fraud in row " &amp; ROW($C$278) &amp; " higher than payment", "OK"))</f>
        <v>OK</v>
      </c>
    </row>
    <row r="99" spans="1:9" x14ac:dyDescent="0.2">
      <c r="A99" s="4" t="s">
        <v>1</v>
      </c>
      <c r="B99" s="5" t="s">
        <v>44</v>
      </c>
      <c r="C99" s="113">
        <v>0</v>
      </c>
      <c r="D99" s="110" t="s">
        <v>634</v>
      </c>
      <c r="E99" s="6"/>
      <c r="G99" s="121" t="str">
        <f t="shared" si="3"/>
        <v>OK</v>
      </c>
      <c r="H99" s="121" t="str">
        <f t="shared" si="4"/>
        <v>OK</v>
      </c>
      <c r="I99" s="121" t="str">
        <f>IF(AND($C99&gt;0, NOT($C$36&gt;0)), "Row " &amp; ROW($C$36) &amp; " should also be positive!", IF($C$279 &gt; $C99 + Tolerance,"Fraud in row " &amp; ROW($C$279) &amp; " higher than payment", "OK"))</f>
        <v>OK</v>
      </c>
    </row>
    <row r="100" spans="1:9" x14ac:dyDescent="0.2">
      <c r="A100" s="4" t="s">
        <v>12</v>
      </c>
      <c r="B100" s="5" t="s">
        <v>44</v>
      </c>
      <c r="C100" s="113">
        <v>0</v>
      </c>
      <c r="D100" s="110" t="s">
        <v>634</v>
      </c>
      <c r="E100" s="6"/>
      <c r="G100" s="121" t="str">
        <f t="shared" si="3"/>
        <v>OK</v>
      </c>
      <c r="H100" s="121" t="str">
        <f t="shared" si="4"/>
        <v>OK</v>
      </c>
      <c r="I100" s="121" t="str">
        <f>IF(AND($C100&gt;0, NOT($C$37&gt;0)), "Row " &amp; ROW($C$37) &amp; " should also be positive!", IF($C$280 &gt; $C100 + Tolerance,"Fraud in row " &amp; ROW($C$280) &amp; " higher than payment", "OK"))</f>
        <v>OK</v>
      </c>
    </row>
    <row r="101" spans="1:9" x14ac:dyDescent="0.2">
      <c r="A101" s="4" t="s">
        <v>13</v>
      </c>
      <c r="B101" s="5" t="s">
        <v>44</v>
      </c>
      <c r="C101" s="113">
        <v>0</v>
      </c>
      <c r="D101" s="110" t="s">
        <v>634</v>
      </c>
      <c r="E101" s="6"/>
      <c r="G101" s="121" t="str">
        <f t="shared" si="3"/>
        <v>OK</v>
      </c>
      <c r="H101" s="121" t="str">
        <f t="shared" si="4"/>
        <v>OK</v>
      </c>
      <c r="I101" s="121" t="str">
        <f>IF(AND($C101&gt;0, NOT($C$38&gt;0)), "Row " &amp; ROW($C$38) &amp; " should also be positive!", IF($C$281 &gt; $C101 + Tolerance,"Fraud in row " &amp; ROW($C$281) &amp; " higher than payment", "OK"))</f>
        <v>OK</v>
      </c>
    </row>
    <row r="102" spans="1:9" x14ac:dyDescent="0.2">
      <c r="A102" s="4" t="s">
        <v>1</v>
      </c>
      <c r="B102" s="5" t="s">
        <v>45</v>
      </c>
      <c r="C102" s="113">
        <v>0</v>
      </c>
      <c r="D102" s="110" t="s">
        <v>634</v>
      </c>
      <c r="E102" s="6"/>
      <c r="G102" s="121" t="str">
        <f t="shared" si="3"/>
        <v>OK</v>
      </c>
      <c r="H102" s="121" t="str">
        <f t="shared" ref="H102:H131" si="5">IF(AND($C102&gt;0, $D102= "NA"), "Flag should be OK", IF($D102="E","Flag E only for fraud","OK"))</f>
        <v>OK</v>
      </c>
      <c r="I102" s="121" t="str">
        <f>IF(AND($C102&gt;0, NOT($C$39&gt;0)), "Row " &amp; ROW($C$39) &amp; " should also be positive!", IF($C$282 &gt; $C102 + Tolerance,"Fraud in row " &amp; ROW($C$282) &amp; " higher than payment", "OK"))</f>
        <v>OK</v>
      </c>
    </row>
    <row r="103" spans="1:9" x14ac:dyDescent="0.2">
      <c r="A103" s="4" t="s">
        <v>12</v>
      </c>
      <c r="B103" s="5" t="s">
        <v>45</v>
      </c>
      <c r="C103" s="113">
        <v>0</v>
      </c>
      <c r="D103" s="110" t="s">
        <v>634</v>
      </c>
      <c r="E103" s="6"/>
      <c r="G103" s="121" t="str">
        <f t="shared" si="3"/>
        <v>OK</v>
      </c>
      <c r="H103" s="121" t="str">
        <f t="shared" si="5"/>
        <v>OK</v>
      </c>
      <c r="I103" s="121" t="str">
        <f>IF(AND($C103&gt;0, NOT($C$40&gt;0)), "Row " &amp; ROW($C$40) &amp; " should also be positive!", IF($C$283 &gt; $C103 + Tolerance,"Fraud in row " &amp; ROW($C$283) &amp; " higher than payment", "OK"))</f>
        <v>OK</v>
      </c>
    </row>
    <row r="104" spans="1:9" x14ac:dyDescent="0.2">
      <c r="A104" s="4" t="s">
        <v>13</v>
      </c>
      <c r="B104" s="5" t="s">
        <v>45</v>
      </c>
      <c r="C104" s="113">
        <v>0</v>
      </c>
      <c r="D104" s="110" t="s">
        <v>634</v>
      </c>
      <c r="E104" s="6"/>
      <c r="G104" s="121" t="str">
        <f t="shared" si="3"/>
        <v>OK</v>
      </c>
      <c r="H104" s="121" t="str">
        <f t="shared" si="5"/>
        <v>OK</v>
      </c>
      <c r="I104" s="121" t="str">
        <f>IF(AND($C104&gt;0, NOT($C$41&gt;0)), "Row " &amp; ROW($C$41) &amp; " should also be positive!", IF($C$284 &gt; $C104 + Tolerance,"Fraud in row " &amp; ROW($C$284) &amp; " higher than payment", "OK"))</f>
        <v>OK</v>
      </c>
    </row>
    <row r="105" spans="1:9" x14ac:dyDescent="0.2">
      <c r="A105" s="4" t="s">
        <v>1</v>
      </c>
      <c r="B105" s="5" t="s">
        <v>46</v>
      </c>
      <c r="C105" s="113">
        <v>0</v>
      </c>
      <c r="D105" s="110" t="s">
        <v>634</v>
      </c>
      <c r="E105" s="6"/>
      <c r="G105" s="121" t="str">
        <f t="shared" si="3"/>
        <v>OK</v>
      </c>
      <c r="H105" s="121" t="str">
        <f t="shared" si="5"/>
        <v>OK</v>
      </c>
      <c r="I105" s="121" t="str">
        <f>IF(AND($C105&gt;0, NOT($C$42&gt;0)), "Row " &amp; ROW($C$42) &amp; " should also be positive!", IF($C$285 &gt; $C105 + Tolerance,"Fraud in row " &amp; ROW($C$285) &amp; " higher than payment", "OK"))</f>
        <v>OK</v>
      </c>
    </row>
    <row r="106" spans="1:9" x14ac:dyDescent="0.2">
      <c r="A106" s="4" t="s">
        <v>12</v>
      </c>
      <c r="B106" s="5" t="s">
        <v>46</v>
      </c>
      <c r="C106" s="113">
        <v>0</v>
      </c>
      <c r="D106" s="110" t="s">
        <v>634</v>
      </c>
      <c r="E106" s="6"/>
      <c r="G106" s="121" t="str">
        <f t="shared" si="3"/>
        <v>OK</v>
      </c>
      <c r="H106" s="121" t="str">
        <f t="shared" si="5"/>
        <v>OK</v>
      </c>
      <c r="I106" s="121" t="str">
        <f>IF(AND($C106&gt;0, NOT($C$43&gt;0)), "Row " &amp; ROW($C$43) &amp; " should also be positive!", IF($C$286 &gt; $C106 + Tolerance,"Fraud in row " &amp; ROW($C$286) &amp; " higher than payment", "OK"))</f>
        <v>OK</v>
      </c>
    </row>
    <row r="107" spans="1:9" x14ac:dyDescent="0.2">
      <c r="A107" s="4" t="s">
        <v>13</v>
      </c>
      <c r="B107" s="5" t="s">
        <v>46</v>
      </c>
      <c r="C107" s="113">
        <v>0</v>
      </c>
      <c r="D107" s="110" t="s">
        <v>634</v>
      </c>
      <c r="E107" s="6"/>
      <c r="G107" s="121" t="str">
        <f t="shared" si="3"/>
        <v>OK</v>
      </c>
      <c r="H107" s="121" t="str">
        <f t="shared" si="5"/>
        <v>OK</v>
      </c>
      <c r="I107" s="121" t="str">
        <f>IF(AND($C107&gt;0, NOT($C$44&gt;0)), "Row " &amp; ROW($C$44) &amp; " should also be positive!", IF($C$287 &gt; $C107 + Tolerance,"Fraud in row " &amp; ROW($C$287) &amp; " higher than payment", "OK"))</f>
        <v>OK</v>
      </c>
    </row>
    <row r="108" spans="1:9" x14ac:dyDescent="0.2">
      <c r="A108" s="4" t="s">
        <v>1</v>
      </c>
      <c r="B108" s="5" t="s">
        <v>47</v>
      </c>
      <c r="C108" s="112">
        <f xml:space="preserve"> SUM($C$111, $C$114)</f>
        <v>0</v>
      </c>
      <c r="D108" s="110" t="s">
        <v>634</v>
      </c>
      <c r="E108" s="6"/>
      <c r="F108" s="123">
        <f>SUM($C$108) - SUM($C$111, $C$114)</f>
        <v>0</v>
      </c>
      <c r="G108" s="121" t="str">
        <f t="shared" si="3"/>
        <v>OK</v>
      </c>
      <c r="H108" s="121" t="str">
        <f t="shared" si="5"/>
        <v>OK</v>
      </c>
      <c r="I108" s="121" t="str">
        <f>IF(AND($C108&gt;0, NOT($C$45&gt;0)), "Row " &amp; ROW($C$45) &amp; " should also be positive!", IF($C$288 &gt; $C108 + Tolerance,"Fraud in row " &amp; ROW($C$288) &amp; " higher than payment", "OK"))</f>
        <v>OK</v>
      </c>
    </row>
    <row r="109" spans="1:9" x14ac:dyDescent="0.2">
      <c r="A109" s="4" t="s">
        <v>12</v>
      </c>
      <c r="B109" s="5" t="s">
        <v>47</v>
      </c>
      <c r="C109" s="112">
        <f xml:space="preserve"> SUM($C$112, $C$115)</f>
        <v>0</v>
      </c>
      <c r="D109" s="110" t="s">
        <v>634</v>
      </c>
      <c r="E109" s="6"/>
      <c r="F109" s="123">
        <f>SUM($C$109) - SUM($C$112, $C$115)</f>
        <v>0</v>
      </c>
      <c r="G109" s="121" t="str">
        <f t="shared" si="3"/>
        <v>OK</v>
      </c>
      <c r="H109" s="121" t="str">
        <f t="shared" si="5"/>
        <v>OK</v>
      </c>
      <c r="I109" s="121" t="str">
        <f>IF(AND($C109&gt;0, NOT($C$46&gt;0)), "Row " &amp; ROW($C$46) &amp; " should also be positive!", IF($C$289 &gt; $C109 + Tolerance,"Fraud in row " &amp; ROW($C$289) &amp; " higher than payment", "OK"))</f>
        <v>OK</v>
      </c>
    </row>
    <row r="110" spans="1:9" x14ac:dyDescent="0.2">
      <c r="A110" s="4" t="s">
        <v>13</v>
      </c>
      <c r="B110" s="5" t="s">
        <v>47</v>
      </c>
      <c r="C110" s="112">
        <f xml:space="preserve"> SUM($C$113, $C$116)</f>
        <v>0</v>
      </c>
      <c r="D110" s="110" t="s">
        <v>634</v>
      </c>
      <c r="E110" s="6"/>
      <c r="F110" s="123">
        <f>SUM($C$110) - SUM($C$113, $C$116)</f>
        <v>0</v>
      </c>
      <c r="G110" s="121" t="str">
        <f t="shared" si="3"/>
        <v>OK</v>
      </c>
      <c r="H110" s="121" t="str">
        <f t="shared" si="5"/>
        <v>OK</v>
      </c>
      <c r="I110" s="121" t="str">
        <f>IF(AND($C110&gt;0, NOT($C$47&gt;0)), "Row " &amp; ROW($C$47) &amp; " should also be positive!", IF($C$290 &gt; $C110 + Tolerance,"Fraud in row " &amp; ROW($C$290) &amp; " higher than payment", "OK"))</f>
        <v>OK</v>
      </c>
    </row>
    <row r="111" spans="1:9" x14ac:dyDescent="0.2">
      <c r="A111" s="4" t="s">
        <v>1</v>
      </c>
      <c r="B111" s="5" t="s">
        <v>48</v>
      </c>
      <c r="C111" s="113">
        <v>0</v>
      </c>
      <c r="D111" s="110" t="s">
        <v>634</v>
      </c>
      <c r="E111" s="6"/>
      <c r="G111" s="121" t="str">
        <f t="shared" si="3"/>
        <v>OK</v>
      </c>
      <c r="H111" s="121" t="str">
        <f t="shared" si="5"/>
        <v>OK</v>
      </c>
      <c r="I111" s="121" t="str">
        <f>IF(AND($C111&gt;0, NOT($C$48&gt;0)), "Row " &amp; ROW($C$48) &amp; " should also be positive!", IF($C$291 &gt; $C111 + Tolerance,"Fraud in row " &amp; ROW($C$291) &amp; " higher than payment", "OK"))</f>
        <v>OK</v>
      </c>
    </row>
    <row r="112" spans="1:9" x14ac:dyDescent="0.2">
      <c r="A112" s="4" t="s">
        <v>12</v>
      </c>
      <c r="B112" s="5" t="s">
        <v>48</v>
      </c>
      <c r="C112" s="113">
        <v>0</v>
      </c>
      <c r="D112" s="110" t="s">
        <v>634</v>
      </c>
      <c r="E112" s="6"/>
      <c r="G112" s="121" t="str">
        <f t="shared" si="3"/>
        <v>OK</v>
      </c>
      <c r="H112" s="121" t="str">
        <f t="shared" si="5"/>
        <v>OK</v>
      </c>
      <c r="I112" s="121" t="str">
        <f>IF(AND($C112&gt;0, NOT($C$49&gt;0)), "Row " &amp; ROW($C$49) &amp; " should also be positive!", IF($C$292 &gt; $C112 + Tolerance,"Fraud in row " &amp; ROW($C$292) &amp; " higher than payment", "OK"))</f>
        <v>OK</v>
      </c>
    </row>
    <row r="113" spans="1:9" x14ac:dyDescent="0.2">
      <c r="A113" s="4" t="s">
        <v>13</v>
      </c>
      <c r="B113" s="5" t="s">
        <v>48</v>
      </c>
      <c r="C113" s="113">
        <v>0</v>
      </c>
      <c r="D113" s="110" t="s">
        <v>634</v>
      </c>
      <c r="E113" s="6"/>
      <c r="G113" s="121" t="str">
        <f t="shared" si="3"/>
        <v>OK</v>
      </c>
      <c r="H113" s="121" t="str">
        <f t="shared" si="5"/>
        <v>OK</v>
      </c>
      <c r="I113" s="121" t="str">
        <f>IF(AND($C113&gt;0, NOT($C$50&gt;0)), "Row " &amp; ROW($C$50) &amp; " should also be positive!", IF($C$293 &gt; $C113 + Tolerance,"Fraud in row " &amp; ROW($C$293) &amp; " higher than payment", "OK"))</f>
        <v>OK</v>
      </c>
    </row>
    <row r="114" spans="1:9" x14ac:dyDescent="0.2">
      <c r="A114" s="4" t="s">
        <v>1</v>
      </c>
      <c r="B114" s="5" t="s">
        <v>49</v>
      </c>
      <c r="C114" s="112">
        <f xml:space="preserve"> SUM($C$117, $C$120, $C$123, $C$126, $C$129)</f>
        <v>0</v>
      </c>
      <c r="D114" s="110" t="s">
        <v>634</v>
      </c>
      <c r="E114" s="6"/>
      <c r="F114" s="123">
        <f>SUM($C$114) - SUM($C$117, $C$120, $C$123, $C$126, $C$129)</f>
        <v>0</v>
      </c>
      <c r="G114" s="121" t="str">
        <f t="shared" si="3"/>
        <v>OK</v>
      </c>
      <c r="H114" s="121" t="str">
        <f t="shared" si="5"/>
        <v>OK</v>
      </c>
      <c r="I114" s="121" t="str">
        <f>IF(AND($C114&gt;0, NOT($C$51&gt;0)), "Row " &amp; ROW($C$51) &amp; " should also be positive!", IF($C$303 &gt; $C114 + Tolerance,"Fraud in row " &amp; ROW($C$303) &amp; " higher than payment", "OK"))</f>
        <v>OK</v>
      </c>
    </row>
    <row r="115" spans="1:9" x14ac:dyDescent="0.2">
      <c r="A115" s="4" t="s">
        <v>12</v>
      </c>
      <c r="B115" s="5" t="s">
        <v>49</v>
      </c>
      <c r="C115" s="112">
        <f xml:space="preserve"> SUM($C$118, $C$121, $C$124, $C$127, $C$130)</f>
        <v>0</v>
      </c>
      <c r="D115" s="110" t="s">
        <v>634</v>
      </c>
      <c r="E115" s="6"/>
      <c r="F115" s="123">
        <f>SUM($C$115) - SUM($C$118, $C$121, $C$124, $C$127, $C$130)</f>
        <v>0</v>
      </c>
      <c r="G115" s="121" t="str">
        <f t="shared" si="3"/>
        <v>OK</v>
      </c>
      <c r="H115" s="121" t="str">
        <f t="shared" si="5"/>
        <v>OK</v>
      </c>
      <c r="I115" s="121" t="str">
        <f>IF(AND($C115&gt;0, NOT($C$52&gt;0)), "Row " &amp; ROW($C$52) &amp; " should also be positive!", IF($C$304 &gt; $C115 + Tolerance,"Fraud in row " &amp; ROW($C$304) &amp; " higher than payment", "OK"))</f>
        <v>OK</v>
      </c>
    </row>
    <row r="116" spans="1:9" x14ac:dyDescent="0.2">
      <c r="A116" s="4" t="s">
        <v>13</v>
      </c>
      <c r="B116" s="5" t="s">
        <v>49</v>
      </c>
      <c r="C116" s="112">
        <f xml:space="preserve"> SUM($C$119, $C$122, $C$125, $C$128, $C$131)</f>
        <v>0</v>
      </c>
      <c r="D116" s="110" t="s">
        <v>634</v>
      </c>
      <c r="E116" s="6"/>
      <c r="F116" s="123">
        <f>SUM($C$116) - SUM($C$119, $C$122, $C$125, $C$128, $C$131)</f>
        <v>0</v>
      </c>
      <c r="G116" s="121" t="str">
        <f t="shared" si="3"/>
        <v>OK</v>
      </c>
      <c r="H116" s="121" t="str">
        <f t="shared" si="5"/>
        <v>OK</v>
      </c>
      <c r="I116" s="121" t="str">
        <f>IF(AND($C116&gt;0, NOT($C$53&gt;0)), "Row " &amp; ROW($C$53) &amp; " should also be positive!", IF($C$305 &gt; $C116 + Tolerance,"Fraud in row " &amp; ROW($C$305) &amp; " higher than payment", "OK"))</f>
        <v>OK</v>
      </c>
    </row>
    <row r="117" spans="1:9" x14ac:dyDescent="0.2">
      <c r="A117" s="4" t="s">
        <v>1</v>
      </c>
      <c r="B117" s="5" t="s">
        <v>50</v>
      </c>
      <c r="C117" s="113">
        <v>0</v>
      </c>
      <c r="D117" s="110" t="s">
        <v>634</v>
      </c>
      <c r="E117" s="6"/>
      <c r="G117" s="121" t="str">
        <f t="shared" si="3"/>
        <v>OK</v>
      </c>
      <c r="H117" s="121" t="str">
        <f t="shared" si="5"/>
        <v>OK</v>
      </c>
      <c r="I117" s="121" t="str">
        <f>IF(AND($C117&gt;0, NOT($C$54&gt;0)), "Row " &amp; ROW($C$54) &amp; " should also be positive!", IF($C$315 &gt; $C117 + Tolerance,"Fraud in row " &amp; ROW($C$315) &amp; " higher than payment", "OK"))</f>
        <v>OK</v>
      </c>
    </row>
    <row r="118" spans="1:9" x14ac:dyDescent="0.2">
      <c r="A118" s="4" t="s">
        <v>12</v>
      </c>
      <c r="B118" s="5" t="s">
        <v>50</v>
      </c>
      <c r="C118" s="113">
        <v>0</v>
      </c>
      <c r="D118" s="110" t="s">
        <v>634</v>
      </c>
      <c r="E118" s="6"/>
      <c r="G118" s="121" t="str">
        <f t="shared" si="3"/>
        <v>OK</v>
      </c>
      <c r="H118" s="121" t="str">
        <f t="shared" si="5"/>
        <v>OK</v>
      </c>
      <c r="I118" s="121" t="str">
        <f>IF(AND($C118&gt;0, NOT($C$55&gt;0)), "Row " &amp; ROW($C$55) &amp; " should also be positive!", IF($C$316 &gt; $C118 + Tolerance,"Fraud in row " &amp; ROW($C$316) &amp; " higher than payment", "OK"))</f>
        <v>OK</v>
      </c>
    </row>
    <row r="119" spans="1:9" x14ac:dyDescent="0.2">
      <c r="A119" s="4" t="s">
        <v>13</v>
      </c>
      <c r="B119" s="5" t="s">
        <v>50</v>
      </c>
      <c r="C119" s="113">
        <v>0</v>
      </c>
      <c r="D119" s="110" t="s">
        <v>634</v>
      </c>
      <c r="E119" s="6"/>
      <c r="G119" s="121" t="str">
        <f t="shared" si="3"/>
        <v>OK</v>
      </c>
      <c r="H119" s="121" t="str">
        <f t="shared" si="5"/>
        <v>OK</v>
      </c>
      <c r="I119" s="121" t="str">
        <f>IF(AND($C119&gt;0, NOT($C$56&gt;0)), "Row " &amp; ROW($C$56) &amp; " should also be positive!", IF($C$317 &gt; $C119 + Tolerance,"Fraud in row " &amp; ROW($C$317) &amp; " higher than payment", "OK"))</f>
        <v>OK</v>
      </c>
    </row>
    <row r="120" spans="1:9" x14ac:dyDescent="0.2">
      <c r="A120" s="4" t="s">
        <v>1</v>
      </c>
      <c r="B120" s="5" t="s">
        <v>51</v>
      </c>
      <c r="C120" s="113">
        <v>0</v>
      </c>
      <c r="D120" s="110" t="s">
        <v>634</v>
      </c>
      <c r="E120" s="6"/>
      <c r="G120" s="121" t="str">
        <f t="shared" si="3"/>
        <v>OK</v>
      </c>
      <c r="H120" s="121" t="str">
        <f t="shared" si="5"/>
        <v>OK</v>
      </c>
      <c r="I120" s="121" t="str">
        <f>IF(AND($C120&gt;0, NOT($C$57&gt;0)), "Row " &amp; ROW($C$57) &amp; " should also be positive!", IF($C$318 &gt; $C120 + Tolerance,"Fraud in row " &amp; ROW($C$318) &amp; " higher than payment", "OK"))</f>
        <v>OK</v>
      </c>
    </row>
    <row r="121" spans="1:9" x14ac:dyDescent="0.2">
      <c r="A121" s="4" t="s">
        <v>12</v>
      </c>
      <c r="B121" s="5" t="s">
        <v>51</v>
      </c>
      <c r="C121" s="113">
        <v>0</v>
      </c>
      <c r="D121" s="110" t="s">
        <v>634</v>
      </c>
      <c r="E121" s="6"/>
      <c r="G121" s="121" t="str">
        <f t="shared" si="3"/>
        <v>OK</v>
      </c>
      <c r="H121" s="121" t="str">
        <f t="shared" si="5"/>
        <v>OK</v>
      </c>
      <c r="I121" s="121" t="str">
        <f>IF(AND($C121&gt;0, NOT($C$58&gt;0)), "Row " &amp; ROW($C$58) &amp; " should also be positive!", IF($C$319 &gt; $C121 + Tolerance,"Fraud in row " &amp; ROW($C$319) &amp; " higher than payment", "OK"))</f>
        <v>OK</v>
      </c>
    </row>
    <row r="122" spans="1:9" x14ac:dyDescent="0.2">
      <c r="A122" s="4" t="s">
        <v>13</v>
      </c>
      <c r="B122" s="5" t="s">
        <v>51</v>
      </c>
      <c r="C122" s="113">
        <v>0</v>
      </c>
      <c r="D122" s="110" t="s">
        <v>634</v>
      </c>
      <c r="E122" s="6"/>
      <c r="G122" s="121" t="str">
        <f t="shared" si="3"/>
        <v>OK</v>
      </c>
      <c r="H122" s="121" t="str">
        <f t="shared" si="5"/>
        <v>OK</v>
      </c>
      <c r="I122" s="121" t="str">
        <f>IF(AND($C122&gt;0, NOT($C$59&gt;0)), "Row " &amp; ROW($C$59) &amp; " should also be positive!", IF($C$320 &gt; $C122 + Tolerance,"Fraud in row " &amp; ROW($C$320) &amp; " higher than payment", "OK"))</f>
        <v>OK</v>
      </c>
    </row>
    <row r="123" spans="1:9" x14ac:dyDescent="0.2">
      <c r="A123" s="4" t="s">
        <v>1</v>
      </c>
      <c r="B123" s="5" t="s">
        <v>52</v>
      </c>
      <c r="C123" s="113">
        <v>0</v>
      </c>
      <c r="D123" s="110" t="s">
        <v>634</v>
      </c>
      <c r="E123" s="6"/>
      <c r="G123" s="121" t="str">
        <f t="shared" si="3"/>
        <v>OK</v>
      </c>
      <c r="H123" s="121" t="str">
        <f t="shared" si="5"/>
        <v>OK</v>
      </c>
      <c r="I123" s="121" t="str">
        <f>IF(AND($C123&gt;0, NOT($C$60&gt;0)), "Row " &amp; ROW($C$60) &amp; " should also be positive!", IF($C$321 &gt; $C123 + Tolerance,"Fraud in row " &amp; ROW($C$321) &amp; " higher than payment", "OK"))</f>
        <v>OK</v>
      </c>
    </row>
    <row r="124" spans="1:9" x14ac:dyDescent="0.2">
      <c r="A124" s="4" t="s">
        <v>12</v>
      </c>
      <c r="B124" s="5" t="s">
        <v>52</v>
      </c>
      <c r="C124" s="113">
        <v>0</v>
      </c>
      <c r="D124" s="110" t="s">
        <v>634</v>
      </c>
      <c r="E124" s="6"/>
      <c r="G124" s="121" t="str">
        <f t="shared" si="3"/>
        <v>OK</v>
      </c>
      <c r="H124" s="121" t="str">
        <f t="shared" si="5"/>
        <v>OK</v>
      </c>
      <c r="I124" s="121" t="str">
        <f>IF(AND($C124&gt;0, NOT($C$61&gt;0)), "Row " &amp; ROW($C$61) &amp; " should also be positive!", IF($C$322 &gt; $C124 + Tolerance,"Fraud in row " &amp; ROW($C$322) &amp; " higher than payment", "OK"))</f>
        <v>OK</v>
      </c>
    </row>
    <row r="125" spans="1:9" x14ac:dyDescent="0.2">
      <c r="A125" s="4" t="s">
        <v>13</v>
      </c>
      <c r="B125" s="5" t="s">
        <v>52</v>
      </c>
      <c r="C125" s="113">
        <v>0</v>
      </c>
      <c r="D125" s="110" t="s">
        <v>634</v>
      </c>
      <c r="E125" s="6"/>
      <c r="G125" s="121" t="str">
        <f t="shared" si="3"/>
        <v>OK</v>
      </c>
      <c r="H125" s="121" t="str">
        <f t="shared" si="5"/>
        <v>OK</v>
      </c>
      <c r="I125" s="121" t="str">
        <f>IF(AND($C125&gt;0, NOT($C$62&gt;0)), "Row " &amp; ROW($C$62) &amp; " should also be positive!", IF($C$323 &gt; $C125 + Tolerance,"Fraud in row " &amp; ROW($C$323) &amp; " higher than payment", "OK"))</f>
        <v>OK</v>
      </c>
    </row>
    <row r="126" spans="1:9" x14ac:dyDescent="0.2">
      <c r="A126" s="4" t="s">
        <v>1</v>
      </c>
      <c r="B126" s="5" t="s">
        <v>53</v>
      </c>
      <c r="C126" s="113">
        <v>0</v>
      </c>
      <c r="D126" s="110" t="s">
        <v>634</v>
      </c>
      <c r="E126" s="6"/>
      <c r="G126" s="121" t="str">
        <f t="shared" si="3"/>
        <v>OK</v>
      </c>
      <c r="H126" s="121" t="str">
        <f t="shared" si="5"/>
        <v>OK</v>
      </c>
      <c r="I126" s="121" t="str">
        <f>IF(AND($C126&gt;0, NOT($C$63&gt;0)), "Row " &amp; ROW($C$63) &amp; " should also be positive!", IF($C$324 &gt; $C126 + Tolerance,"Fraud in row " &amp; ROW($C$324) &amp; " higher than payment", "OK"))</f>
        <v>OK</v>
      </c>
    </row>
    <row r="127" spans="1:9" x14ac:dyDescent="0.2">
      <c r="A127" s="4" t="s">
        <v>12</v>
      </c>
      <c r="B127" s="5" t="s">
        <v>53</v>
      </c>
      <c r="C127" s="113">
        <v>0</v>
      </c>
      <c r="D127" s="110" t="s">
        <v>634</v>
      </c>
      <c r="E127" s="6"/>
      <c r="G127" s="121" t="str">
        <f t="shared" si="3"/>
        <v>OK</v>
      </c>
      <c r="H127" s="121" t="str">
        <f t="shared" si="5"/>
        <v>OK</v>
      </c>
      <c r="I127" s="121" t="str">
        <f>IF(AND($C127&gt;0, NOT($C$64&gt;0)), "Row " &amp; ROW($C$64) &amp; " should also be positive!", IF($C$325 &gt; $C127 + Tolerance,"Fraud in row " &amp; ROW($C$325) &amp; " higher than payment", "OK"))</f>
        <v>OK</v>
      </c>
    </row>
    <row r="128" spans="1:9" x14ac:dyDescent="0.2">
      <c r="A128" s="4" t="s">
        <v>13</v>
      </c>
      <c r="B128" s="5" t="s">
        <v>53</v>
      </c>
      <c r="C128" s="113">
        <v>0</v>
      </c>
      <c r="D128" s="110" t="s">
        <v>634</v>
      </c>
      <c r="E128" s="6"/>
      <c r="G128" s="121" t="str">
        <f t="shared" si="3"/>
        <v>OK</v>
      </c>
      <c r="H128" s="121" t="str">
        <f t="shared" si="5"/>
        <v>OK</v>
      </c>
      <c r="I128" s="121" t="str">
        <f>IF(AND($C128&gt;0, NOT($C$65&gt;0)), "Row " &amp; ROW($C$65) &amp; " should also be positive!", IF($C$326 &gt; $C128 + Tolerance,"Fraud in row " &amp; ROW($C$326) &amp; " higher than payment", "OK"))</f>
        <v>OK</v>
      </c>
    </row>
    <row r="129" spans="1:9" x14ac:dyDescent="0.2">
      <c r="A129" s="4" t="s">
        <v>1</v>
      </c>
      <c r="B129" s="5" t="s">
        <v>54</v>
      </c>
      <c r="C129" s="113">
        <v>0</v>
      </c>
      <c r="D129" s="110" t="s">
        <v>634</v>
      </c>
      <c r="E129" s="6"/>
      <c r="G129" s="121" t="str">
        <f t="shared" si="3"/>
        <v>OK</v>
      </c>
      <c r="H129" s="121" t="str">
        <f t="shared" si="5"/>
        <v>OK</v>
      </c>
      <c r="I129" s="121" t="str">
        <f>IF(AND($C129&gt;0, NOT($C$66&gt;0)), "Row " &amp; ROW($C$66) &amp; " should also be positive!", IF($C$327 &gt; $C129 + Tolerance,"Fraud in row " &amp; ROW($C$327) &amp; " higher than payment", "OK"))</f>
        <v>OK</v>
      </c>
    </row>
    <row r="130" spans="1:9" x14ac:dyDescent="0.2">
      <c r="A130" s="4" t="s">
        <v>12</v>
      </c>
      <c r="B130" s="5" t="s">
        <v>54</v>
      </c>
      <c r="C130" s="113">
        <v>0</v>
      </c>
      <c r="D130" s="110" t="s">
        <v>634</v>
      </c>
      <c r="E130" s="6"/>
      <c r="G130" s="121" t="str">
        <f t="shared" si="3"/>
        <v>OK</v>
      </c>
      <c r="H130" s="121" t="str">
        <f t="shared" si="5"/>
        <v>OK</v>
      </c>
      <c r="I130" s="121" t="str">
        <f>IF(AND($C130&gt;0, NOT($C$67&gt;0)), "Row " &amp; ROW($C$67) &amp; " should also be positive!", IF($C$328 &gt; $C130 + Tolerance,"Fraud in row " &amp; ROW($C$328) &amp; " higher than payment", "OK"))</f>
        <v>OK</v>
      </c>
    </row>
    <row r="131" spans="1:9" x14ac:dyDescent="0.2">
      <c r="A131" s="4" t="s">
        <v>13</v>
      </c>
      <c r="B131" s="5" t="s">
        <v>54</v>
      </c>
      <c r="C131" s="113">
        <v>0</v>
      </c>
      <c r="D131" s="110" t="s">
        <v>634</v>
      </c>
      <c r="E131" s="6"/>
      <c r="G131" s="121" t="str">
        <f t="shared" si="3"/>
        <v>OK</v>
      </c>
      <c r="H131" s="121" t="str">
        <f t="shared" si="5"/>
        <v>OK</v>
      </c>
      <c r="I131" s="121" t="str">
        <f>IF(AND($C131&gt;0, NOT($C$68&gt;0)), "Row " &amp; ROW($C$68) &amp; " should also be positive!", IF($C$329 &gt; $C131 + Tolerance,"Fraud in row " &amp; ROW($C$329) &amp; " higher than payment", "OK"))</f>
        <v>OK</v>
      </c>
    </row>
    <row r="132" spans="1:9" x14ac:dyDescent="0.2">
      <c r="A132" s="4" t="s">
        <v>1</v>
      </c>
      <c r="B132" s="5" t="s">
        <v>55</v>
      </c>
      <c r="C132" s="109">
        <f xml:space="preserve"> SUM($C$138, $C$141)</f>
        <v>0</v>
      </c>
      <c r="D132" s="110" t="s">
        <v>634</v>
      </c>
      <c r="E132" s="6"/>
      <c r="F132" s="122">
        <f>SUM($C$132) - SUM($C$138, $C$141)</f>
        <v>0</v>
      </c>
      <c r="G132" s="121" t="str">
        <f t="shared" si="3"/>
        <v>OK</v>
      </c>
      <c r="H132" s="121" t="str">
        <f t="shared" ref="H132:H195" si="6">IF(AND($C132&gt;0, $D132= "NA"), "Flag should be OK", "OK")</f>
        <v>OK</v>
      </c>
      <c r="I132" s="121" t="str">
        <f>IF(AND($C132&gt;0, NOT($C$231&gt;0)), "Row " &amp; ROW($C$231) &amp; " should be positive!", "OK")</f>
        <v>OK</v>
      </c>
    </row>
    <row r="133" spans="1:9" x14ac:dyDescent="0.2">
      <c r="A133" s="4" t="s">
        <v>12</v>
      </c>
      <c r="B133" s="5" t="s">
        <v>55</v>
      </c>
      <c r="C133" s="109">
        <f xml:space="preserve"> SUM($C$139, $C$142)</f>
        <v>0</v>
      </c>
      <c r="D133" s="110" t="s">
        <v>634</v>
      </c>
      <c r="E133" s="6"/>
      <c r="F133" s="122">
        <f>SUM($C$133) - SUM($C$139, $C$142)</f>
        <v>0</v>
      </c>
      <c r="G133" s="121" t="str">
        <f t="shared" si="3"/>
        <v>OK</v>
      </c>
      <c r="H133" s="121" t="str">
        <f t="shared" si="6"/>
        <v>OK</v>
      </c>
      <c r="I133" s="121" t="str">
        <f>IF(AND($C133&gt;0, NOT($C$232&gt;0)), "Row " &amp; ROW($C$232) &amp; " should be positive!", "OK")</f>
        <v>OK</v>
      </c>
    </row>
    <row r="134" spans="1:9" x14ac:dyDescent="0.2">
      <c r="A134" s="4" t="s">
        <v>13</v>
      </c>
      <c r="B134" s="5" t="s">
        <v>55</v>
      </c>
      <c r="C134" s="109">
        <f xml:space="preserve"> SUM($C$140, $C$143)</f>
        <v>0</v>
      </c>
      <c r="D134" s="110" t="s">
        <v>634</v>
      </c>
      <c r="E134" s="6"/>
      <c r="F134" s="122">
        <f>SUM($C$134) - SUM($C$140, $C$143)</f>
        <v>0</v>
      </c>
      <c r="G134" s="121" t="str">
        <f t="shared" ref="G134:G197" si="7">IF(OR(ISBLANK($C134), ISBLANK($D134)), "missing", "OK")</f>
        <v>OK</v>
      </c>
      <c r="H134" s="121" t="str">
        <f t="shared" si="6"/>
        <v>OK</v>
      </c>
      <c r="I134" s="121" t="str">
        <f>IF(AND($C134&gt;0, NOT($C$233&gt;0)), "Row " &amp; ROW($C$233) &amp; " should be positive!", "OK")</f>
        <v>OK</v>
      </c>
    </row>
    <row r="135" spans="1:9" x14ac:dyDescent="0.2">
      <c r="A135" s="4" t="s">
        <v>1</v>
      </c>
      <c r="B135" s="5" t="s">
        <v>56</v>
      </c>
      <c r="C135" s="111">
        <v>0</v>
      </c>
      <c r="D135" s="110" t="s">
        <v>634</v>
      </c>
      <c r="E135" s="6"/>
      <c r="F135" s="121" t="b">
        <f>SUM($C$132) &gt;= SUM($C$135)</f>
        <v>1</v>
      </c>
      <c r="G135" s="121" t="str">
        <f t="shared" si="7"/>
        <v>OK</v>
      </c>
      <c r="H135" s="121" t="str">
        <f t="shared" si="6"/>
        <v>OK</v>
      </c>
      <c r="I135" s="121" t="str">
        <f>IF(AND($C135&gt;0, NOT($C$234&gt;0)), "Row " &amp; ROW($C$234) &amp; " should be positive!", "OK")</f>
        <v>OK</v>
      </c>
    </row>
    <row r="136" spans="1:9" x14ac:dyDescent="0.2">
      <c r="A136" s="4" t="s">
        <v>12</v>
      </c>
      <c r="B136" s="5" t="s">
        <v>56</v>
      </c>
      <c r="C136" s="111">
        <v>0</v>
      </c>
      <c r="D136" s="110" t="s">
        <v>634</v>
      </c>
      <c r="E136" s="6"/>
      <c r="F136" s="121" t="b">
        <f>SUM($C$133) &gt;= SUM($C$136)</f>
        <v>1</v>
      </c>
      <c r="G136" s="121" t="str">
        <f t="shared" si="7"/>
        <v>OK</v>
      </c>
      <c r="H136" s="121" t="str">
        <f t="shared" si="6"/>
        <v>OK</v>
      </c>
      <c r="I136" s="121" t="str">
        <f>IF(AND($C136&gt;0, NOT($C$235&gt;0)), "Row " &amp; ROW($C$235) &amp; " should be positive!", "OK")</f>
        <v>OK</v>
      </c>
    </row>
    <row r="137" spans="1:9" x14ac:dyDescent="0.2">
      <c r="A137" s="4" t="s">
        <v>13</v>
      </c>
      <c r="B137" s="5" t="s">
        <v>56</v>
      </c>
      <c r="C137" s="111">
        <v>0</v>
      </c>
      <c r="D137" s="110" t="s">
        <v>634</v>
      </c>
      <c r="E137" s="6"/>
      <c r="F137" s="121" t="b">
        <f>SUM($C$134) &gt;= SUM($C$137)</f>
        <v>1</v>
      </c>
      <c r="G137" s="121" t="str">
        <f t="shared" si="7"/>
        <v>OK</v>
      </c>
      <c r="H137" s="121" t="str">
        <f t="shared" si="6"/>
        <v>OK</v>
      </c>
      <c r="I137" s="121" t="str">
        <f>IF(AND($C137&gt;0, NOT($C$236&gt;0)), "Row " &amp; ROW($C$236) &amp; " should be positive!", "OK")</f>
        <v>OK</v>
      </c>
    </row>
    <row r="138" spans="1:9" x14ac:dyDescent="0.2">
      <c r="A138" s="4" t="s">
        <v>1</v>
      </c>
      <c r="B138" s="5" t="s">
        <v>57</v>
      </c>
      <c r="C138" s="111">
        <v>0</v>
      </c>
      <c r="D138" s="110" t="s">
        <v>634</v>
      </c>
      <c r="E138" s="6"/>
      <c r="G138" s="121" t="str">
        <f t="shared" si="7"/>
        <v>OK</v>
      </c>
      <c r="H138" s="121" t="str">
        <f t="shared" si="6"/>
        <v>OK</v>
      </c>
      <c r="I138" s="121" t="str">
        <f>IF(AND($C138&gt;0, NOT($C$237&gt;0)), "Row " &amp; ROW($C$237) &amp; " should be positive!", "OK")</f>
        <v>OK</v>
      </c>
    </row>
    <row r="139" spans="1:9" x14ac:dyDescent="0.2">
      <c r="A139" s="4" t="s">
        <v>12</v>
      </c>
      <c r="B139" s="5" t="s">
        <v>57</v>
      </c>
      <c r="C139" s="111">
        <v>0</v>
      </c>
      <c r="D139" s="110" t="s">
        <v>634</v>
      </c>
      <c r="E139" s="6"/>
      <c r="G139" s="121" t="str">
        <f t="shared" si="7"/>
        <v>OK</v>
      </c>
      <c r="H139" s="121" t="str">
        <f t="shared" si="6"/>
        <v>OK</v>
      </c>
      <c r="I139" s="121" t="str">
        <f>IF(AND($C139&gt;0, NOT($C$238&gt;0)), "Row " &amp; ROW($C$238) &amp; " should be positive!", "OK")</f>
        <v>OK</v>
      </c>
    </row>
    <row r="140" spans="1:9" x14ac:dyDescent="0.2">
      <c r="A140" s="4" t="s">
        <v>13</v>
      </c>
      <c r="B140" s="5" t="s">
        <v>57</v>
      </c>
      <c r="C140" s="111">
        <v>0</v>
      </c>
      <c r="D140" s="110" t="s">
        <v>634</v>
      </c>
      <c r="E140" s="6"/>
      <c r="G140" s="121" t="str">
        <f t="shared" si="7"/>
        <v>OK</v>
      </c>
      <c r="H140" s="121" t="str">
        <f t="shared" si="6"/>
        <v>OK</v>
      </c>
      <c r="I140" s="121" t="str">
        <f>IF(AND($C140&gt;0, NOT($C$239&gt;0)), "Row " &amp; ROW($C$239) &amp; " should be positive!", "OK")</f>
        <v>OK</v>
      </c>
    </row>
    <row r="141" spans="1:9" x14ac:dyDescent="0.2">
      <c r="A141" s="4" t="s">
        <v>1</v>
      </c>
      <c r="B141" s="5" t="s">
        <v>58</v>
      </c>
      <c r="C141" s="109">
        <f xml:space="preserve"> SUM($C$144, $C$189)</f>
        <v>0</v>
      </c>
      <c r="D141" s="110" t="s">
        <v>634</v>
      </c>
      <c r="E141" s="6"/>
      <c r="F141" s="122">
        <f>SUM($C$141) - SUM($C$144, $C$189)</f>
        <v>0</v>
      </c>
      <c r="G141" s="121" t="str">
        <f t="shared" si="7"/>
        <v>OK</v>
      </c>
      <c r="H141" s="121" t="str">
        <f t="shared" si="6"/>
        <v>OK</v>
      </c>
      <c r="I141" s="121" t="str">
        <f>IF(AND($C141&gt;0, NOT($C$240&gt;0)), "Row " &amp; ROW($C$240) &amp; " should be positive!", "OK")</f>
        <v>OK</v>
      </c>
    </row>
    <row r="142" spans="1:9" x14ac:dyDescent="0.2">
      <c r="A142" s="4" t="s">
        <v>12</v>
      </c>
      <c r="B142" s="5" t="s">
        <v>58</v>
      </c>
      <c r="C142" s="109">
        <f xml:space="preserve"> SUM($C$145, $C$190)</f>
        <v>0</v>
      </c>
      <c r="D142" s="110" t="s">
        <v>634</v>
      </c>
      <c r="E142" s="6"/>
      <c r="F142" s="122">
        <f>SUM($C$142) - SUM($C$145, $C$190)</f>
        <v>0</v>
      </c>
      <c r="G142" s="121" t="str">
        <f t="shared" si="7"/>
        <v>OK</v>
      </c>
      <c r="H142" s="121" t="str">
        <f t="shared" si="6"/>
        <v>OK</v>
      </c>
      <c r="I142" s="121" t="str">
        <f>IF(AND($C142&gt;0, NOT($C$241&gt;0)), "Row " &amp; ROW($C$241) &amp; " should be positive!", "OK")</f>
        <v>OK</v>
      </c>
    </row>
    <row r="143" spans="1:9" x14ac:dyDescent="0.2">
      <c r="A143" s="4" t="s">
        <v>13</v>
      </c>
      <c r="B143" s="5" t="s">
        <v>58</v>
      </c>
      <c r="C143" s="109">
        <f xml:space="preserve"> SUM($C$146, $C$191)</f>
        <v>0</v>
      </c>
      <c r="D143" s="110" t="s">
        <v>634</v>
      </c>
      <c r="E143" s="6"/>
      <c r="F143" s="122">
        <f>SUM($C$143) - SUM($C$146, $C$191)</f>
        <v>0</v>
      </c>
      <c r="G143" s="121" t="str">
        <f t="shared" si="7"/>
        <v>OK</v>
      </c>
      <c r="H143" s="121" t="str">
        <f t="shared" si="6"/>
        <v>OK</v>
      </c>
      <c r="I143" s="121" t="str">
        <f>IF(AND($C143&gt;0, NOT($C$242&gt;0)), "Row " &amp; ROW($C$242) &amp; " should be positive!", "OK")</f>
        <v>OK</v>
      </c>
    </row>
    <row r="144" spans="1:9" x14ac:dyDescent="0.2">
      <c r="A144" s="4" t="s">
        <v>1</v>
      </c>
      <c r="B144" s="5" t="s">
        <v>59</v>
      </c>
      <c r="C144" s="109">
        <f xml:space="preserve"> SUM($C$147, $C$159)</f>
        <v>0</v>
      </c>
      <c r="D144" s="110" t="s">
        <v>634</v>
      </c>
      <c r="E144" s="6"/>
      <c r="F144" s="122">
        <f>SUM($C$144) - SUM($C$147, $C$159)</f>
        <v>0</v>
      </c>
      <c r="G144" s="121" t="str">
        <f t="shared" si="7"/>
        <v>OK</v>
      </c>
      <c r="H144" s="121" t="str">
        <f t="shared" si="6"/>
        <v>OK</v>
      </c>
      <c r="I144" s="121" t="str">
        <f>IF(AND($C144&gt;0, NOT($C$243&gt;0)), "Row " &amp; ROW($C$243) &amp; " should be positive!", "OK")</f>
        <v>OK</v>
      </c>
    </row>
    <row r="145" spans="1:9" x14ac:dyDescent="0.2">
      <c r="A145" s="4" t="s">
        <v>12</v>
      </c>
      <c r="B145" s="5" t="s">
        <v>59</v>
      </c>
      <c r="C145" s="109">
        <f xml:space="preserve"> SUM($C$148, $C$160)</f>
        <v>0</v>
      </c>
      <c r="D145" s="110" t="s">
        <v>634</v>
      </c>
      <c r="E145" s="6"/>
      <c r="F145" s="122">
        <f>SUM($C$145) - SUM($C$148, $C$160)</f>
        <v>0</v>
      </c>
      <c r="G145" s="121" t="str">
        <f t="shared" si="7"/>
        <v>OK</v>
      </c>
      <c r="H145" s="121" t="str">
        <f t="shared" si="6"/>
        <v>OK</v>
      </c>
      <c r="I145" s="121" t="str">
        <f>IF(AND($C145&gt;0, NOT($C$244&gt;0)), "Row " &amp; ROW($C$244) &amp; " should be positive!", "OK")</f>
        <v>OK</v>
      </c>
    </row>
    <row r="146" spans="1:9" x14ac:dyDescent="0.2">
      <c r="A146" s="4" t="s">
        <v>13</v>
      </c>
      <c r="B146" s="5" t="s">
        <v>59</v>
      </c>
      <c r="C146" s="109">
        <f xml:space="preserve"> SUM($C$149, $C$161)</f>
        <v>0</v>
      </c>
      <c r="D146" s="110" t="s">
        <v>634</v>
      </c>
      <c r="E146" s="6"/>
      <c r="F146" s="122">
        <f>SUM($C$146) - SUM($C$149, $C$161)</f>
        <v>0</v>
      </c>
      <c r="G146" s="121" t="str">
        <f t="shared" si="7"/>
        <v>OK</v>
      </c>
      <c r="H146" s="121" t="str">
        <f t="shared" si="6"/>
        <v>OK</v>
      </c>
      <c r="I146" s="121" t="str">
        <f>IF(AND($C146&gt;0, NOT($C$245&gt;0)), "Row " &amp; ROW($C$245) &amp; " should be positive!", "OK")</f>
        <v>OK</v>
      </c>
    </row>
    <row r="147" spans="1:9" x14ac:dyDescent="0.2">
      <c r="A147" s="4" t="s">
        <v>1</v>
      </c>
      <c r="B147" s="5" t="s">
        <v>60</v>
      </c>
      <c r="C147" s="109">
        <f xml:space="preserve"> SUM($C$150, $C$153, $C$156)</f>
        <v>0</v>
      </c>
      <c r="D147" s="110" t="s">
        <v>634</v>
      </c>
      <c r="E147" s="6"/>
      <c r="F147" s="122">
        <f>SUM($C$147) - SUM($C$150, $C$153, $C$156)</f>
        <v>0</v>
      </c>
      <c r="G147" s="121" t="str">
        <f t="shared" si="7"/>
        <v>OK</v>
      </c>
      <c r="H147" s="121" t="str">
        <f t="shared" si="6"/>
        <v>OK</v>
      </c>
      <c r="I147" s="121" t="str">
        <f>IF(AND($C147&gt;0, NOT($C$246&gt;0)), "Row " &amp; ROW($C$246) &amp; " should be positive!", "OK")</f>
        <v>OK</v>
      </c>
    </row>
    <row r="148" spans="1:9" x14ac:dyDescent="0.2">
      <c r="A148" s="4" t="s">
        <v>12</v>
      </c>
      <c r="B148" s="5" t="s">
        <v>60</v>
      </c>
      <c r="C148" s="109">
        <f xml:space="preserve"> SUM($C$151, $C$154, $C$157)</f>
        <v>0</v>
      </c>
      <c r="D148" s="110" t="s">
        <v>634</v>
      </c>
      <c r="E148" s="6"/>
      <c r="F148" s="122">
        <f>SUM($C$148) - SUM($C$151, $C$154, $C$157)</f>
        <v>0</v>
      </c>
      <c r="G148" s="121" t="str">
        <f t="shared" si="7"/>
        <v>OK</v>
      </c>
      <c r="H148" s="121" t="str">
        <f t="shared" si="6"/>
        <v>OK</v>
      </c>
      <c r="I148" s="121" t="str">
        <f>IF(AND($C148&gt;0, NOT($C$247&gt;0)), "Row " &amp; ROW($C$247) &amp; " should be positive!", "OK")</f>
        <v>OK</v>
      </c>
    </row>
    <row r="149" spans="1:9" x14ac:dyDescent="0.2">
      <c r="A149" s="4" t="s">
        <v>13</v>
      </c>
      <c r="B149" s="5" t="s">
        <v>60</v>
      </c>
      <c r="C149" s="109">
        <f xml:space="preserve"> SUM($C$152, $C$155, $C$158)</f>
        <v>0</v>
      </c>
      <c r="D149" s="110" t="s">
        <v>634</v>
      </c>
      <c r="E149" s="6"/>
      <c r="F149" s="122">
        <f>SUM($C$149) - SUM($C$152, $C$155, $C$158)</f>
        <v>0</v>
      </c>
      <c r="G149" s="121" t="str">
        <f t="shared" si="7"/>
        <v>OK</v>
      </c>
      <c r="H149" s="121" t="str">
        <f t="shared" si="6"/>
        <v>OK</v>
      </c>
      <c r="I149" s="121" t="str">
        <f>IF(AND($C149&gt;0, NOT($C$248&gt;0)), "Row " &amp; ROW($C$248) &amp; " should be positive!", "OK")</f>
        <v>OK</v>
      </c>
    </row>
    <row r="150" spans="1:9" x14ac:dyDescent="0.2">
      <c r="A150" s="4" t="s">
        <v>1</v>
      </c>
      <c r="B150" s="5" t="s">
        <v>61</v>
      </c>
      <c r="C150" s="111">
        <v>0</v>
      </c>
      <c r="D150" s="110" t="s">
        <v>634</v>
      </c>
      <c r="E150" s="6"/>
      <c r="G150" s="121" t="str">
        <f t="shared" si="7"/>
        <v>OK</v>
      </c>
      <c r="H150" s="121" t="str">
        <f t="shared" si="6"/>
        <v>OK</v>
      </c>
      <c r="I150" s="121" t="str">
        <f>IF(AND($C150&gt;0, NOT($C$249&gt;0)), "Row " &amp; ROW($C$249) &amp; " should be positive!", "OK")</f>
        <v>OK</v>
      </c>
    </row>
    <row r="151" spans="1:9" x14ac:dyDescent="0.2">
      <c r="A151" s="4" t="s">
        <v>12</v>
      </c>
      <c r="B151" s="5" t="s">
        <v>61</v>
      </c>
      <c r="C151" s="111">
        <v>0</v>
      </c>
      <c r="D151" s="110" t="s">
        <v>634</v>
      </c>
      <c r="E151" s="6"/>
      <c r="G151" s="121" t="str">
        <f t="shared" si="7"/>
        <v>OK</v>
      </c>
      <c r="H151" s="121" t="str">
        <f t="shared" si="6"/>
        <v>OK</v>
      </c>
      <c r="I151" s="121" t="str">
        <f>IF(AND($C151&gt;0, NOT($C$250&gt;0)), "Row " &amp; ROW($C$250) &amp; " should be positive!", "OK")</f>
        <v>OK</v>
      </c>
    </row>
    <row r="152" spans="1:9" x14ac:dyDescent="0.2">
      <c r="A152" s="4" t="s">
        <v>13</v>
      </c>
      <c r="B152" s="5" t="s">
        <v>61</v>
      </c>
      <c r="C152" s="111">
        <v>0</v>
      </c>
      <c r="D152" s="110" t="s">
        <v>634</v>
      </c>
      <c r="E152" s="6"/>
      <c r="G152" s="121" t="str">
        <f t="shared" si="7"/>
        <v>OK</v>
      </c>
      <c r="H152" s="121" t="str">
        <f t="shared" si="6"/>
        <v>OK</v>
      </c>
      <c r="I152" s="121" t="str">
        <f>IF(AND($C152&gt;0, NOT($C$251&gt;0)), "Row " &amp; ROW($C$251) &amp; " should be positive!", "OK")</f>
        <v>OK</v>
      </c>
    </row>
    <row r="153" spans="1:9" x14ac:dyDescent="0.2">
      <c r="A153" s="4" t="s">
        <v>1</v>
      </c>
      <c r="B153" s="5" t="s">
        <v>62</v>
      </c>
      <c r="C153" s="111">
        <v>0</v>
      </c>
      <c r="D153" s="110" t="s">
        <v>634</v>
      </c>
      <c r="E153" s="6"/>
      <c r="G153" s="121" t="str">
        <f t="shared" si="7"/>
        <v>OK</v>
      </c>
      <c r="H153" s="121" t="str">
        <f t="shared" si="6"/>
        <v>OK</v>
      </c>
      <c r="I153" s="121" t="str">
        <f>IF(AND($C153&gt;0, NOT($C$252&gt;0)), "Row " &amp; ROW($C$252) &amp; " should be positive!", "OK")</f>
        <v>OK</v>
      </c>
    </row>
    <row r="154" spans="1:9" x14ac:dyDescent="0.2">
      <c r="A154" s="4" t="s">
        <v>12</v>
      </c>
      <c r="B154" s="5" t="s">
        <v>62</v>
      </c>
      <c r="C154" s="111">
        <v>0</v>
      </c>
      <c r="D154" s="110" t="s">
        <v>634</v>
      </c>
      <c r="E154" s="6"/>
      <c r="G154" s="121" t="str">
        <f t="shared" si="7"/>
        <v>OK</v>
      </c>
      <c r="H154" s="121" t="str">
        <f t="shared" si="6"/>
        <v>OK</v>
      </c>
      <c r="I154" s="121" t="str">
        <f>IF(AND($C154&gt;0, NOT($C$253&gt;0)), "Row " &amp; ROW($C$253) &amp; " should be positive!", "OK")</f>
        <v>OK</v>
      </c>
    </row>
    <row r="155" spans="1:9" x14ac:dyDescent="0.2">
      <c r="A155" s="4" t="s">
        <v>13</v>
      </c>
      <c r="B155" s="5" t="s">
        <v>62</v>
      </c>
      <c r="C155" s="111">
        <v>0</v>
      </c>
      <c r="D155" s="110" t="s">
        <v>634</v>
      </c>
      <c r="E155" s="6"/>
      <c r="G155" s="121" t="str">
        <f t="shared" si="7"/>
        <v>OK</v>
      </c>
      <c r="H155" s="121" t="str">
        <f t="shared" si="6"/>
        <v>OK</v>
      </c>
      <c r="I155" s="121" t="str">
        <f>IF(AND($C155&gt;0, NOT($C$254&gt;0)), "Row " &amp; ROW($C$254) &amp; " should be positive!", "OK")</f>
        <v>OK</v>
      </c>
    </row>
    <row r="156" spans="1:9" x14ac:dyDescent="0.2">
      <c r="A156" s="4" t="s">
        <v>1</v>
      </c>
      <c r="B156" s="5" t="s">
        <v>63</v>
      </c>
      <c r="C156" s="111">
        <v>0</v>
      </c>
      <c r="D156" s="110" t="s">
        <v>634</v>
      </c>
      <c r="E156" s="6"/>
      <c r="G156" s="121" t="str">
        <f t="shared" si="7"/>
        <v>OK</v>
      </c>
      <c r="H156" s="121" t="str">
        <f t="shared" si="6"/>
        <v>OK</v>
      </c>
      <c r="I156" s="121" t="str">
        <f>IF(AND($C156&gt;0, NOT($C$255&gt;0)), "Row " &amp; ROW($C$255) &amp; " should be positive!", "OK")</f>
        <v>OK</v>
      </c>
    </row>
    <row r="157" spans="1:9" x14ac:dyDescent="0.2">
      <c r="A157" s="4" t="s">
        <v>12</v>
      </c>
      <c r="B157" s="5" t="s">
        <v>63</v>
      </c>
      <c r="C157" s="111">
        <v>0</v>
      </c>
      <c r="D157" s="110" t="s">
        <v>634</v>
      </c>
      <c r="E157" s="6"/>
      <c r="G157" s="121" t="str">
        <f t="shared" si="7"/>
        <v>OK</v>
      </c>
      <c r="H157" s="121" t="str">
        <f t="shared" si="6"/>
        <v>OK</v>
      </c>
      <c r="I157" s="121" t="str">
        <f>IF(AND($C157&gt;0, NOT($C$256&gt;0)), "Row " &amp; ROW($C$256) &amp; " should be positive!", "OK")</f>
        <v>OK</v>
      </c>
    </row>
    <row r="158" spans="1:9" x14ac:dyDescent="0.2">
      <c r="A158" s="4" t="s">
        <v>13</v>
      </c>
      <c r="B158" s="5" t="s">
        <v>63</v>
      </c>
      <c r="C158" s="111">
        <v>0</v>
      </c>
      <c r="D158" s="110" t="s">
        <v>634</v>
      </c>
      <c r="E158" s="6"/>
      <c r="G158" s="121" t="str">
        <f t="shared" si="7"/>
        <v>OK</v>
      </c>
      <c r="H158" s="121" t="str">
        <f t="shared" si="6"/>
        <v>OK</v>
      </c>
      <c r="I158" s="121" t="str">
        <f>IF(AND($C158&gt;0, NOT($C$257&gt;0)), "Row " &amp; ROW($C$257) &amp; " should be positive!", "OK")</f>
        <v>OK</v>
      </c>
    </row>
    <row r="159" spans="1:9" x14ac:dyDescent="0.2">
      <c r="A159" s="4" t="s">
        <v>1</v>
      </c>
      <c r="B159" s="5" t="s">
        <v>64</v>
      </c>
      <c r="C159" s="109">
        <f xml:space="preserve"> SUM($C$171, $C$174, $C$177, $C$180, $C$183, $C$186)</f>
        <v>0</v>
      </c>
      <c r="D159" s="110" t="s">
        <v>634</v>
      </c>
      <c r="E159" s="6"/>
      <c r="F159" s="122">
        <f>SUM($C$159) - SUM($C$162, $C$165, $C$168)</f>
        <v>0</v>
      </c>
      <c r="G159" s="121" t="str">
        <f t="shared" si="7"/>
        <v>OK</v>
      </c>
      <c r="H159" s="121" t="str">
        <f t="shared" si="6"/>
        <v>OK</v>
      </c>
      <c r="I159" s="121" t="str">
        <f>IF(AND($C159&gt;0, NOT($C$258&gt;0)), "Row " &amp; ROW($C$258) &amp; " should be positive!", "OK")</f>
        <v>OK</v>
      </c>
    </row>
    <row r="160" spans="1:9" x14ac:dyDescent="0.2">
      <c r="A160" s="4" t="s">
        <v>12</v>
      </c>
      <c r="B160" s="5" t="s">
        <v>64</v>
      </c>
      <c r="C160" s="109">
        <f xml:space="preserve"> SUM($C$172, $C$175, $C$178, $C$181, $C$184, $C$187)</f>
        <v>0</v>
      </c>
      <c r="D160" s="110" t="s">
        <v>634</v>
      </c>
      <c r="E160" s="6"/>
      <c r="F160" s="122">
        <f>SUM($C$160) - SUM($C$163, $C$166, $C$169)</f>
        <v>0</v>
      </c>
      <c r="G160" s="121" t="str">
        <f t="shared" si="7"/>
        <v>OK</v>
      </c>
      <c r="H160" s="121" t="str">
        <f t="shared" si="6"/>
        <v>OK</v>
      </c>
      <c r="I160" s="121" t="str">
        <f>IF(AND($C160&gt;0, NOT($C$259&gt;0)), "Row " &amp; ROW($C$259) &amp; " should be positive!", "OK")</f>
        <v>OK</v>
      </c>
    </row>
    <row r="161" spans="1:9" x14ac:dyDescent="0.2">
      <c r="A161" s="4" t="s">
        <v>13</v>
      </c>
      <c r="B161" s="5" t="s">
        <v>64</v>
      </c>
      <c r="C161" s="109">
        <f xml:space="preserve"> SUM($C$173, $C$176, $C$179, $C$182, $C$185, $C$188)</f>
        <v>0</v>
      </c>
      <c r="D161" s="110" t="s">
        <v>634</v>
      </c>
      <c r="E161" s="6"/>
      <c r="F161" s="122">
        <f>SUM($C$161) - SUM($C$164, $C$167, $C$170)</f>
        <v>0</v>
      </c>
      <c r="G161" s="121" t="str">
        <f t="shared" si="7"/>
        <v>OK</v>
      </c>
      <c r="H161" s="121" t="str">
        <f t="shared" si="6"/>
        <v>OK</v>
      </c>
      <c r="I161" s="121" t="str">
        <f>IF(AND($C161&gt;0, NOT($C$260&gt;0)), "Row " &amp; ROW($C$260) &amp; " should be positive!", "OK")</f>
        <v>OK</v>
      </c>
    </row>
    <row r="162" spans="1:9" x14ac:dyDescent="0.2">
      <c r="A162" s="4" t="s">
        <v>1</v>
      </c>
      <c r="B162" s="5" t="s">
        <v>65</v>
      </c>
      <c r="C162" s="111">
        <v>0</v>
      </c>
      <c r="D162" s="110" t="s">
        <v>634</v>
      </c>
      <c r="E162" s="6"/>
      <c r="F162" s="122">
        <f>SUM($C$159) - SUM($C$171, $C$174, $C$177, $C$180, $C$183, $C$186)</f>
        <v>0</v>
      </c>
      <c r="G162" s="121" t="str">
        <f t="shared" si="7"/>
        <v>OK</v>
      </c>
      <c r="H162" s="121" t="str">
        <f t="shared" si="6"/>
        <v>OK</v>
      </c>
      <c r="I162" s="121" t="str">
        <f>IF(AND($C162&gt;0, NOT($C$261&gt;0)), "Row " &amp; ROW($C$261) &amp; " should be positive!", "OK")</f>
        <v>OK</v>
      </c>
    </row>
    <row r="163" spans="1:9" x14ac:dyDescent="0.2">
      <c r="A163" s="4" t="s">
        <v>12</v>
      </c>
      <c r="B163" s="5" t="s">
        <v>65</v>
      </c>
      <c r="C163" s="111">
        <v>0</v>
      </c>
      <c r="D163" s="110" t="s">
        <v>634</v>
      </c>
      <c r="E163" s="6"/>
      <c r="F163" s="122">
        <f>SUM($C$160) - SUM($C$172, $C$175, $C$178, $C$181, $C$184, $C$187)</f>
        <v>0</v>
      </c>
      <c r="G163" s="121" t="str">
        <f t="shared" si="7"/>
        <v>OK</v>
      </c>
      <c r="H163" s="121" t="str">
        <f t="shared" si="6"/>
        <v>OK</v>
      </c>
      <c r="I163" s="121" t="str">
        <f>IF(AND($C163&gt;0, NOT($C$262&gt;0)), "Row " &amp; ROW($C$262) &amp; " should be positive!", "OK")</f>
        <v>OK</v>
      </c>
    </row>
    <row r="164" spans="1:9" x14ac:dyDescent="0.2">
      <c r="A164" s="4" t="s">
        <v>13</v>
      </c>
      <c r="B164" s="5" t="s">
        <v>65</v>
      </c>
      <c r="C164" s="111">
        <v>0</v>
      </c>
      <c r="D164" s="110" t="s">
        <v>634</v>
      </c>
      <c r="E164" s="6"/>
      <c r="F164" s="122">
        <f>SUM($C$161) - SUM($C$173, $C$176, $C$179, $C$182, $C$185, $C$188)</f>
        <v>0</v>
      </c>
      <c r="G164" s="121" t="str">
        <f t="shared" si="7"/>
        <v>OK</v>
      </c>
      <c r="H164" s="121" t="str">
        <f t="shared" si="6"/>
        <v>OK</v>
      </c>
      <c r="I164" s="121" t="str">
        <f>IF(AND($C164&gt;0, NOT($C$263&gt;0)), "Row " &amp; ROW($C$263) &amp; " should be positive!", "OK")</f>
        <v>OK</v>
      </c>
    </row>
    <row r="165" spans="1:9" x14ac:dyDescent="0.2">
      <c r="A165" s="4" t="s">
        <v>1</v>
      </c>
      <c r="B165" s="5" t="s">
        <v>66</v>
      </c>
      <c r="C165" s="111">
        <v>0</v>
      </c>
      <c r="D165" s="110" t="s">
        <v>634</v>
      </c>
      <c r="E165" s="6"/>
      <c r="G165" s="121" t="str">
        <f t="shared" si="7"/>
        <v>OK</v>
      </c>
      <c r="H165" s="121" t="str">
        <f t="shared" si="6"/>
        <v>OK</v>
      </c>
      <c r="I165" s="121" t="str">
        <f>IF(AND($C165&gt;0, NOT($C$264&gt;0)), "Row " &amp; ROW($C$264) &amp; " should be positive!", "OK")</f>
        <v>OK</v>
      </c>
    </row>
    <row r="166" spans="1:9" x14ac:dyDescent="0.2">
      <c r="A166" s="4" t="s">
        <v>12</v>
      </c>
      <c r="B166" s="5" t="s">
        <v>66</v>
      </c>
      <c r="C166" s="111">
        <v>0</v>
      </c>
      <c r="D166" s="110" t="s">
        <v>634</v>
      </c>
      <c r="E166" s="6"/>
      <c r="G166" s="121" t="str">
        <f t="shared" si="7"/>
        <v>OK</v>
      </c>
      <c r="H166" s="121" t="str">
        <f t="shared" si="6"/>
        <v>OK</v>
      </c>
      <c r="I166" s="121" t="str">
        <f>IF(AND($C166&gt;0, NOT($C$265&gt;0)), "Row " &amp; ROW($C$265) &amp; " should be positive!", "OK")</f>
        <v>OK</v>
      </c>
    </row>
    <row r="167" spans="1:9" x14ac:dyDescent="0.2">
      <c r="A167" s="4" t="s">
        <v>13</v>
      </c>
      <c r="B167" s="5" t="s">
        <v>66</v>
      </c>
      <c r="C167" s="111">
        <v>0</v>
      </c>
      <c r="D167" s="110" t="s">
        <v>634</v>
      </c>
      <c r="E167" s="6"/>
      <c r="G167" s="121" t="str">
        <f t="shared" si="7"/>
        <v>OK</v>
      </c>
      <c r="H167" s="121" t="str">
        <f t="shared" si="6"/>
        <v>OK</v>
      </c>
      <c r="I167" s="121" t="str">
        <f>IF(AND($C167&gt;0, NOT($C$266&gt;0)), "Row " &amp; ROW($C$266) &amp; " should be positive!", "OK")</f>
        <v>OK</v>
      </c>
    </row>
    <row r="168" spans="1:9" x14ac:dyDescent="0.2">
      <c r="A168" s="4" t="s">
        <v>1</v>
      </c>
      <c r="B168" s="5" t="s">
        <v>67</v>
      </c>
      <c r="C168" s="111">
        <v>0</v>
      </c>
      <c r="D168" s="110" t="s">
        <v>634</v>
      </c>
      <c r="E168" s="6"/>
      <c r="G168" s="121" t="str">
        <f t="shared" si="7"/>
        <v>OK</v>
      </c>
      <c r="H168" s="121" t="str">
        <f t="shared" si="6"/>
        <v>OK</v>
      </c>
      <c r="I168" s="121" t="str">
        <f>IF(AND($C168&gt;0, NOT($C$267&gt;0)), "Row " &amp; ROW($C$267) &amp; " should be positive!", "OK")</f>
        <v>OK</v>
      </c>
    </row>
    <row r="169" spans="1:9" x14ac:dyDescent="0.2">
      <c r="A169" s="4" t="s">
        <v>12</v>
      </c>
      <c r="B169" s="5" t="s">
        <v>67</v>
      </c>
      <c r="C169" s="111">
        <v>0</v>
      </c>
      <c r="D169" s="110" t="s">
        <v>634</v>
      </c>
      <c r="E169" s="6"/>
      <c r="G169" s="121" t="str">
        <f t="shared" si="7"/>
        <v>OK</v>
      </c>
      <c r="H169" s="121" t="str">
        <f t="shared" si="6"/>
        <v>OK</v>
      </c>
      <c r="I169" s="121" t="str">
        <f>IF(AND($C169&gt;0, NOT($C$268&gt;0)), "Row " &amp; ROW($C$268) &amp; " should be positive!", "OK")</f>
        <v>OK</v>
      </c>
    </row>
    <row r="170" spans="1:9" x14ac:dyDescent="0.2">
      <c r="A170" s="4" t="s">
        <v>13</v>
      </c>
      <c r="B170" s="5" t="s">
        <v>67</v>
      </c>
      <c r="C170" s="111">
        <v>0</v>
      </c>
      <c r="D170" s="110" t="s">
        <v>634</v>
      </c>
      <c r="E170" s="6"/>
      <c r="G170" s="121" t="str">
        <f t="shared" si="7"/>
        <v>OK</v>
      </c>
      <c r="H170" s="121" t="str">
        <f t="shared" si="6"/>
        <v>OK</v>
      </c>
      <c r="I170" s="121" t="str">
        <f>IF(AND($C170&gt;0, NOT($C$269&gt;0)), "Row " &amp; ROW($C$269) &amp; " should be positive!", "OK")</f>
        <v>OK</v>
      </c>
    </row>
    <row r="171" spans="1:9" x14ac:dyDescent="0.2">
      <c r="A171" s="4" t="s">
        <v>1</v>
      </c>
      <c r="B171" s="5" t="s">
        <v>68</v>
      </c>
      <c r="C171" s="111">
        <v>0</v>
      </c>
      <c r="D171" s="110" t="s">
        <v>634</v>
      </c>
      <c r="E171" s="6"/>
      <c r="G171" s="121" t="str">
        <f t="shared" si="7"/>
        <v>OK</v>
      </c>
      <c r="H171" s="121" t="str">
        <f t="shared" si="6"/>
        <v>OK</v>
      </c>
      <c r="I171" s="121" t="str">
        <f>IF(AND($C171&gt;0, NOT($C$270&gt;0)), "Row " &amp; ROW($C$270) &amp; " should be positive!", "OK")</f>
        <v>OK</v>
      </c>
    </row>
    <row r="172" spans="1:9" x14ac:dyDescent="0.2">
      <c r="A172" s="4" t="s">
        <v>12</v>
      </c>
      <c r="B172" s="5" t="s">
        <v>68</v>
      </c>
      <c r="C172" s="111">
        <v>0</v>
      </c>
      <c r="D172" s="110" t="s">
        <v>634</v>
      </c>
      <c r="E172" s="6"/>
      <c r="G172" s="121" t="str">
        <f t="shared" si="7"/>
        <v>OK</v>
      </c>
      <c r="H172" s="121" t="str">
        <f t="shared" si="6"/>
        <v>OK</v>
      </c>
      <c r="I172" s="121" t="str">
        <f>IF(AND($C172&gt;0, NOT($C$271&gt;0)), "Row " &amp; ROW($C$271) &amp; " should be positive!", "OK")</f>
        <v>OK</v>
      </c>
    </row>
    <row r="173" spans="1:9" x14ac:dyDescent="0.2">
      <c r="A173" s="4" t="s">
        <v>13</v>
      </c>
      <c r="B173" s="5" t="s">
        <v>68</v>
      </c>
      <c r="C173" s="111">
        <v>0</v>
      </c>
      <c r="D173" s="110" t="s">
        <v>634</v>
      </c>
      <c r="E173" s="6"/>
      <c r="G173" s="121" t="str">
        <f t="shared" si="7"/>
        <v>OK</v>
      </c>
      <c r="H173" s="121" t="str">
        <f t="shared" si="6"/>
        <v>OK</v>
      </c>
      <c r="I173" s="121" t="str">
        <f>IF(AND($C173&gt;0, NOT($C$272&gt;0)), "Row " &amp; ROW($C$272) &amp; " should be positive!", "OK")</f>
        <v>OK</v>
      </c>
    </row>
    <row r="174" spans="1:9" x14ac:dyDescent="0.2">
      <c r="A174" s="4" t="s">
        <v>1</v>
      </c>
      <c r="B174" s="5" t="s">
        <v>69</v>
      </c>
      <c r="C174" s="111">
        <v>0</v>
      </c>
      <c r="D174" s="110" t="s">
        <v>634</v>
      </c>
      <c r="E174" s="6"/>
      <c r="G174" s="121" t="str">
        <f t="shared" si="7"/>
        <v>OK</v>
      </c>
      <c r="H174" s="121" t="str">
        <f t="shared" si="6"/>
        <v>OK</v>
      </c>
      <c r="I174" s="121" t="str">
        <f>IF(AND($C174&gt;0, NOT($C$273&gt;0)), "Row " &amp; ROW($C$273) &amp; " should be positive!", "OK")</f>
        <v>OK</v>
      </c>
    </row>
    <row r="175" spans="1:9" x14ac:dyDescent="0.2">
      <c r="A175" s="4" t="s">
        <v>12</v>
      </c>
      <c r="B175" s="5" t="s">
        <v>69</v>
      </c>
      <c r="C175" s="111">
        <v>0</v>
      </c>
      <c r="D175" s="110" t="s">
        <v>634</v>
      </c>
      <c r="E175" s="6"/>
      <c r="G175" s="121" t="str">
        <f t="shared" si="7"/>
        <v>OK</v>
      </c>
      <c r="H175" s="121" t="str">
        <f t="shared" si="6"/>
        <v>OK</v>
      </c>
      <c r="I175" s="121" t="str">
        <f>IF(AND($C175&gt;0, NOT($C$274&gt;0)), "Row " &amp; ROW($C$274) &amp; " should be positive!", "OK")</f>
        <v>OK</v>
      </c>
    </row>
    <row r="176" spans="1:9" x14ac:dyDescent="0.2">
      <c r="A176" s="4" t="s">
        <v>13</v>
      </c>
      <c r="B176" s="5" t="s">
        <v>69</v>
      </c>
      <c r="C176" s="111">
        <v>0</v>
      </c>
      <c r="D176" s="110" t="s">
        <v>634</v>
      </c>
      <c r="E176" s="6"/>
      <c r="G176" s="121" t="str">
        <f t="shared" si="7"/>
        <v>OK</v>
      </c>
      <c r="H176" s="121" t="str">
        <f t="shared" si="6"/>
        <v>OK</v>
      </c>
      <c r="I176" s="121" t="str">
        <f>IF(AND($C176&gt;0, NOT($C$275&gt;0)), "Row " &amp; ROW($C$275) &amp; " should be positive!", "OK")</f>
        <v>OK</v>
      </c>
    </row>
    <row r="177" spans="1:9" x14ac:dyDescent="0.2">
      <c r="A177" s="4" t="s">
        <v>1</v>
      </c>
      <c r="B177" s="5" t="s">
        <v>70</v>
      </c>
      <c r="C177" s="111">
        <v>0</v>
      </c>
      <c r="D177" s="110" t="s">
        <v>634</v>
      </c>
      <c r="E177" s="6"/>
      <c r="G177" s="121" t="str">
        <f t="shared" si="7"/>
        <v>OK</v>
      </c>
      <c r="H177" s="121" t="str">
        <f t="shared" si="6"/>
        <v>OK</v>
      </c>
      <c r="I177" s="121" t="str">
        <f>IF(AND($C177&gt;0, NOT($C$276&gt;0)), "Row " &amp; ROW($C$276) &amp; " should be positive!", "OK")</f>
        <v>OK</v>
      </c>
    </row>
    <row r="178" spans="1:9" x14ac:dyDescent="0.2">
      <c r="A178" s="4" t="s">
        <v>12</v>
      </c>
      <c r="B178" s="5" t="s">
        <v>70</v>
      </c>
      <c r="C178" s="111">
        <v>0</v>
      </c>
      <c r="D178" s="110" t="s">
        <v>634</v>
      </c>
      <c r="E178" s="6"/>
      <c r="G178" s="121" t="str">
        <f t="shared" si="7"/>
        <v>OK</v>
      </c>
      <c r="H178" s="121" t="str">
        <f t="shared" si="6"/>
        <v>OK</v>
      </c>
      <c r="I178" s="121" t="str">
        <f>IF(AND($C178&gt;0, NOT($C$277&gt;0)), "Row " &amp; ROW($C$277) &amp; " should be positive!", "OK")</f>
        <v>OK</v>
      </c>
    </row>
    <row r="179" spans="1:9" x14ac:dyDescent="0.2">
      <c r="A179" s="4" t="s">
        <v>13</v>
      </c>
      <c r="B179" s="5" t="s">
        <v>70</v>
      </c>
      <c r="C179" s="111">
        <v>0</v>
      </c>
      <c r="D179" s="110" t="s">
        <v>634</v>
      </c>
      <c r="E179" s="6"/>
      <c r="G179" s="121" t="str">
        <f t="shared" si="7"/>
        <v>OK</v>
      </c>
      <c r="H179" s="121" t="str">
        <f t="shared" si="6"/>
        <v>OK</v>
      </c>
      <c r="I179" s="121" t="str">
        <f>IF(AND($C179&gt;0, NOT($C$278&gt;0)), "Row " &amp; ROW($C$278) &amp; " should be positive!", "OK")</f>
        <v>OK</v>
      </c>
    </row>
    <row r="180" spans="1:9" x14ac:dyDescent="0.2">
      <c r="A180" s="4" t="s">
        <v>1</v>
      </c>
      <c r="B180" s="5" t="s">
        <v>71</v>
      </c>
      <c r="C180" s="111">
        <v>0</v>
      </c>
      <c r="D180" s="110" t="s">
        <v>634</v>
      </c>
      <c r="E180" s="6"/>
      <c r="G180" s="121" t="str">
        <f t="shared" si="7"/>
        <v>OK</v>
      </c>
      <c r="H180" s="121" t="str">
        <f t="shared" si="6"/>
        <v>OK</v>
      </c>
      <c r="I180" s="121" t="str">
        <f>IF(AND($C180&gt;0, NOT($C$279&gt;0)), "Row " &amp; ROW($C$279) &amp; " should be positive!", "OK")</f>
        <v>OK</v>
      </c>
    </row>
    <row r="181" spans="1:9" x14ac:dyDescent="0.2">
      <c r="A181" s="4" t="s">
        <v>12</v>
      </c>
      <c r="B181" s="5" t="s">
        <v>71</v>
      </c>
      <c r="C181" s="111">
        <v>0</v>
      </c>
      <c r="D181" s="110" t="s">
        <v>634</v>
      </c>
      <c r="E181" s="6"/>
      <c r="G181" s="121" t="str">
        <f t="shared" si="7"/>
        <v>OK</v>
      </c>
      <c r="H181" s="121" t="str">
        <f t="shared" si="6"/>
        <v>OK</v>
      </c>
      <c r="I181" s="121" t="str">
        <f>IF(AND($C181&gt;0, NOT($C$280&gt;0)), "Row " &amp; ROW($C$280) &amp; " should be positive!", "OK")</f>
        <v>OK</v>
      </c>
    </row>
    <row r="182" spans="1:9" x14ac:dyDescent="0.2">
      <c r="A182" s="4" t="s">
        <v>13</v>
      </c>
      <c r="B182" s="5" t="s">
        <v>71</v>
      </c>
      <c r="C182" s="111">
        <v>0</v>
      </c>
      <c r="D182" s="110" t="s">
        <v>634</v>
      </c>
      <c r="E182" s="6"/>
      <c r="G182" s="121" t="str">
        <f t="shared" si="7"/>
        <v>OK</v>
      </c>
      <c r="H182" s="121" t="str">
        <f t="shared" si="6"/>
        <v>OK</v>
      </c>
      <c r="I182" s="121" t="str">
        <f>IF(AND($C182&gt;0, NOT($C$281&gt;0)), "Row " &amp; ROW($C$281) &amp; " should be positive!", "OK")</f>
        <v>OK</v>
      </c>
    </row>
    <row r="183" spans="1:9" x14ac:dyDescent="0.2">
      <c r="A183" s="4" t="s">
        <v>1</v>
      </c>
      <c r="B183" s="5" t="s">
        <v>72</v>
      </c>
      <c r="C183" s="111">
        <v>0</v>
      </c>
      <c r="D183" s="110" t="s">
        <v>634</v>
      </c>
      <c r="E183" s="6"/>
      <c r="G183" s="121" t="str">
        <f t="shared" si="7"/>
        <v>OK</v>
      </c>
      <c r="H183" s="121" t="str">
        <f t="shared" si="6"/>
        <v>OK</v>
      </c>
      <c r="I183" s="121" t="str">
        <f>IF(AND($C183&gt;0, NOT($C$282&gt;0)), "Row " &amp; ROW($C$282) &amp; " should be positive!", "OK")</f>
        <v>OK</v>
      </c>
    </row>
    <row r="184" spans="1:9" x14ac:dyDescent="0.2">
      <c r="A184" s="4" t="s">
        <v>12</v>
      </c>
      <c r="B184" s="5" t="s">
        <v>72</v>
      </c>
      <c r="C184" s="111">
        <v>0</v>
      </c>
      <c r="D184" s="110" t="s">
        <v>634</v>
      </c>
      <c r="E184" s="6"/>
      <c r="G184" s="121" t="str">
        <f t="shared" si="7"/>
        <v>OK</v>
      </c>
      <c r="H184" s="121" t="str">
        <f t="shared" si="6"/>
        <v>OK</v>
      </c>
      <c r="I184" s="121" t="str">
        <f>IF(AND($C184&gt;0, NOT($C$283&gt;0)), "Row " &amp; ROW($C$283) &amp; " should be positive!", "OK")</f>
        <v>OK</v>
      </c>
    </row>
    <row r="185" spans="1:9" x14ac:dyDescent="0.2">
      <c r="A185" s="4" t="s">
        <v>13</v>
      </c>
      <c r="B185" s="5" t="s">
        <v>72</v>
      </c>
      <c r="C185" s="111">
        <v>0</v>
      </c>
      <c r="D185" s="110" t="s">
        <v>634</v>
      </c>
      <c r="E185" s="6"/>
      <c r="G185" s="121" t="str">
        <f t="shared" si="7"/>
        <v>OK</v>
      </c>
      <c r="H185" s="121" t="str">
        <f t="shared" si="6"/>
        <v>OK</v>
      </c>
      <c r="I185" s="121" t="str">
        <f>IF(AND($C185&gt;0, NOT($C$284&gt;0)), "Row " &amp; ROW($C$284) &amp; " should be positive!", "OK")</f>
        <v>OK</v>
      </c>
    </row>
    <row r="186" spans="1:9" x14ac:dyDescent="0.2">
      <c r="A186" s="4" t="s">
        <v>1</v>
      </c>
      <c r="B186" s="5" t="s">
        <v>73</v>
      </c>
      <c r="C186" s="111">
        <v>0</v>
      </c>
      <c r="D186" s="110" t="s">
        <v>634</v>
      </c>
      <c r="E186" s="6"/>
      <c r="G186" s="121" t="str">
        <f t="shared" si="7"/>
        <v>OK</v>
      </c>
      <c r="H186" s="121" t="str">
        <f t="shared" si="6"/>
        <v>OK</v>
      </c>
      <c r="I186" s="121" t="str">
        <f>IF(AND($C186&gt;0, NOT($C$285&gt;0)), "Row " &amp; ROW($C$285) &amp; " should be positive!", "OK")</f>
        <v>OK</v>
      </c>
    </row>
    <row r="187" spans="1:9" x14ac:dyDescent="0.2">
      <c r="A187" s="4" t="s">
        <v>12</v>
      </c>
      <c r="B187" s="5" t="s">
        <v>73</v>
      </c>
      <c r="C187" s="111">
        <v>0</v>
      </c>
      <c r="D187" s="110" t="s">
        <v>634</v>
      </c>
      <c r="E187" s="6"/>
      <c r="G187" s="121" t="str">
        <f t="shared" si="7"/>
        <v>OK</v>
      </c>
      <c r="H187" s="121" t="str">
        <f t="shared" si="6"/>
        <v>OK</v>
      </c>
      <c r="I187" s="121" t="str">
        <f>IF(AND($C187&gt;0, NOT($C$286&gt;0)), "Row " &amp; ROW($C$286) &amp; " should be positive!", "OK")</f>
        <v>OK</v>
      </c>
    </row>
    <row r="188" spans="1:9" x14ac:dyDescent="0.2">
      <c r="A188" s="4" t="s">
        <v>13</v>
      </c>
      <c r="B188" s="5" t="s">
        <v>73</v>
      </c>
      <c r="C188" s="111">
        <v>0</v>
      </c>
      <c r="D188" s="110" t="s">
        <v>634</v>
      </c>
      <c r="E188" s="6"/>
      <c r="G188" s="121" t="str">
        <f t="shared" si="7"/>
        <v>OK</v>
      </c>
      <c r="H188" s="121" t="str">
        <f t="shared" si="6"/>
        <v>OK</v>
      </c>
      <c r="I188" s="121" t="str">
        <f>IF(AND($C188&gt;0, NOT($C$287&gt;0)), "Row " &amp; ROW($C$287) &amp; " should be positive!", "OK")</f>
        <v>OK</v>
      </c>
    </row>
    <row r="189" spans="1:9" x14ac:dyDescent="0.2">
      <c r="A189" s="4" t="s">
        <v>1</v>
      </c>
      <c r="B189" s="5" t="s">
        <v>74</v>
      </c>
      <c r="C189" s="109">
        <f xml:space="preserve"> SUM($C$192, $C$204)</f>
        <v>0</v>
      </c>
      <c r="D189" s="110" t="s">
        <v>634</v>
      </c>
      <c r="E189" s="6"/>
      <c r="F189" s="122">
        <f>SUM($C$189) - SUM($C$192, $C$204)</f>
        <v>0</v>
      </c>
      <c r="G189" s="121" t="str">
        <f t="shared" si="7"/>
        <v>OK</v>
      </c>
      <c r="H189" s="121" t="str">
        <f t="shared" si="6"/>
        <v>OK</v>
      </c>
      <c r="I189" s="121" t="str">
        <f>IF(AND($C189&gt;0, NOT($C$288&gt;0)), "Row " &amp; ROW($C$288) &amp; " should be positive!", "OK")</f>
        <v>OK</v>
      </c>
    </row>
    <row r="190" spans="1:9" x14ac:dyDescent="0.2">
      <c r="A190" s="4" t="s">
        <v>12</v>
      </c>
      <c r="B190" s="5" t="s">
        <v>74</v>
      </c>
      <c r="C190" s="109">
        <f xml:space="preserve"> SUM($C$193, $C$205)</f>
        <v>0</v>
      </c>
      <c r="D190" s="110" t="s">
        <v>634</v>
      </c>
      <c r="E190" s="6"/>
      <c r="F190" s="122">
        <f>SUM($C$190) - SUM($C$193, $C$205)</f>
        <v>0</v>
      </c>
      <c r="G190" s="121" t="str">
        <f t="shared" si="7"/>
        <v>OK</v>
      </c>
      <c r="H190" s="121" t="str">
        <f t="shared" si="6"/>
        <v>OK</v>
      </c>
      <c r="I190" s="121" t="str">
        <f>IF(AND($C190&gt;0, NOT($C$289&gt;0)), "Row " &amp; ROW($C$289) &amp; " should be positive!", "OK")</f>
        <v>OK</v>
      </c>
    </row>
    <row r="191" spans="1:9" x14ac:dyDescent="0.2">
      <c r="A191" s="4" t="s">
        <v>13</v>
      </c>
      <c r="B191" s="5" t="s">
        <v>74</v>
      </c>
      <c r="C191" s="109">
        <f xml:space="preserve"> SUM($C$194, $C$206)</f>
        <v>0</v>
      </c>
      <c r="D191" s="110" t="s">
        <v>634</v>
      </c>
      <c r="E191" s="6"/>
      <c r="F191" s="122">
        <f>SUM($C$191) - SUM($C$194, $C$206)</f>
        <v>0</v>
      </c>
      <c r="G191" s="121" t="str">
        <f t="shared" si="7"/>
        <v>OK</v>
      </c>
      <c r="H191" s="121" t="str">
        <f t="shared" si="6"/>
        <v>OK</v>
      </c>
      <c r="I191" s="121" t="str">
        <f>IF(AND($C191&gt;0, NOT($C$290&gt;0)), "Row " &amp; ROW($C$290) &amp; " should be positive!", "OK")</f>
        <v>OK</v>
      </c>
    </row>
    <row r="192" spans="1:9" x14ac:dyDescent="0.2">
      <c r="A192" s="4" t="s">
        <v>1</v>
      </c>
      <c r="B192" s="5" t="s">
        <v>75</v>
      </c>
      <c r="C192" s="109">
        <f xml:space="preserve"> SUM($C$195, $C$198, $C$201)</f>
        <v>0</v>
      </c>
      <c r="D192" s="110" t="s">
        <v>634</v>
      </c>
      <c r="E192" s="6"/>
      <c r="F192" s="122">
        <f>SUM($C$192) - SUM($C$195, $C$198, $C$201)</f>
        <v>0</v>
      </c>
      <c r="G192" s="121" t="str">
        <f t="shared" si="7"/>
        <v>OK</v>
      </c>
      <c r="H192" s="121" t="str">
        <f t="shared" si="6"/>
        <v>OK</v>
      </c>
      <c r="I192" s="121" t="str">
        <f>IF(AND($C192&gt;0, NOT($C$291&gt;0)), "Row " &amp; ROW($C$291) &amp; " should be positive!", "OK")</f>
        <v>OK</v>
      </c>
    </row>
    <row r="193" spans="1:9" x14ac:dyDescent="0.2">
      <c r="A193" s="4" t="s">
        <v>12</v>
      </c>
      <c r="B193" s="5" t="s">
        <v>75</v>
      </c>
      <c r="C193" s="109">
        <f xml:space="preserve"> SUM($C$196, $C$199, $C$202)</f>
        <v>0</v>
      </c>
      <c r="D193" s="110" t="s">
        <v>634</v>
      </c>
      <c r="E193" s="6"/>
      <c r="F193" s="122">
        <f>SUM($C$193) - SUM($C$196, $C$199, $C$202)</f>
        <v>0</v>
      </c>
      <c r="G193" s="121" t="str">
        <f t="shared" si="7"/>
        <v>OK</v>
      </c>
      <c r="H193" s="121" t="str">
        <f t="shared" si="6"/>
        <v>OK</v>
      </c>
      <c r="I193" s="121" t="str">
        <f>IF(AND($C193&gt;0, NOT($C$292&gt;0)), "Row " &amp; ROW($C$292) &amp; " should be positive!", "OK")</f>
        <v>OK</v>
      </c>
    </row>
    <row r="194" spans="1:9" x14ac:dyDescent="0.2">
      <c r="A194" s="4" t="s">
        <v>13</v>
      </c>
      <c r="B194" s="5" t="s">
        <v>75</v>
      </c>
      <c r="C194" s="109">
        <f xml:space="preserve"> SUM($C$197, $C$200, $C$203)</f>
        <v>0</v>
      </c>
      <c r="D194" s="110" t="s">
        <v>634</v>
      </c>
      <c r="E194" s="6"/>
      <c r="F194" s="122">
        <f>SUM($C$194) - SUM($C$197, $C$200, $C$203)</f>
        <v>0</v>
      </c>
      <c r="G194" s="121" t="str">
        <f t="shared" si="7"/>
        <v>OK</v>
      </c>
      <c r="H194" s="121" t="str">
        <f t="shared" si="6"/>
        <v>OK</v>
      </c>
      <c r="I194" s="121" t="str">
        <f>IF(AND($C194&gt;0, NOT($C$293&gt;0)), "Row " &amp; ROW($C$293) &amp; " should be positive!", "OK")</f>
        <v>OK</v>
      </c>
    </row>
    <row r="195" spans="1:9" x14ac:dyDescent="0.2">
      <c r="A195" s="4" t="s">
        <v>1</v>
      </c>
      <c r="B195" s="5" t="s">
        <v>76</v>
      </c>
      <c r="C195" s="111">
        <v>0</v>
      </c>
      <c r="D195" s="110" t="s">
        <v>634</v>
      </c>
      <c r="E195" s="6"/>
      <c r="G195" s="121" t="str">
        <f t="shared" si="7"/>
        <v>OK</v>
      </c>
      <c r="H195" s="121" t="str">
        <f t="shared" si="6"/>
        <v>OK</v>
      </c>
      <c r="I195" s="121" t="str">
        <f>IF(AND($C195&gt;0, NOT($C$294&gt;0)), "Row " &amp; ROW($C$294) &amp; " should be positive!", "OK")</f>
        <v>OK</v>
      </c>
    </row>
    <row r="196" spans="1:9" x14ac:dyDescent="0.2">
      <c r="A196" s="4" t="s">
        <v>12</v>
      </c>
      <c r="B196" s="5" t="s">
        <v>76</v>
      </c>
      <c r="C196" s="111">
        <v>0</v>
      </c>
      <c r="D196" s="110" t="s">
        <v>634</v>
      </c>
      <c r="E196" s="6"/>
      <c r="G196" s="121" t="str">
        <f t="shared" si="7"/>
        <v>OK</v>
      </c>
      <c r="H196" s="121" t="str">
        <f t="shared" ref="H196:H259" si="8">IF(AND($C196&gt;0, $D196= "NA"), "Flag should be OK", "OK")</f>
        <v>OK</v>
      </c>
      <c r="I196" s="121" t="str">
        <f>IF(AND($C196&gt;0, NOT($C$295&gt;0)), "Row " &amp; ROW($C$295) &amp; " should be positive!", "OK")</f>
        <v>OK</v>
      </c>
    </row>
    <row r="197" spans="1:9" x14ac:dyDescent="0.2">
      <c r="A197" s="4" t="s">
        <v>13</v>
      </c>
      <c r="B197" s="5" t="s">
        <v>76</v>
      </c>
      <c r="C197" s="111">
        <v>0</v>
      </c>
      <c r="D197" s="110" t="s">
        <v>634</v>
      </c>
      <c r="E197" s="6"/>
      <c r="G197" s="121" t="str">
        <f t="shared" si="7"/>
        <v>OK</v>
      </c>
      <c r="H197" s="121" t="str">
        <f t="shared" si="8"/>
        <v>OK</v>
      </c>
      <c r="I197" s="121" t="str">
        <f>IF(AND($C197&gt;0, NOT($C$296&gt;0)), "Row " &amp; ROW($C$296) &amp; " should be positive!", "OK")</f>
        <v>OK</v>
      </c>
    </row>
    <row r="198" spans="1:9" x14ac:dyDescent="0.2">
      <c r="A198" s="4" t="s">
        <v>1</v>
      </c>
      <c r="B198" s="5" t="s">
        <v>77</v>
      </c>
      <c r="C198" s="111">
        <v>0</v>
      </c>
      <c r="D198" s="110" t="s">
        <v>634</v>
      </c>
      <c r="E198" s="6"/>
      <c r="G198" s="121" t="str">
        <f t="shared" ref="G198:G261" si="9">IF(OR(ISBLANK($C198), ISBLANK($D198)), "missing", "OK")</f>
        <v>OK</v>
      </c>
      <c r="H198" s="121" t="str">
        <f t="shared" si="8"/>
        <v>OK</v>
      </c>
      <c r="I198" s="121" t="str">
        <f>IF(AND($C198&gt;0, NOT($C$297&gt;0)), "Row " &amp; ROW($C$297) &amp; " should be positive!", "OK")</f>
        <v>OK</v>
      </c>
    </row>
    <row r="199" spans="1:9" x14ac:dyDescent="0.2">
      <c r="A199" s="4" t="s">
        <v>12</v>
      </c>
      <c r="B199" s="5" t="s">
        <v>77</v>
      </c>
      <c r="C199" s="111">
        <v>0</v>
      </c>
      <c r="D199" s="110" t="s">
        <v>634</v>
      </c>
      <c r="E199" s="6"/>
      <c r="G199" s="121" t="str">
        <f t="shared" si="9"/>
        <v>OK</v>
      </c>
      <c r="H199" s="121" t="str">
        <f t="shared" si="8"/>
        <v>OK</v>
      </c>
      <c r="I199" s="121" t="str">
        <f>IF(AND($C199&gt;0, NOT($C$298&gt;0)), "Row " &amp; ROW($C$298) &amp; " should be positive!", "OK")</f>
        <v>OK</v>
      </c>
    </row>
    <row r="200" spans="1:9" x14ac:dyDescent="0.2">
      <c r="A200" s="4" t="s">
        <v>13</v>
      </c>
      <c r="B200" s="5" t="s">
        <v>77</v>
      </c>
      <c r="C200" s="111">
        <v>0</v>
      </c>
      <c r="D200" s="110" t="s">
        <v>634</v>
      </c>
      <c r="E200" s="6"/>
      <c r="G200" s="121" t="str">
        <f t="shared" si="9"/>
        <v>OK</v>
      </c>
      <c r="H200" s="121" t="str">
        <f t="shared" si="8"/>
        <v>OK</v>
      </c>
      <c r="I200" s="121" t="str">
        <f>IF(AND($C200&gt;0, NOT($C$299&gt;0)), "Row " &amp; ROW($C$299) &amp; " should be positive!", "OK")</f>
        <v>OK</v>
      </c>
    </row>
    <row r="201" spans="1:9" x14ac:dyDescent="0.2">
      <c r="A201" s="4" t="s">
        <v>1</v>
      </c>
      <c r="B201" s="5" t="s">
        <v>78</v>
      </c>
      <c r="C201" s="111">
        <v>0</v>
      </c>
      <c r="D201" s="110" t="s">
        <v>634</v>
      </c>
      <c r="E201" s="6"/>
      <c r="G201" s="121" t="str">
        <f t="shared" si="9"/>
        <v>OK</v>
      </c>
      <c r="H201" s="121" t="str">
        <f t="shared" si="8"/>
        <v>OK</v>
      </c>
      <c r="I201" s="121" t="str">
        <f>IF(AND($C201&gt;0, NOT($C$300&gt;0)), "Row " &amp; ROW($C$300) &amp; " should be positive!", "OK")</f>
        <v>OK</v>
      </c>
    </row>
    <row r="202" spans="1:9" x14ac:dyDescent="0.2">
      <c r="A202" s="4" t="s">
        <v>12</v>
      </c>
      <c r="B202" s="5" t="s">
        <v>78</v>
      </c>
      <c r="C202" s="111">
        <v>0</v>
      </c>
      <c r="D202" s="110" t="s">
        <v>634</v>
      </c>
      <c r="E202" s="6"/>
      <c r="G202" s="121" t="str">
        <f t="shared" si="9"/>
        <v>OK</v>
      </c>
      <c r="H202" s="121" t="str">
        <f t="shared" si="8"/>
        <v>OK</v>
      </c>
      <c r="I202" s="121" t="str">
        <f>IF(AND($C202&gt;0, NOT($C$301&gt;0)), "Row " &amp; ROW($C$301) &amp; " should be positive!", "OK")</f>
        <v>OK</v>
      </c>
    </row>
    <row r="203" spans="1:9" x14ac:dyDescent="0.2">
      <c r="A203" s="4" t="s">
        <v>13</v>
      </c>
      <c r="B203" s="5" t="s">
        <v>78</v>
      </c>
      <c r="C203" s="111">
        <v>0</v>
      </c>
      <c r="D203" s="110" t="s">
        <v>634</v>
      </c>
      <c r="E203" s="6"/>
      <c r="G203" s="121" t="str">
        <f t="shared" si="9"/>
        <v>OK</v>
      </c>
      <c r="H203" s="121" t="str">
        <f t="shared" si="8"/>
        <v>OK</v>
      </c>
      <c r="I203" s="121" t="str">
        <f>IF(AND($C203&gt;0, NOT($C$302&gt;0)), "Row " &amp; ROW($C$302) &amp; " should be positive!", "OK")</f>
        <v>OK</v>
      </c>
    </row>
    <row r="204" spans="1:9" x14ac:dyDescent="0.2">
      <c r="A204" s="4" t="s">
        <v>1</v>
      </c>
      <c r="B204" s="5" t="s">
        <v>79</v>
      </c>
      <c r="C204" s="109">
        <f xml:space="preserve"> SUM($C$216, $C$219, $C$222, $C$225, $C$228)</f>
        <v>0</v>
      </c>
      <c r="D204" s="110" t="s">
        <v>634</v>
      </c>
      <c r="E204" s="6"/>
      <c r="F204" s="122">
        <f>SUM($C$204) - SUM($C$207, $C$210, $C$213)</f>
        <v>0</v>
      </c>
      <c r="G204" s="121" t="str">
        <f t="shared" si="9"/>
        <v>OK</v>
      </c>
      <c r="H204" s="121" t="str">
        <f t="shared" si="8"/>
        <v>OK</v>
      </c>
      <c r="I204" s="121" t="str">
        <f>IF(AND($C204&gt;0, NOT($C$303&gt;0)), "Row " &amp; ROW($C$303) &amp; " should be positive!", "OK")</f>
        <v>OK</v>
      </c>
    </row>
    <row r="205" spans="1:9" x14ac:dyDescent="0.2">
      <c r="A205" s="4" t="s">
        <v>12</v>
      </c>
      <c r="B205" s="5" t="s">
        <v>79</v>
      </c>
      <c r="C205" s="109">
        <f xml:space="preserve"> SUM($C$217, $C$220, $C$223, $C$226, $C$229)</f>
        <v>0</v>
      </c>
      <c r="D205" s="110" t="s">
        <v>634</v>
      </c>
      <c r="E205" s="6"/>
      <c r="F205" s="122">
        <f>SUM($C$205) - SUM($C$208, $C$211, $C$214)</f>
        <v>0</v>
      </c>
      <c r="G205" s="121" t="str">
        <f t="shared" si="9"/>
        <v>OK</v>
      </c>
      <c r="H205" s="121" t="str">
        <f t="shared" si="8"/>
        <v>OK</v>
      </c>
      <c r="I205" s="121" t="str">
        <f>IF(AND($C205&gt;0, NOT($C$304&gt;0)), "Row " &amp; ROW($C$304) &amp; " should be positive!", "OK")</f>
        <v>OK</v>
      </c>
    </row>
    <row r="206" spans="1:9" x14ac:dyDescent="0.2">
      <c r="A206" s="4" t="s">
        <v>13</v>
      </c>
      <c r="B206" s="5" t="s">
        <v>79</v>
      </c>
      <c r="C206" s="109">
        <f xml:space="preserve"> SUM($C$218, $C$221, $C$224, $C$227, $C$230)</f>
        <v>0</v>
      </c>
      <c r="D206" s="110" t="s">
        <v>634</v>
      </c>
      <c r="E206" s="6"/>
      <c r="F206" s="122">
        <f>SUM($C$206) - SUM($C$209, $C$212, $C$215)</f>
        <v>0</v>
      </c>
      <c r="G206" s="121" t="str">
        <f t="shared" si="9"/>
        <v>OK</v>
      </c>
      <c r="H206" s="121" t="str">
        <f t="shared" si="8"/>
        <v>OK</v>
      </c>
      <c r="I206" s="121" t="str">
        <f>IF(AND($C206&gt;0, NOT($C$305&gt;0)), "Row " &amp; ROW($C$305) &amp; " should be positive!", "OK")</f>
        <v>OK</v>
      </c>
    </row>
    <row r="207" spans="1:9" x14ac:dyDescent="0.2">
      <c r="A207" s="4" t="s">
        <v>1</v>
      </c>
      <c r="B207" s="5" t="s">
        <v>80</v>
      </c>
      <c r="C207" s="111">
        <v>0</v>
      </c>
      <c r="D207" s="110" t="s">
        <v>634</v>
      </c>
      <c r="E207" s="6"/>
      <c r="F207" s="122">
        <f>SUM($C$204) - SUM($C$216, $C$219, $C$222, $C$225, $C$228)</f>
        <v>0</v>
      </c>
      <c r="G207" s="121" t="str">
        <f t="shared" si="9"/>
        <v>OK</v>
      </c>
      <c r="H207" s="121" t="str">
        <f t="shared" si="8"/>
        <v>OK</v>
      </c>
      <c r="I207" s="121" t="str">
        <f>IF(AND($C207&gt;0, NOT($C$306&gt;0)), "Row " &amp; ROW($C$306) &amp; " should be positive!", "OK")</f>
        <v>OK</v>
      </c>
    </row>
    <row r="208" spans="1:9" x14ac:dyDescent="0.2">
      <c r="A208" s="4" t="s">
        <v>12</v>
      </c>
      <c r="B208" s="5" t="s">
        <v>80</v>
      </c>
      <c r="C208" s="111">
        <v>0</v>
      </c>
      <c r="D208" s="110" t="s">
        <v>634</v>
      </c>
      <c r="E208" s="6"/>
      <c r="F208" s="122">
        <f>SUM($C$205) - SUM($C$217, $C$220, $C$223, $C$226, $C$229)</f>
        <v>0</v>
      </c>
      <c r="G208" s="121" t="str">
        <f t="shared" si="9"/>
        <v>OK</v>
      </c>
      <c r="H208" s="121" t="str">
        <f t="shared" si="8"/>
        <v>OK</v>
      </c>
      <c r="I208" s="121" t="str">
        <f>IF(AND($C208&gt;0, NOT($C$307&gt;0)), "Row " &amp; ROW($C$307) &amp; " should be positive!", "OK")</f>
        <v>OK</v>
      </c>
    </row>
    <row r="209" spans="1:9" x14ac:dyDescent="0.2">
      <c r="A209" s="4" t="s">
        <v>13</v>
      </c>
      <c r="B209" s="5" t="s">
        <v>80</v>
      </c>
      <c r="C209" s="111">
        <v>0</v>
      </c>
      <c r="D209" s="110" t="s">
        <v>634</v>
      </c>
      <c r="E209" s="6"/>
      <c r="F209" s="122">
        <f>SUM($C$206) - SUM($C$218, $C$221, $C$224, $C$227, $C$230)</f>
        <v>0</v>
      </c>
      <c r="G209" s="121" t="str">
        <f t="shared" si="9"/>
        <v>OK</v>
      </c>
      <c r="H209" s="121" t="str">
        <f t="shared" si="8"/>
        <v>OK</v>
      </c>
      <c r="I209" s="121" t="str">
        <f>IF(AND($C209&gt;0, NOT($C$308&gt;0)), "Row " &amp; ROW($C$308) &amp; " should be positive!", "OK")</f>
        <v>OK</v>
      </c>
    </row>
    <row r="210" spans="1:9" x14ac:dyDescent="0.2">
      <c r="A210" s="4" t="s">
        <v>1</v>
      </c>
      <c r="B210" s="5" t="s">
        <v>81</v>
      </c>
      <c r="C210" s="111">
        <v>0</v>
      </c>
      <c r="D210" s="110" t="s">
        <v>634</v>
      </c>
      <c r="E210" s="6"/>
      <c r="G210" s="121" t="str">
        <f t="shared" si="9"/>
        <v>OK</v>
      </c>
      <c r="H210" s="121" t="str">
        <f t="shared" si="8"/>
        <v>OK</v>
      </c>
      <c r="I210" s="121" t="str">
        <f>IF(AND($C210&gt;0, NOT($C$309&gt;0)), "Row " &amp; ROW($C$309) &amp; " should be positive!", "OK")</f>
        <v>OK</v>
      </c>
    </row>
    <row r="211" spans="1:9" x14ac:dyDescent="0.2">
      <c r="A211" s="4" t="s">
        <v>12</v>
      </c>
      <c r="B211" s="5" t="s">
        <v>81</v>
      </c>
      <c r="C211" s="111">
        <v>0</v>
      </c>
      <c r="D211" s="110" t="s">
        <v>634</v>
      </c>
      <c r="E211" s="6"/>
      <c r="G211" s="121" t="str">
        <f t="shared" si="9"/>
        <v>OK</v>
      </c>
      <c r="H211" s="121" t="str">
        <f t="shared" si="8"/>
        <v>OK</v>
      </c>
      <c r="I211" s="121" t="str">
        <f>IF(AND($C211&gt;0, NOT($C$310&gt;0)), "Row " &amp; ROW($C$310) &amp; " should be positive!", "OK")</f>
        <v>OK</v>
      </c>
    </row>
    <row r="212" spans="1:9" x14ac:dyDescent="0.2">
      <c r="A212" s="4" t="s">
        <v>13</v>
      </c>
      <c r="B212" s="5" t="s">
        <v>81</v>
      </c>
      <c r="C212" s="111">
        <v>0</v>
      </c>
      <c r="D212" s="110" t="s">
        <v>634</v>
      </c>
      <c r="E212" s="6"/>
      <c r="G212" s="121" t="str">
        <f t="shared" si="9"/>
        <v>OK</v>
      </c>
      <c r="H212" s="121" t="str">
        <f t="shared" si="8"/>
        <v>OK</v>
      </c>
      <c r="I212" s="121" t="str">
        <f>IF(AND($C212&gt;0, NOT($C$311&gt;0)), "Row " &amp; ROW($C$311) &amp; " should be positive!", "OK")</f>
        <v>OK</v>
      </c>
    </row>
    <row r="213" spans="1:9" x14ac:dyDescent="0.2">
      <c r="A213" s="4" t="s">
        <v>1</v>
      </c>
      <c r="B213" s="5" t="s">
        <v>82</v>
      </c>
      <c r="C213" s="111">
        <v>0</v>
      </c>
      <c r="D213" s="110" t="s">
        <v>634</v>
      </c>
      <c r="E213" s="6"/>
      <c r="G213" s="121" t="str">
        <f t="shared" si="9"/>
        <v>OK</v>
      </c>
      <c r="H213" s="121" t="str">
        <f t="shared" si="8"/>
        <v>OK</v>
      </c>
      <c r="I213" s="121" t="str">
        <f>IF(AND($C213&gt;0, NOT($C$312&gt;0)), "Row " &amp; ROW($C$312) &amp; " should be positive!", "OK")</f>
        <v>OK</v>
      </c>
    </row>
    <row r="214" spans="1:9" x14ac:dyDescent="0.2">
      <c r="A214" s="4" t="s">
        <v>12</v>
      </c>
      <c r="B214" s="5" t="s">
        <v>82</v>
      </c>
      <c r="C214" s="111">
        <v>0</v>
      </c>
      <c r="D214" s="110" t="s">
        <v>634</v>
      </c>
      <c r="E214" s="6"/>
      <c r="G214" s="121" t="str">
        <f t="shared" si="9"/>
        <v>OK</v>
      </c>
      <c r="H214" s="121" t="str">
        <f t="shared" si="8"/>
        <v>OK</v>
      </c>
      <c r="I214" s="121" t="str">
        <f>IF(AND($C214&gt;0, NOT($C$313&gt;0)), "Row " &amp; ROW($C$313) &amp; " should be positive!", "OK")</f>
        <v>OK</v>
      </c>
    </row>
    <row r="215" spans="1:9" x14ac:dyDescent="0.2">
      <c r="A215" s="4" t="s">
        <v>13</v>
      </c>
      <c r="B215" s="5" t="s">
        <v>82</v>
      </c>
      <c r="C215" s="111">
        <v>0</v>
      </c>
      <c r="D215" s="110" t="s">
        <v>634</v>
      </c>
      <c r="E215" s="6"/>
      <c r="G215" s="121" t="str">
        <f t="shared" si="9"/>
        <v>OK</v>
      </c>
      <c r="H215" s="121" t="str">
        <f t="shared" si="8"/>
        <v>OK</v>
      </c>
      <c r="I215" s="121" t="str">
        <f>IF(AND($C215&gt;0, NOT($C$314&gt;0)), "Row " &amp; ROW($C$314) &amp; " should be positive!", "OK")</f>
        <v>OK</v>
      </c>
    </row>
    <row r="216" spans="1:9" x14ac:dyDescent="0.2">
      <c r="A216" s="4" t="s">
        <v>1</v>
      </c>
      <c r="B216" s="5" t="s">
        <v>83</v>
      </c>
      <c r="C216" s="111">
        <v>0</v>
      </c>
      <c r="D216" s="110" t="s">
        <v>634</v>
      </c>
      <c r="E216" s="6"/>
      <c r="G216" s="121" t="str">
        <f t="shared" si="9"/>
        <v>OK</v>
      </c>
      <c r="H216" s="121" t="str">
        <f t="shared" si="8"/>
        <v>OK</v>
      </c>
      <c r="I216" s="121" t="str">
        <f>IF(AND($C216&gt;0, NOT($C$315&gt;0)), "Row " &amp; ROW($C$315) &amp; " should be positive!", "OK")</f>
        <v>OK</v>
      </c>
    </row>
    <row r="217" spans="1:9" x14ac:dyDescent="0.2">
      <c r="A217" s="4" t="s">
        <v>12</v>
      </c>
      <c r="B217" s="5" t="s">
        <v>83</v>
      </c>
      <c r="C217" s="111">
        <v>0</v>
      </c>
      <c r="D217" s="110" t="s">
        <v>634</v>
      </c>
      <c r="E217" s="6"/>
      <c r="G217" s="121" t="str">
        <f t="shared" si="9"/>
        <v>OK</v>
      </c>
      <c r="H217" s="121" t="str">
        <f t="shared" si="8"/>
        <v>OK</v>
      </c>
      <c r="I217" s="121" t="str">
        <f>IF(AND($C217&gt;0, NOT($C$316&gt;0)), "Row " &amp; ROW($C$316) &amp; " should be positive!", "OK")</f>
        <v>OK</v>
      </c>
    </row>
    <row r="218" spans="1:9" x14ac:dyDescent="0.2">
      <c r="A218" s="4" t="s">
        <v>13</v>
      </c>
      <c r="B218" s="5" t="s">
        <v>83</v>
      </c>
      <c r="C218" s="111">
        <v>0</v>
      </c>
      <c r="D218" s="110" t="s">
        <v>634</v>
      </c>
      <c r="E218" s="6"/>
      <c r="G218" s="121" t="str">
        <f t="shared" si="9"/>
        <v>OK</v>
      </c>
      <c r="H218" s="121" t="str">
        <f t="shared" si="8"/>
        <v>OK</v>
      </c>
      <c r="I218" s="121" t="str">
        <f>IF(AND($C218&gt;0, NOT($C$317&gt;0)), "Row " &amp; ROW($C$317) &amp; " should be positive!", "OK")</f>
        <v>OK</v>
      </c>
    </row>
    <row r="219" spans="1:9" x14ac:dyDescent="0.2">
      <c r="A219" s="4" t="s">
        <v>1</v>
      </c>
      <c r="B219" s="5" t="s">
        <v>84</v>
      </c>
      <c r="C219" s="111">
        <v>0</v>
      </c>
      <c r="D219" s="110" t="s">
        <v>634</v>
      </c>
      <c r="E219" s="6"/>
      <c r="G219" s="121" t="str">
        <f t="shared" si="9"/>
        <v>OK</v>
      </c>
      <c r="H219" s="121" t="str">
        <f t="shared" si="8"/>
        <v>OK</v>
      </c>
      <c r="I219" s="121" t="str">
        <f>IF(AND($C219&gt;0, NOT($C$318&gt;0)), "Row " &amp; ROW($C$318) &amp; " should be positive!", "OK")</f>
        <v>OK</v>
      </c>
    </row>
    <row r="220" spans="1:9" x14ac:dyDescent="0.2">
      <c r="A220" s="4" t="s">
        <v>12</v>
      </c>
      <c r="B220" s="5" t="s">
        <v>84</v>
      </c>
      <c r="C220" s="111">
        <v>0</v>
      </c>
      <c r="D220" s="110" t="s">
        <v>634</v>
      </c>
      <c r="E220" s="6"/>
      <c r="G220" s="121" t="str">
        <f t="shared" si="9"/>
        <v>OK</v>
      </c>
      <c r="H220" s="121" t="str">
        <f t="shared" si="8"/>
        <v>OK</v>
      </c>
      <c r="I220" s="121" t="str">
        <f>IF(AND($C220&gt;0, NOT($C$319&gt;0)), "Row " &amp; ROW($C$319) &amp; " should be positive!", "OK")</f>
        <v>OK</v>
      </c>
    </row>
    <row r="221" spans="1:9" x14ac:dyDescent="0.2">
      <c r="A221" s="4" t="s">
        <v>13</v>
      </c>
      <c r="B221" s="5" t="s">
        <v>84</v>
      </c>
      <c r="C221" s="111">
        <v>0</v>
      </c>
      <c r="D221" s="110" t="s">
        <v>634</v>
      </c>
      <c r="E221" s="6"/>
      <c r="G221" s="121" t="str">
        <f t="shared" si="9"/>
        <v>OK</v>
      </c>
      <c r="H221" s="121" t="str">
        <f t="shared" si="8"/>
        <v>OK</v>
      </c>
      <c r="I221" s="121" t="str">
        <f>IF(AND($C221&gt;0, NOT($C$320&gt;0)), "Row " &amp; ROW($C$320) &amp; " should be positive!", "OK")</f>
        <v>OK</v>
      </c>
    </row>
    <row r="222" spans="1:9" x14ac:dyDescent="0.2">
      <c r="A222" s="4" t="s">
        <v>1</v>
      </c>
      <c r="B222" s="5" t="s">
        <v>85</v>
      </c>
      <c r="C222" s="111">
        <v>0</v>
      </c>
      <c r="D222" s="110" t="s">
        <v>634</v>
      </c>
      <c r="E222" s="6"/>
      <c r="G222" s="121" t="str">
        <f t="shared" si="9"/>
        <v>OK</v>
      </c>
      <c r="H222" s="121" t="str">
        <f t="shared" si="8"/>
        <v>OK</v>
      </c>
      <c r="I222" s="121" t="str">
        <f>IF(AND($C222&gt;0, NOT($C$321&gt;0)), "Row " &amp; ROW($C$321) &amp; " should be positive!", "OK")</f>
        <v>OK</v>
      </c>
    </row>
    <row r="223" spans="1:9" x14ac:dyDescent="0.2">
      <c r="A223" s="4" t="s">
        <v>12</v>
      </c>
      <c r="B223" s="5" t="s">
        <v>85</v>
      </c>
      <c r="C223" s="111">
        <v>0</v>
      </c>
      <c r="D223" s="110" t="s">
        <v>634</v>
      </c>
      <c r="E223" s="6"/>
      <c r="G223" s="121" t="str">
        <f t="shared" si="9"/>
        <v>OK</v>
      </c>
      <c r="H223" s="121" t="str">
        <f t="shared" si="8"/>
        <v>OK</v>
      </c>
      <c r="I223" s="121" t="str">
        <f>IF(AND($C223&gt;0, NOT($C$322&gt;0)), "Row " &amp; ROW($C$322) &amp; " should be positive!", "OK")</f>
        <v>OK</v>
      </c>
    </row>
    <row r="224" spans="1:9" x14ac:dyDescent="0.2">
      <c r="A224" s="4" t="s">
        <v>13</v>
      </c>
      <c r="B224" s="5" t="s">
        <v>85</v>
      </c>
      <c r="C224" s="111">
        <v>0</v>
      </c>
      <c r="D224" s="110" t="s">
        <v>634</v>
      </c>
      <c r="E224" s="6"/>
      <c r="G224" s="121" t="str">
        <f t="shared" si="9"/>
        <v>OK</v>
      </c>
      <c r="H224" s="121" t="str">
        <f t="shared" si="8"/>
        <v>OK</v>
      </c>
      <c r="I224" s="121" t="str">
        <f>IF(AND($C224&gt;0, NOT($C$323&gt;0)), "Row " &amp; ROW($C$323) &amp; " should be positive!", "OK")</f>
        <v>OK</v>
      </c>
    </row>
    <row r="225" spans="1:9" x14ac:dyDescent="0.2">
      <c r="A225" s="4" t="s">
        <v>1</v>
      </c>
      <c r="B225" s="5" t="s">
        <v>86</v>
      </c>
      <c r="C225" s="111">
        <v>0</v>
      </c>
      <c r="D225" s="110" t="s">
        <v>634</v>
      </c>
      <c r="E225" s="6"/>
      <c r="G225" s="121" t="str">
        <f t="shared" si="9"/>
        <v>OK</v>
      </c>
      <c r="H225" s="121" t="str">
        <f t="shared" si="8"/>
        <v>OK</v>
      </c>
      <c r="I225" s="121" t="str">
        <f>IF(AND($C225&gt;0, NOT($C$324&gt;0)), "Row " &amp; ROW($C$324) &amp; " should be positive!", "OK")</f>
        <v>OK</v>
      </c>
    </row>
    <row r="226" spans="1:9" x14ac:dyDescent="0.2">
      <c r="A226" s="4" t="s">
        <v>12</v>
      </c>
      <c r="B226" s="5" t="s">
        <v>86</v>
      </c>
      <c r="C226" s="111">
        <v>0</v>
      </c>
      <c r="D226" s="110" t="s">
        <v>634</v>
      </c>
      <c r="E226" s="6"/>
      <c r="G226" s="121" t="str">
        <f t="shared" si="9"/>
        <v>OK</v>
      </c>
      <c r="H226" s="121" t="str">
        <f t="shared" si="8"/>
        <v>OK</v>
      </c>
      <c r="I226" s="121" t="str">
        <f>IF(AND($C226&gt;0, NOT($C$325&gt;0)), "Row " &amp; ROW($C$325) &amp; " should be positive!", "OK")</f>
        <v>OK</v>
      </c>
    </row>
    <row r="227" spans="1:9" x14ac:dyDescent="0.2">
      <c r="A227" s="4" t="s">
        <v>13</v>
      </c>
      <c r="B227" s="5" t="s">
        <v>86</v>
      </c>
      <c r="C227" s="111">
        <v>0</v>
      </c>
      <c r="D227" s="110" t="s">
        <v>634</v>
      </c>
      <c r="E227" s="6"/>
      <c r="G227" s="121" t="str">
        <f t="shared" si="9"/>
        <v>OK</v>
      </c>
      <c r="H227" s="121" t="str">
        <f t="shared" si="8"/>
        <v>OK</v>
      </c>
      <c r="I227" s="121" t="str">
        <f>IF(AND($C227&gt;0, NOT($C$326&gt;0)), "Row " &amp; ROW($C$326) &amp; " should be positive!", "OK")</f>
        <v>OK</v>
      </c>
    </row>
    <row r="228" spans="1:9" x14ac:dyDescent="0.2">
      <c r="A228" s="4" t="s">
        <v>1</v>
      </c>
      <c r="B228" s="5" t="s">
        <v>87</v>
      </c>
      <c r="C228" s="111">
        <v>0</v>
      </c>
      <c r="D228" s="110" t="s">
        <v>634</v>
      </c>
      <c r="E228" s="6"/>
      <c r="G228" s="121" t="str">
        <f t="shared" si="9"/>
        <v>OK</v>
      </c>
      <c r="H228" s="121" t="str">
        <f t="shared" si="8"/>
        <v>OK</v>
      </c>
      <c r="I228" s="121" t="str">
        <f>IF(AND($C228&gt;0, NOT($C$327&gt;0)), "Row " &amp; ROW($C$327) &amp; " should be positive!", "OK")</f>
        <v>OK</v>
      </c>
    </row>
    <row r="229" spans="1:9" x14ac:dyDescent="0.2">
      <c r="A229" s="4" t="s">
        <v>12</v>
      </c>
      <c r="B229" s="5" t="s">
        <v>87</v>
      </c>
      <c r="C229" s="111">
        <v>0</v>
      </c>
      <c r="D229" s="110" t="s">
        <v>634</v>
      </c>
      <c r="E229" s="6"/>
      <c r="G229" s="121" t="str">
        <f t="shared" si="9"/>
        <v>OK</v>
      </c>
      <c r="H229" s="121" t="str">
        <f t="shared" si="8"/>
        <v>OK</v>
      </c>
      <c r="I229" s="121" t="str">
        <f>IF(AND($C229&gt;0, NOT($C$328&gt;0)), "Row " &amp; ROW($C$328) &amp; " should be positive!", "OK")</f>
        <v>OK</v>
      </c>
    </row>
    <row r="230" spans="1:9" x14ac:dyDescent="0.2">
      <c r="A230" s="4" t="s">
        <v>13</v>
      </c>
      <c r="B230" s="5" t="s">
        <v>87</v>
      </c>
      <c r="C230" s="111">
        <v>0</v>
      </c>
      <c r="D230" s="110" t="s">
        <v>634</v>
      </c>
      <c r="E230" s="6"/>
      <c r="G230" s="121" t="str">
        <f t="shared" si="9"/>
        <v>OK</v>
      </c>
      <c r="H230" s="121" t="str">
        <f t="shared" si="8"/>
        <v>OK</v>
      </c>
      <c r="I230" s="121" t="str">
        <f>IF(AND($C230&gt;0, NOT($C$329&gt;0)), "Row " &amp; ROW($C$329) &amp; " should be positive!", "OK")</f>
        <v>OK</v>
      </c>
    </row>
    <row r="231" spans="1:9" x14ac:dyDescent="0.2">
      <c r="A231" s="4" t="s">
        <v>1</v>
      </c>
      <c r="B231" s="5" t="s">
        <v>88</v>
      </c>
      <c r="C231" s="112">
        <f xml:space="preserve"> SUM($C$237, $C$240)</f>
        <v>0</v>
      </c>
      <c r="D231" s="110" t="s">
        <v>634</v>
      </c>
      <c r="E231" s="6"/>
      <c r="F231" s="123">
        <f>SUM($C$231) - SUM($C$237, $C$240)</f>
        <v>0</v>
      </c>
      <c r="G231" s="121" t="str">
        <f t="shared" si="9"/>
        <v>OK</v>
      </c>
      <c r="H231" s="121" t="str">
        <f t="shared" si="8"/>
        <v>OK</v>
      </c>
      <c r="I231" s="121" t="str">
        <f>IF(AND($C231&gt;0, NOT($C$132&gt;0)), "Row " &amp; ROW($C$132) &amp; " should be positive!", "OK")</f>
        <v>OK</v>
      </c>
    </row>
    <row r="232" spans="1:9" x14ac:dyDescent="0.2">
      <c r="A232" s="4" t="s">
        <v>12</v>
      </c>
      <c r="B232" s="5" t="s">
        <v>88</v>
      </c>
      <c r="C232" s="112">
        <f xml:space="preserve"> SUM($C$238, $C$241)</f>
        <v>0</v>
      </c>
      <c r="D232" s="110" t="s">
        <v>634</v>
      </c>
      <c r="E232" s="6"/>
      <c r="F232" s="123">
        <f>SUM($C$232) - SUM($C$238, $C$241)</f>
        <v>0</v>
      </c>
      <c r="G232" s="121" t="str">
        <f t="shared" si="9"/>
        <v>OK</v>
      </c>
      <c r="H232" s="121" t="str">
        <f t="shared" si="8"/>
        <v>OK</v>
      </c>
      <c r="I232" s="121" t="str">
        <f>IF(AND($C232&gt;0, NOT($C$133&gt;0)), "Row " &amp; ROW($C$133) &amp; " should be positive!", "OK")</f>
        <v>OK</v>
      </c>
    </row>
    <row r="233" spans="1:9" x14ac:dyDescent="0.2">
      <c r="A233" s="4" t="s">
        <v>13</v>
      </c>
      <c r="B233" s="5" t="s">
        <v>88</v>
      </c>
      <c r="C233" s="112">
        <f xml:space="preserve"> SUM($C$239, $C$242)</f>
        <v>0</v>
      </c>
      <c r="D233" s="110" t="s">
        <v>634</v>
      </c>
      <c r="E233" s="6"/>
      <c r="F233" s="123">
        <f>SUM($C$233) - SUM($C$239, $C$242)</f>
        <v>0</v>
      </c>
      <c r="G233" s="121" t="str">
        <f t="shared" si="9"/>
        <v>OK</v>
      </c>
      <c r="H233" s="121" t="str">
        <f t="shared" si="8"/>
        <v>OK</v>
      </c>
      <c r="I233" s="121" t="str">
        <f>IF(AND($C233&gt;0, NOT($C$134&gt;0)), "Row " &amp; ROW($C$134) &amp; " should be positive!", "OK")</f>
        <v>OK</v>
      </c>
    </row>
    <row r="234" spans="1:9" x14ac:dyDescent="0.2">
      <c r="A234" s="4" t="s">
        <v>1</v>
      </c>
      <c r="B234" s="5" t="s">
        <v>89</v>
      </c>
      <c r="C234" s="113">
        <v>0</v>
      </c>
      <c r="D234" s="110" t="s">
        <v>634</v>
      </c>
      <c r="E234" s="6"/>
      <c r="F234" s="121" t="b">
        <f>SUM($C$231) &gt;= SUM($C$234)</f>
        <v>1</v>
      </c>
      <c r="G234" s="121" t="str">
        <f t="shared" si="9"/>
        <v>OK</v>
      </c>
      <c r="H234" s="121" t="str">
        <f t="shared" si="8"/>
        <v>OK</v>
      </c>
      <c r="I234" s="121" t="str">
        <f>IF(AND($C234&gt;0, NOT($C$135&gt;0)), "Row " &amp; ROW($C$135) &amp; " should be positive!", "OK")</f>
        <v>OK</v>
      </c>
    </row>
    <row r="235" spans="1:9" x14ac:dyDescent="0.2">
      <c r="A235" s="4" t="s">
        <v>12</v>
      </c>
      <c r="B235" s="5" t="s">
        <v>89</v>
      </c>
      <c r="C235" s="113">
        <v>0</v>
      </c>
      <c r="D235" s="110" t="s">
        <v>634</v>
      </c>
      <c r="E235" s="6"/>
      <c r="F235" s="121" t="b">
        <f>SUM($C$232) &gt;= SUM($C$235)</f>
        <v>1</v>
      </c>
      <c r="G235" s="121" t="str">
        <f t="shared" si="9"/>
        <v>OK</v>
      </c>
      <c r="H235" s="121" t="str">
        <f t="shared" si="8"/>
        <v>OK</v>
      </c>
      <c r="I235" s="121" t="str">
        <f>IF(AND($C235&gt;0, NOT($C$136&gt;0)), "Row " &amp; ROW($C$136) &amp; " should be positive!", "OK")</f>
        <v>OK</v>
      </c>
    </row>
    <row r="236" spans="1:9" x14ac:dyDescent="0.2">
      <c r="A236" s="4" t="s">
        <v>13</v>
      </c>
      <c r="B236" s="5" t="s">
        <v>89</v>
      </c>
      <c r="C236" s="113">
        <v>0</v>
      </c>
      <c r="D236" s="110" t="s">
        <v>634</v>
      </c>
      <c r="E236" s="6"/>
      <c r="F236" s="121" t="b">
        <f>SUM($C$233) &gt;= SUM($C$236)</f>
        <v>1</v>
      </c>
      <c r="G236" s="121" t="str">
        <f t="shared" si="9"/>
        <v>OK</v>
      </c>
      <c r="H236" s="121" t="str">
        <f t="shared" si="8"/>
        <v>OK</v>
      </c>
      <c r="I236" s="121" t="str">
        <f>IF(AND($C236&gt;0, NOT($C$137&gt;0)), "Row " &amp; ROW($C$137) &amp; " should be positive!", "OK")</f>
        <v>OK</v>
      </c>
    </row>
    <row r="237" spans="1:9" x14ac:dyDescent="0.2">
      <c r="A237" s="4" t="s">
        <v>1</v>
      </c>
      <c r="B237" s="5" t="s">
        <v>90</v>
      </c>
      <c r="C237" s="113">
        <v>0</v>
      </c>
      <c r="D237" s="110" t="s">
        <v>634</v>
      </c>
      <c r="E237" s="6"/>
      <c r="G237" s="121" t="str">
        <f t="shared" si="9"/>
        <v>OK</v>
      </c>
      <c r="H237" s="121" t="str">
        <f t="shared" si="8"/>
        <v>OK</v>
      </c>
      <c r="I237" s="121" t="str">
        <f>IF(AND($C237&gt;0, NOT($C$138&gt;0)), "Row " &amp; ROW($C$138) &amp; " should be positive!", "OK")</f>
        <v>OK</v>
      </c>
    </row>
    <row r="238" spans="1:9" x14ac:dyDescent="0.2">
      <c r="A238" s="4" t="s">
        <v>12</v>
      </c>
      <c r="B238" s="5" t="s">
        <v>90</v>
      </c>
      <c r="C238" s="113">
        <v>0</v>
      </c>
      <c r="D238" s="110" t="s">
        <v>634</v>
      </c>
      <c r="E238" s="6"/>
      <c r="G238" s="121" t="str">
        <f t="shared" si="9"/>
        <v>OK</v>
      </c>
      <c r="H238" s="121" t="str">
        <f t="shared" si="8"/>
        <v>OK</v>
      </c>
      <c r="I238" s="121" t="str">
        <f>IF(AND($C238&gt;0, NOT($C$139&gt;0)), "Row " &amp; ROW($C$139) &amp; " should be positive!", "OK")</f>
        <v>OK</v>
      </c>
    </row>
    <row r="239" spans="1:9" x14ac:dyDescent="0.2">
      <c r="A239" s="4" t="s">
        <v>13</v>
      </c>
      <c r="B239" s="5" t="s">
        <v>90</v>
      </c>
      <c r="C239" s="113">
        <v>0</v>
      </c>
      <c r="D239" s="110" t="s">
        <v>634</v>
      </c>
      <c r="E239" s="6"/>
      <c r="G239" s="121" t="str">
        <f t="shared" si="9"/>
        <v>OK</v>
      </c>
      <c r="H239" s="121" t="str">
        <f t="shared" si="8"/>
        <v>OK</v>
      </c>
      <c r="I239" s="121" t="str">
        <f>IF(AND($C239&gt;0, NOT($C$140&gt;0)), "Row " &amp; ROW($C$140) &amp; " should be positive!", "OK")</f>
        <v>OK</v>
      </c>
    </row>
    <row r="240" spans="1:9" x14ac:dyDescent="0.2">
      <c r="A240" s="4" t="s">
        <v>1</v>
      </c>
      <c r="B240" s="5" t="s">
        <v>91</v>
      </c>
      <c r="C240" s="112">
        <f xml:space="preserve"> SUM($C$243, $C$288)</f>
        <v>0</v>
      </c>
      <c r="D240" s="110" t="s">
        <v>634</v>
      </c>
      <c r="E240" s="6"/>
      <c r="F240" s="123">
        <f>SUM($C$240) - SUM($C$243, $C$288)</f>
        <v>0</v>
      </c>
      <c r="G240" s="121" t="str">
        <f t="shared" si="9"/>
        <v>OK</v>
      </c>
      <c r="H240" s="121" t="str">
        <f t="shared" si="8"/>
        <v>OK</v>
      </c>
      <c r="I240" s="121" t="str">
        <f>IF(AND($C240&gt;0, NOT($C$141&gt;0)), "Row " &amp; ROW($C$141) &amp; " should be positive!", "OK")</f>
        <v>OK</v>
      </c>
    </row>
    <row r="241" spans="1:9" x14ac:dyDescent="0.2">
      <c r="A241" s="4" t="s">
        <v>12</v>
      </c>
      <c r="B241" s="5" t="s">
        <v>91</v>
      </c>
      <c r="C241" s="112">
        <f xml:space="preserve"> SUM($C$244, $C$289)</f>
        <v>0</v>
      </c>
      <c r="D241" s="110" t="s">
        <v>634</v>
      </c>
      <c r="E241" s="6"/>
      <c r="F241" s="123">
        <f>SUM($C$241) - SUM($C$244, $C$289)</f>
        <v>0</v>
      </c>
      <c r="G241" s="121" t="str">
        <f t="shared" si="9"/>
        <v>OK</v>
      </c>
      <c r="H241" s="121" t="str">
        <f t="shared" si="8"/>
        <v>OK</v>
      </c>
      <c r="I241" s="121" t="str">
        <f>IF(AND($C241&gt;0, NOT($C$142&gt;0)), "Row " &amp; ROW($C$142) &amp; " should be positive!", "OK")</f>
        <v>OK</v>
      </c>
    </row>
    <row r="242" spans="1:9" x14ac:dyDescent="0.2">
      <c r="A242" s="4" t="s">
        <v>13</v>
      </c>
      <c r="B242" s="5" t="s">
        <v>91</v>
      </c>
      <c r="C242" s="112">
        <f xml:space="preserve"> SUM($C$245, $C$290)</f>
        <v>0</v>
      </c>
      <c r="D242" s="110" t="s">
        <v>634</v>
      </c>
      <c r="E242" s="6"/>
      <c r="F242" s="123">
        <f>SUM($C$242) - SUM($C$245, $C$290)</f>
        <v>0</v>
      </c>
      <c r="G242" s="121" t="str">
        <f t="shared" si="9"/>
        <v>OK</v>
      </c>
      <c r="H242" s="121" t="str">
        <f t="shared" si="8"/>
        <v>OK</v>
      </c>
      <c r="I242" s="121" t="str">
        <f>IF(AND($C242&gt;0, NOT($C$143&gt;0)), "Row " &amp; ROW($C$143) &amp; " should be positive!", "OK")</f>
        <v>OK</v>
      </c>
    </row>
    <row r="243" spans="1:9" x14ac:dyDescent="0.2">
      <c r="A243" s="4" t="s">
        <v>1</v>
      </c>
      <c r="B243" s="5" t="s">
        <v>92</v>
      </c>
      <c r="C243" s="112">
        <f xml:space="preserve"> SUM($C$246, $C$258)</f>
        <v>0</v>
      </c>
      <c r="D243" s="110" t="s">
        <v>634</v>
      </c>
      <c r="E243" s="6"/>
      <c r="F243" s="123">
        <f>SUM($C$243) - SUM($C$246, $C$258)</f>
        <v>0</v>
      </c>
      <c r="G243" s="121" t="str">
        <f t="shared" si="9"/>
        <v>OK</v>
      </c>
      <c r="H243" s="121" t="str">
        <f t="shared" si="8"/>
        <v>OK</v>
      </c>
      <c r="I243" s="121" t="str">
        <f>IF(AND($C243&gt;0, NOT($C$144&gt;0)), "Row " &amp; ROW($C$144) &amp; " should be positive!", "OK")</f>
        <v>OK</v>
      </c>
    </row>
    <row r="244" spans="1:9" x14ac:dyDescent="0.2">
      <c r="A244" s="4" t="s">
        <v>12</v>
      </c>
      <c r="B244" s="5" t="s">
        <v>92</v>
      </c>
      <c r="C244" s="112">
        <f xml:space="preserve"> SUM($C$247, $C$259)</f>
        <v>0</v>
      </c>
      <c r="D244" s="110" t="s">
        <v>634</v>
      </c>
      <c r="E244" s="6"/>
      <c r="F244" s="123">
        <f>SUM($C$244) - SUM($C$247, $C$259)</f>
        <v>0</v>
      </c>
      <c r="G244" s="121" t="str">
        <f t="shared" si="9"/>
        <v>OK</v>
      </c>
      <c r="H244" s="121" t="str">
        <f t="shared" si="8"/>
        <v>OK</v>
      </c>
      <c r="I244" s="121" t="str">
        <f>IF(AND($C244&gt;0, NOT($C$145&gt;0)), "Row " &amp; ROW($C$145) &amp; " should be positive!", "OK")</f>
        <v>OK</v>
      </c>
    </row>
    <row r="245" spans="1:9" x14ac:dyDescent="0.2">
      <c r="A245" s="4" t="s">
        <v>13</v>
      </c>
      <c r="B245" s="5" t="s">
        <v>92</v>
      </c>
      <c r="C245" s="112">
        <f xml:space="preserve"> SUM($C$248, $C$260)</f>
        <v>0</v>
      </c>
      <c r="D245" s="110" t="s">
        <v>634</v>
      </c>
      <c r="E245" s="6"/>
      <c r="F245" s="123">
        <f>SUM($C$245) - SUM($C$248, $C$260)</f>
        <v>0</v>
      </c>
      <c r="G245" s="121" t="str">
        <f t="shared" si="9"/>
        <v>OK</v>
      </c>
      <c r="H245" s="121" t="str">
        <f t="shared" si="8"/>
        <v>OK</v>
      </c>
      <c r="I245" s="121" t="str">
        <f>IF(AND($C245&gt;0, NOT($C$146&gt;0)), "Row " &amp; ROW($C$146) &amp; " should be positive!", "OK")</f>
        <v>OK</v>
      </c>
    </row>
    <row r="246" spans="1:9" x14ac:dyDescent="0.2">
      <c r="A246" s="4" t="s">
        <v>1</v>
      </c>
      <c r="B246" s="5" t="s">
        <v>93</v>
      </c>
      <c r="C246" s="112">
        <f xml:space="preserve"> SUM($C$249, $C$252, $C$255)</f>
        <v>0</v>
      </c>
      <c r="D246" s="110" t="s">
        <v>634</v>
      </c>
      <c r="E246" s="6"/>
      <c r="F246" s="123">
        <f>SUM($C$246) - SUM($C$249, $C$252, $C$255)</f>
        <v>0</v>
      </c>
      <c r="G246" s="121" t="str">
        <f t="shared" si="9"/>
        <v>OK</v>
      </c>
      <c r="H246" s="121" t="str">
        <f t="shared" si="8"/>
        <v>OK</v>
      </c>
      <c r="I246" s="121" t="str">
        <f>IF(AND($C246&gt;0, NOT($C$147&gt;0)), "Row " &amp; ROW($C$147) &amp; " should be positive!", "OK")</f>
        <v>OK</v>
      </c>
    </row>
    <row r="247" spans="1:9" x14ac:dyDescent="0.2">
      <c r="A247" s="4" t="s">
        <v>12</v>
      </c>
      <c r="B247" s="5" t="s">
        <v>93</v>
      </c>
      <c r="C247" s="112">
        <f xml:space="preserve"> SUM($C$250, $C$253, $C$256)</f>
        <v>0</v>
      </c>
      <c r="D247" s="110" t="s">
        <v>634</v>
      </c>
      <c r="E247" s="6"/>
      <c r="F247" s="123">
        <f>SUM($C$247) - SUM($C$250, $C$253, $C$256)</f>
        <v>0</v>
      </c>
      <c r="G247" s="121" t="str">
        <f t="shared" si="9"/>
        <v>OK</v>
      </c>
      <c r="H247" s="121" t="str">
        <f t="shared" si="8"/>
        <v>OK</v>
      </c>
      <c r="I247" s="121" t="str">
        <f>IF(AND($C247&gt;0, NOT($C$148&gt;0)), "Row " &amp; ROW($C$148) &amp; " should be positive!", "OK")</f>
        <v>OK</v>
      </c>
    </row>
    <row r="248" spans="1:9" x14ac:dyDescent="0.2">
      <c r="A248" s="4" t="s">
        <v>13</v>
      </c>
      <c r="B248" s="5" t="s">
        <v>93</v>
      </c>
      <c r="C248" s="112">
        <f xml:space="preserve"> SUM($C$251, $C$254, $C$257)</f>
        <v>0</v>
      </c>
      <c r="D248" s="110" t="s">
        <v>634</v>
      </c>
      <c r="E248" s="6"/>
      <c r="F248" s="123">
        <f>SUM($C$248) - SUM($C$251, $C$254, $C$257)</f>
        <v>0</v>
      </c>
      <c r="G248" s="121" t="str">
        <f t="shared" si="9"/>
        <v>OK</v>
      </c>
      <c r="H248" s="121" t="str">
        <f t="shared" si="8"/>
        <v>OK</v>
      </c>
      <c r="I248" s="121" t="str">
        <f>IF(AND($C248&gt;0, NOT($C$149&gt;0)), "Row " &amp; ROW($C$149) &amp; " should be positive!", "OK")</f>
        <v>OK</v>
      </c>
    </row>
    <row r="249" spans="1:9" x14ac:dyDescent="0.2">
      <c r="A249" s="4" t="s">
        <v>1</v>
      </c>
      <c r="B249" s="5" t="s">
        <v>94</v>
      </c>
      <c r="C249" s="113">
        <v>0</v>
      </c>
      <c r="D249" s="110" t="s">
        <v>634</v>
      </c>
      <c r="E249" s="6"/>
      <c r="G249" s="121" t="str">
        <f t="shared" si="9"/>
        <v>OK</v>
      </c>
      <c r="H249" s="121" t="str">
        <f t="shared" si="8"/>
        <v>OK</v>
      </c>
      <c r="I249" s="121" t="str">
        <f>IF(AND($C249&gt;0, NOT($C$150&gt;0)), "Row " &amp; ROW($C$150) &amp; " should be positive!", "OK")</f>
        <v>OK</v>
      </c>
    </row>
    <row r="250" spans="1:9" x14ac:dyDescent="0.2">
      <c r="A250" s="4" t="s">
        <v>12</v>
      </c>
      <c r="B250" s="5" t="s">
        <v>94</v>
      </c>
      <c r="C250" s="113">
        <v>0</v>
      </c>
      <c r="D250" s="110" t="s">
        <v>634</v>
      </c>
      <c r="E250" s="6"/>
      <c r="G250" s="121" t="str">
        <f t="shared" si="9"/>
        <v>OK</v>
      </c>
      <c r="H250" s="121" t="str">
        <f t="shared" si="8"/>
        <v>OK</v>
      </c>
      <c r="I250" s="121" t="str">
        <f>IF(AND($C250&gt;0, NOT($C$151&gt;0)), "Row " &amp; ROW($C$151) &amp; " should be positive!", "OK")</f>
        <v>OK</v>
      </c>
    </row>
    <row r="251" spans="1:9" x14ac:dyDescent="0.2">
      <c r="A251" s="4" t="s">
        <v>13</v>
      </c>
      <c r="B251" s="5" t="s">
        <v>94</v>
      </c>
      <c r="C251" s="113">
        <v>0</v>
      </c>
      <c r="D251" s="110" t="s">
        <v>634</v>
      </c>
      <c r="E251" s="6"/>
      <c r="G251" s="121" t="str">
        <f t="shared" si="9"/>
        <v>OK</v>
      </c>
      <c r="H251" s="121" t="str">
        <f t="shared" si="8"/>
        <v>OK</v>
      </c>
      <c r="I251" s="121" t="str">
        <f>IF(AND($C251&gt;0, NOT($C$152&gt;0)), "Row " &amp; ROW($C$152) &amp; " should be positive!", "OK")</f>
        <v>OK</v>
      </c>
    </row>
    <row r="252" spans="1:9" x14ac:dyDescent="0.2">
      <c r="A252" s="4" t="s">
        <v>1</v>
      </c>
      <c r="B252" s="5" t="s">
        <v>95</v>
      </c>
      <c r="C252" s="113">
        <v>0</v>
      </c>
      <c r="D252" s="110" t="s">
        <v>634</v>
      </c>
      <c r="E252" s="6"/>
      <c r="G252" s="121" t="str">
        <f t="shared" si="9"/>
        <v>OK</v>
      </c>
      <c r="H252" s="121" t="str">
        <f t="shared" si="8"/>
        <v>OK</v>
      </c>
      <c r="I252" s="121" t="str">
        <f>IF(AND($C252&gt;0, NOT($C$153&gt;0)), "Row " &amp; ROW($C$153) &amp; " should be positive!", "OK")</f>
        <v>OK</v>
      </c>
    </row>
    <row r="253" spans="1:9" x14ac:dyDescent="0.2">
      <c r="A253" s="4" t="s">
        <v>12</v>
      </c>
      <c r="B253" s="5" t="s">
        <v>95</v>
      </c>
      <c r="C253" s="113">
        <v>0</v>
      </c>
      <c r="D253" s="110" t="s">
        <v>634</v>
      </c>
      <c r="E253" s="6"/>
      <c r="G253" s="121" t="str">
        <f t="shared" si="9"/>
        <v>OK</v>
      </c>
      <c r="H253" s="121" t="str">
        <f t="shared" si="8"/>
        <v>OK</v>
      </c>
      <c r="I253" s="121" t="str">
        <f>IF(AND($C253&gt;0, NOT($C$154&gt;0)), "Row " &amp; ROW($C$154) &amp; " should be positive!", "OK")</f>
        <v>OK</v>
      </c>
    </row>
    <row r="254" spans="1:9" x14ac:dyDescent="0.2">
      <c r="A254" s="4" t="s">
        <v>13</v>
      </c>
      <c r="B254" s="5" t="s">
        <v>95</v>
      </c>
      <c r="C254" s="113">
        <v>0</v>
      </c>
      <c r="D254" s="110" t="s">
        <v>634</v>
      </c>
      <c r="E254" s="6"/>
      <c r="G254" s="121" t="str">
        <f t="shared" si="9"/>
        <v>OK</v>
      </c>
      <c r="H254" s="121" t="str">
        <f t="shared" si="8"/>
        <v>OK</v>
      </c>
      <c r="I254" s="121" t="str">
        <f>IF(AND($C254&gt;0, NOT($C$155&gt;0)), "Row " &amp; ROW($C$155) &amp; " should be positive!", "OK")</f>
        <v>OK</v>
      </c>
    </row>
    <row r="255" spans="1:9" x14ac:dyDescent="0.2">
      <c r="A255" s="4" t="s">
        <v>1</v>
      </c>
      <c r="B255" s="5" t="s">
        <v>96</v>
      </c>
      <c r="C255" s="113">
        <v>0</v>
      </c>
      <c r="D255" s="110" t="s">
        <v>634</v>
      </c>
      <c r="E255" s="6"/>
      <c r="G255" s="121" t="str">
        <f t="shared" si="9"/>
        <v>OK</v>
      </c>
      <c r="H255" s="121" t="str">
        <f t="shared" si="8"/>
        <v>OK</v>
      </c>
      <c r="I255" s="121" t="str">
        <f>IF(AND($C255&gt;0, NOT($C$156&gt;0)), "Row " &amp; ROW($C$156) &amp; " should be positive!", "OK")</f>
        <v>OK</v>
      </c>
    </row>
    <row r="256" spans="1:9" x14ac:dyDescent="0.2">
      <c r="A256" s="4" t="s">
        <v>12</v>
      </c>
      <c r="B256" s="5" t="s">
        <v>96</v>
      </c>
      <c r="C256" s="113">
        <v>0</v>
      </c>
      <c r="D256" s="110" t="s">
        <v>634</v>
      </c>
      <c r="E256" s="6"/>
      <c r="G256" s="121" t="str">
        <f t="shared" si="9"/>
        <v>OK</v>
      </c>
      <c r="H256" s="121" t="str">
        <f t="shared" si="8"/>
        <v>OK</v>
      </c>
      <c r="I256" s="121" t="str">
        <f>IF(AND($C256&gt;0, NOT($C$157&gt;0)), "Row " &amp; ROW($C$157) &amp; " should be positive!", "OK")</f>
        <v>OK</v>
      </c>
    </row>
    <row r="257" spans="1:9" x14ac:dyDescent="0.2">
      <c r="A257" s="4" t="s">
        <v>13</v>
      </c>
      <c r="B257" s="5" t="s">
        <v>96</v>
      </c>
      <c r="C257" s="113">
        <v>0</v>
      </c>
      <c r="D257" s="110" t="s">
        <v>634</v>
      </c>
      <c r="E257" s="6"/>
      <c r="G257" s="121" t="str">
        <f t="shared" si="9"/>
        <v>OK</v>
      </c>
      <c r="H257" s="121" t="str">
        <f t="shared" si="8"/>
        <v>OK</v>
      </c>
      <c r="I257" s="121" t="str">
        <f>IF(AND($C257&gt;0, NOT($C$158&gt;0)), "Row " &amp; ROW($C$158) &amp; " should be positive!", "OK")</f>
        <v>OK</v>
      </c>
    </row>
    <row r="258" spans="1:9" x14ac:dyDescent="0.2">
      <c r="A258" s="4" t="s">
        <v>1</v>
      </c>
      <c r="B258" s="5" t="s">
        <v>97</v>
      </c>
      <c r="C258" s="112">
        <f xml:space="preserve"> SUM($C$270, $C$273, $C$276, $C$279, $C$282, $C$285)</f>
        <v>0</v>
      </c>
      <c r="D258" s="110" t="s">
        <v>634</v>
      </c>
      <c r="E258" s="6"/>
      <c r="F258" s="123">
        <f>SUM($C$258) - SUM($C$261, $C$264, $C$267)</f>
        <v>0</v>
      </c>
      <c r="G258" s="121" t="str">
        <f t="shared" si="9"/>
        <v>OK</v>
      </c>
      <c r="H258" s="121" t="str">
        <f t="shared" si="8"/>
        <v>OK</v>
      </c>
      <c r="I258" s="121" t="str">
        <f>IF(AND($C258&gt;0, NOT($C$159&gt;0)), "Row " &amp; ROW($C$159) &amp; " should be positive!", "OK")</f>
        <v>OK</v>
      </c>
    </row>
    <row r="259" spans="1:9" x14ac:dyDescent="0.2">
      <c r="A259" s="4" t="s">
        <v>12</v>
      </c>
      <c r="B259" s="5" t="s">
        <v>97</v>
      </c>
      <c r="C259" s="112">
        <f xml:space="preserve"> SUM($C$271, $C$274, $C$277, $C$280, $C$283, $C$286)</f>
        <v>0</v>
      </c>
      <c r="D259" s="110" t="s">
        <v>634</v>
      </c>
      <c r="E259" s="6"/>
      <c r="F259" s="123">
        <f>SUM($C$259) - SUM($C$262, $C$265, $C$268)</f>
        <v>0</v>
      </c>
      <c r="G259" s="121" t="str">
        <f t="shared" si="9"/>
        <v>OK</v>
      </c>
      <c r="H259" s="121" t="str">
        <f t="shared" si="8"/>
        <v>OK</v>
      </c>
      <c r="I259" s="121" t="str">
        <f>IF(AND($C259&gt;0, NOT($C$160&gt;0)), "Row " &amp; ROW($C$160) &amp; " should be positive!", "OK")</f>
        <v>OK</v>
      </c>
    </row>
    <row r="260" spans="1:9" x14ac:dyDescent="0.2">
      <c r="A260" s="4" t="s">
        <v>13</v>
      </c>
      <c r="B260" s="5" t="s">
        <v>97</v>
      </c>
      <c r="C260" s="112">
        <f xml:space="preserve"> SUM($C$272, $C$275, $C$278, $C$281, $C$284, $C$287)</f>
        <v>0</v>
      </c>
      <c r="D260" s="110" t="s">
        <v>634</v>
      </c>
      <c r="E260" s="6"/>
      <c r="F260" s="123">
        <f>SUM($C$260) - SUM($C$263, $C$266, $C$269)</f>
        <v>0</v>
      </c>
      <c r="G260" s="121" t="str">
        <f t="shared" si="9"/>
        <v>OK</v>
      </c>
      <c r="H260" s="121" t="str">
        <f t="shared" ref="H260:H323" si="10">IF(AND($C260&gt;0, $D260= "NA"), "Flag should be OK", "OK")</f>
        <v>OK</v>
      </c>
      <c r="I260" s="121" t="str">
        <f>IF(AND($C260&gt;0, NOT($C$161&gt;0)), "Row " &amp; ROW($C$161) &amp; " should be positive!", "OK")</f>
        <v>OK</v>
      </c>
    </row>
    <row r="261" spans="1:9" x14ac:dyDescent="0.2">
      <c r="A261" s="4" t="s">
        <v>1</v>
      </c>
      <c r="B261" s="5" t="s">
        <v>98</v>
      </c>
      <c r="C261" s="113">
        <v>0</v>
      </c>
      <c r="D261" s="110" t="s">
        <v>634</v>
      </c>
      <c r="E261" s="6"/>
      <c r="F261" s="123">
        <f>SUM($C$258) - SUM($C$270, $C$273, $C$276, $C$279, $C$282, $C$285)</f>
        <v>0</v>
      </c>
      <c r="G261" s="121" t="str">
        <f t="shared" si="9"/>
        <v>OK</v>
      </c>
      <c r="H261" s="121" t="str">
        <f t="shared" si="10"/>
        <v>OK</v>
      </c>
      <c r="I261" s="121" t="str">
        <f>IF(AND($C261&gt;0, NOT($C$162&gt;0)), "Row " &amp; ROW($C$162) &amp; " should be positive!", "OK")</f>
        <v>OK</v>
      </c>
    </row>
    <row r="262" spans="1:9" x14ac:dyDescent="0.2">
      <c r="A262" s="4" t="s">
        <v>12</v>
      </c>
      <c r="B262" s="5" t="s">
        <v>98</v>
      </c>
      <c r="C262" s="113">
        <v>0</v>
      </c>
      <c r="D262" s="110" t="s">
        <v>634</v>
      </c>
      <c r="E262" s="6"/>
      <c r="F262" s="123">
        <f>SUM($C$259) - SUM($C$271, $C$274, $C$277, $C$280, $C$283, $C$286)</f>
        <v>0</v>
      </c>
      <c r="G262" s="121" t="str">
        <f t="shared" ref="G262:G325" si="11">IF(OR(ISBLANK($C262), ISBLANK($D262)), "missing", "OK")</f>
        <v>OK</v>
      </c>
      <c r="H262" s="121" t="str">
        <f t="shared" si="10"/>
        <v>OK</v>
      </c>
      <c r="I262" s="121" t="str">
        <f>IF(AND($C262&gt;0, NOT($C$163&gt;0)), "Row " &amp; ROW($C$163) &amp; " should be positive!", "OK")</f>
        <v>OK</v>
      </c>
    </row>
    <row r="263" spans="1:9" x14ac:dyDescent="0.2">
      <c r="A263" s="4" t="s">
        <v>13</v>
      </c>
      <c r="B263" s="5" t="s">
        <v>98</v>
      </c>
      <c r="C263" s="113">
        <v>0</v>
      </c>
      <c r="D263" s="110" t="s">
        <v>634</v>
      </c>
      <c r="E263" s="6"/>
      <c r="F263" s="123">
        <f>SUM($C$260) - SUM($C$272, $C$275, $C$278, $C$281, $C$284, $C$287)</f>
        <v>0</v>
      </c>
      <c r="G263" s="121" t="str">
        <f t="shared" si="11"/>
        <v>OK</v>
      </c>
      <c r="H263" s="121" t="str">
        <f t="shared" si="10"/>
        <v>OK</v>
      </c>
      <c r="I263" s="121" t="str">
        <f>IF(AND($C263&gt;0, NOT($C$164&gt;0)), "Row " &amp; ROW($C$164) &amp; " should be positive!", "OK")</f>
        <v>OK</v>
      </c>
    </row>
    <row r="264" spans="1:9" x14ac:dyDescent="0.2">
      <c r="A264" s="4" t="s">
        <v>1</v>
      </c>
      <c r="B264" s="5" t="s">
        <v>99</v>
      </c>
      <c r="C264" s="113">
        <v>0</v>
      </c>
      <c r="D264" s="110" t="s">
        <v>634</v>
      </c>
      <c r="E264" s="6"/>
      <c r="G264" s="121" t="str">
        <f t="shared" si="11"/>
        <v>OK</v>
      </c>
      <c r="H264" s="121" t="str">
        <f t="shared" si="10"/>
        <v>OK</v>
      </c>
      <c r="I264" s="121" t="str">
        <f>IF(AND($C264&gt;0, NOT($C$165&gt;0)), "Row " &amp; ROW($C$165) &amp; " should be positive!", "OK")</f>
        <v>OK</v>
      </c>
    </row>
    <row r="265" spans="1:9" x14ac:dyDescent="0.2">
      <c r="A265" s="4" t="s">
        <v>12</v>
      </c>
      <c r="B265" s="5" t="s">
        <v>99</v>
      </c>
      <c r="C265" s="113">
        <v>0</v>
      </c>
      <c r="D265" s="110" t="s">
        <v>634</v>
      </c>
      <c r="E265" s="6"/>
      <c r="G265" s="121" t="str">
        <f t="shared" si="11"/>
        <v>OK</v>
      </c>
      <c r="H265" s="121" t="str">
        <f t="shared" si="10"/>
        <v>OK</v>
      </c>
      <c r="I265" s="121" t="str">
        <f>IF(AND($C265&gt;0, NOT($C$166&gt;0)), "Row " &amp; ROW($C$166) &amp; " should be positive!", "OK")</f>
        <v>OK</v>
      </c>
    </row>
    <row r="266" spans="1:9" x14ac:dyDescent="0.2">
      <c r="A266" s="4" t="s">
        <v>13</v>
      </c>
      <c r="B266" s="5" t="s">
        <v>99</v>
      </c>
      <c r="C266" s="113">
        <v>0</v>
      </c>
      <c r="D266" s="110" t="s">
        <v>634</v>
      </c>
      <c r="E266" s="6"/>
      <c r="G266" s="121" t="str">
        <f t="shared" si="11"/>
        <v>OK</v>
      </c>
      <c r="H266" s="121" t="str">
        <f t="shared" si="10"/>
        <v>OK</v>
      </c>
      <c r="I266" s="121" t="str">
        <f>IF(AND($C266&gt;0, NOT($C$167&gt;0)), "Row " &amp; ROW($C$167) &amp; " should be positive!", "OK")</f>
        <v>OK</v>
      </c>
    </row>
    <row r="267" spans="1:9" x14ac:dyDescent="0.2">
      <c r="A267" s="4" t="s">
        <v>1</v>
      </c>
      <c r="B267" s="5" t="s">
        <v>100</v>
      </c>
      <c r="C267" s="113">
        <v>0</v>
      </c>
      <c r="D267" s="110" t="s">
        <v>634</v>
      </c>
      <c r="E267" s="6"/>
      <c r="G267" s="121" t="str">
        <f t="shared" si="11"/>
        <v>OK</v>
      </c>
      <c r="H267" s="121" t="str">
        <f t="shared" si="10"/>
        <v>OK</v>
      </c>
      <c r="I267" s="121" t="str">
        <f>IF(AND($C267&gt;0, NOT($C$168&gt;0)), "Row " &amp; ROW($C$168) &amp; " should be positive!", "OK")</f>
        <v>OK</v>
      </c>
    </row>
    <row r="268" spans="1:9" x14ac:dyDescent="0.2">
      <c r="A268" s="4" t="s">
        <v>12</v>
      </c>
      <c r="B268" s="5" t="s">
        <v>100</v>
      </c>
      <c r="C268" s="113">
        <v>0</v>
      </c>
      <c r="D268" s="110" t="s">
        <v>634</v>
      </c>
      <c r="E268" s="6"/>
      <c r="G268" s="121" t="str">
        <f t="shared" si="11"/>
        <v>OK</v>
      </c>
      <c r="H268" s="121" t="str">
        <f t="shared" si="10"/>
        <v>OK</v>
      </c>
      <c r="I268" s="121" t="str">
        <f>IF(AND($C268&gt;0, NOT($C$169&gt;0)), "Row " &amp; ROW($C$169) &amp; " should be positive!", "OK")</f>
        <v>OK</v>
      </c>
    </row>
    <row r="269" spans="1:9" x14ac:dyDescent="0.2">
      <c r="A269" s="4" t="s">
        <v>13</v>
      </c>
      <c r="B269" s="5" t="s">
        <v>100</v>
      </c>
      <c r="C269" s="113">
        <v>0</v>
      </c>
      <c r="D269" s="110" t="s">
        <v>634</v>
      </c>
      <c r="E269" s="6"/>
      <c r="G269" s="121" t="str">
        <f t="shared" si="11"/>
        <v>OK</v>
      </c>
      <c r="H269" s="121" t="str">
        <f t="shared" si="10"/>
        <v>OK</v>
      </c>
      <c r="I269" s="121" t="str">
        <f>IF(AND($C269&gt;0, NOT($C$170&gt;0)), "Row " &amp; ROW($C$170) &amp; " should be positive!", "OK")</f>
        <v>OK</v>
      </c>
    </row>
    <row r="270" spans="1:9" x14ac:dyDescent="0.2">
      <c r="A270" s="4" t="s">
        <v>1</v>
      </c>
      <c r="B270" s="5" t="s">
        <v>101</v>
      </c>
      <c r="C270" s="113">
        <v>0</v>
      </c>
      <c r="D270" s="110" t="s">
        <v>634</v>
      </c>
      <c r="E270" s="6"/>
      <c r="G270" s="121" t="str">
        <f t="shared" si="11"/>
        <v>OK</v>
      </c>
      <c r="H270" s="121" t="str">
        <f t="shared" si="10"/>
        <v>OK</v>
      </c>
      <c r="I270" s="121" t="str">
        <f>IF(AND($C270&gt;0, NOT($C$171&gt;0)), "Row " &amp; ROW($C$171) &amp; " should be positive!", "OK")</f>
        <v>OK</v>
      </c>
    </row>
    <row r="271" spans="1:9" x14ac:dyDescent="0.2">
      <c r="A271" s="4" t="s">
        <v>12</v>
      </c>
      <c r="B271" s="5" t="s">
        <v>101</v>
      </c>
      <c r="C271" s="113">
        <v>0</v>
      </c>
      <c r="D271" s="110" t="s">
        <v>634</v>
      </c>
      <c r="E271" s="6"/>
      <c r="G271" s="121" t="str">
        <f t="shared" si="11"/>
        <v>OK</v>
      </c>
      <c r="H271" s="121" t="str">
        <f t="shared" si="10"/>
        <v>OK</v>
      </c>
      <c r="I271" s="121" t="str">
        <f>IF(AND($C271&gt;0, NOT($C$172&gt;0)), "Row " &amp; ROW($C$172) &amp; " should be positive!", "OK")</f>
        <v>OK</v>
      </c>
    </row>
    <row r="272" spans="1:9" x14ac:dyDescent="0.2">
      <c r="A272" s="4" t="s">
        <v>13</v>
      </c>
      <c r="B272" s="5" t="s">
        <v>101</v>
      </c>
      <c r="C272" s="113">
        <v>0</v>
      </c>
      <c r="D272" s="110" t="s">
        <v>634</v>
      </c>
      <c r="E272" s="6"/>
      <c r="G272" s="121" t="str">
        <f t="shared" si="11"/>
        <v>OK</v>
      </c>
      <c r="H272" s="121" t="str">
        <f t="shared" si="10"/>
        <v>OK</v>
      </c>
      <c r="I272" s="121" t="str">
        <f>IF(AND($C272&gt;0, NOT($C$173&gt;0)), "Row " &amp; ROW($C$173) &amp; " should be positive!", "OK")</f>
        <v>OK</v>
      </c>
    </row>
    <row r="273" spans="1:9" x14ac:dyDescent="0.2">
      <c r="A273" s="4" t="s">
        <v>1</v>
      </c>
      <c r="B273" s="5" t="s">
        <v>102</v>
      </c>
      <c r="C273" s="113">
        <v>0</v>
      </c>
      <c r="D273" s="110" t="s">
        <v>634</v>
      </c>
      <c r="E273" s="6"/>
      <c r="G273" s="121" t="str">
        <f t="shared" si="11"/>
        <v>OK</v>
      </c>
      <c r="H273" s="121" t="str">
        <f t="shared" si="10"/>
        <v>OK</v>
      </c>
      <c r="I273" s="121" t="str">
        <f>IF(AND($C273&gt;0, NOT($C$174&gt;0)), "Row " &amp; ROW($C$174) &amp; " should be positive!", "OK")</f>
        <v>OK</v>
      </c>
    </row>
    <row r="274" spans="1:9" x14ac:dyDescent="0.2">
      <c r="A274" s="4" t="s">
        <v>12</v>
      </c>
      <c r="B274" s="5" t="s">
        <v>102</v>
      </c>
      <c r="C274" s="113">
        <v>0</v>
      </c>
      <c r="D274" s="110" t="s">
        <v>634</v>
      </c>
      <c r="E274" s="6"/>
      <c r="G274" s="121" t="str">
        <f t="shared" si="11"/>
        <v>OK</v>
      </c>
      <c r="H274" s="121" t="str">
        <f t="shared" si="10"/>
        <v>OK</v>
      </c>
      <c r="I274" s="121" t="str">
        <f>IF(AND($C274&gt;0, NOT($C$175&gt;0)), "Row " &amp; ROW($C$175) &amp; " should be positive!", "OK")</f>
        <v>OK</v>
      </c>
    </row>
    <row r="275" spans="1:9" x14ac:dyDescent="0.2">
      <c r="A275" s="4" t="s">
        <v>13</v>
      </c>
      <c r="B275" s="5" t="s">
        <v>102</v>
      </c>
      <c r="C275" s="113">
        <v>0</v>
      </c>
      <c r="D275" s="110" t="s">
        <v>634</v>
      </c>
      <c r="E275" s="6"/>
      <c r="G275" s="121" t="str">
        <f t="shared" si="11"/>
        <v>OK</v>
      </c>
      <c r="H275" s="121" t="str">
        <f t="shared" si="10"/>
        <v>OK</v>
      </c>
      <c r="I275" s="121" t="str">
        <f>IF(AND($C275&gt;0, NOT($C$176&gt;0)), "Row " &amp; ROW($C$176) &amp; " should be positive!", "OK")</f>
        <v>OK</v>
      </c>
    </row>
    <row r="276" spans="1:9" x14ac:dyDescent="0.2">
      <c r="A276" s="4" t="s">
        <v>1</v>
      </c>
      <c r="B276" s="5" t="s">
        <v>103</v>
      </c>
      <c r="C276" s="113">
        <v>0</v>
      </c>
      <c r="D276" s="110" t="s">
        <v>634</v>
      </c>
      <c r="E276" s="6"/>
      <c r="G276" s="121" t="str">
        <f t="shared" si="11"/>
        <v>OK</v>
      </c>
      <c r="H276" s="121" t="str">
        <f t="shared" si="10"/>
        <v>OK</v>
      </c>
      <c r="I276" s="121" t="str">
        <f>IF(AND($C276&gt;0, NOT($C$177&gt;0)), "Row " &amp; ROW($C$177) &amp; " should be positive!", "OK")</f>
        <v>OK</v>
      </c>
    </row>
    <row r="277" spans="1:9" x14ac:dyDescent="0.2">
      <c r="A277" s="4" t="s">
        <v>12</v>
      </c>
      <c r="B277" s="5" t="s">
        <v>103</v>
      </c>
      <c r="C277" s="113">
        <v>0</v>
      </c>
      <c r="D277" s="110" t="s">
        <v>634</v>
      </c>
      <c r="E277" s="6"/>
      <c r="G277" s="121" t="str">
        <f t="shared" si="11"/>
        <v>OK</v>
      </c>
      <c r="H277" s="121" t="str">
        <f t="shared" si="10"/>
        <v>OK</v>
      </c>
      <c r="I277" s="121" t="str">
        <f>IF(AND($C277&gt;0, NOT($C$178&gt;0)), "Row " &amp; ROW($C$178) &amp; " should be positive!", "OK")</f>
        <v>OK</v>
      </c>
    </row>
    <row r="278" spans="1:9" x14ac:dyDescent="0.2">
      <c r="A278" s="4" t="s">
        <v>13</v>
      </c>
      <c r="B278" s="5" t="s">
        <v>103</v>
      </c>
      <c r="C278" s="113">
        <v>0</v>
      </c>
      <c r="D278" s="110" t="s">
        <v>634</v>
      </c>
      <c r="E278" s="6"/>
      <c r="G278" s="121" t="str">
        <f t="shared" si="11"/>
        <v>OK</v>
      </c>
      <c r="H278" s="121" t="str">
        <f t="shared" si="10"/>
        <v>OK</v>
      </c>
      <c r="I278" s="121" t="str">
        <f>IF(AND($C278&gt;0, NOT($C$179&gt;0)), "Row " &amp; ROW($C$179) &amp; " should be positive!", "OK")</f>
        <v>OK</v>
      </c>
    </row>
    <row r="279" spans="1:9" x14ac:dyDescent="0.2">
      <c r="A279" s="4" t="s">
        <v>1</v>
      </c>
      <c r="B279" s="5" t="s">
        <v>104</v>
      </c>
      <c r="C279" s="113">
        <v>0</v>
      </c>
      <c r="D279" s="110" t="s">
        <v>634</v>
      </c>
      <c r="E279" s="6"/>
      <c r="G279" s="121" t="str">
        <f t="shared" si="11"/>
        <v>OK</v>
      </c>
      <c r="H279" s="121" t="str">
        <f t="shared" si="10"/>
        <v>OK</v>
      </c>
      <c r="I279" s="121" t="str">
        <f>IF(AND($C279&gt;0, NOT($C$180&gt;0)), "Row " &amp; ROW($C$180) &amp; " should be positive!", "OK")</f>
        <v>OK</v>
      </c>
    </row>
    <row r="280" spans="1:9" x14ac:dyDescent="0.2">
      <c r="A280" s="4" t="s">
        <v>12</v>
      </c>
      <c r="B280" s="5" t="s">
        <v>104</v>
      </c>
      <c r="C280" s="113">
        <v>0</v>
      </c>
      <c r="D280" s="110" t="s">
        <v>634</v>
      </c>
      <c r="E280" s="6"/>
      <c r="G280" s="121" t="str">
        <f t="shared" si="11"/>
        <v>OK</v>
      </c>
      <c r="H280" s="121" t="str">
        <f t="shared" si="10"/>
        <v>OK</v>
      </c>
      <c r="I280" s="121" t="str">
        <f>IF(AND($C280&gt;0, NOT($C$181&gt;0)), "Row " &amp; ROW($C$181) &amp; " should be positive!", "OK")</f>
        <v>OK</v>
      </c>
    </row>
    <row r="281" spans="1:9" x14ac:dyDescent="0.2">
      <c r="A281" s="4" t="s">
        <v>13</v>
      </c>
      <c r="B281" s="5" t="s">
        <v>104</v>
      </c>
      <c r="C281" s="113">
        <v>0</v>
      </c>
      <c r="D281" s="110" t="s">
        <v>634</v>
      </c>
      <c r="E281" s="6"/>
      <c r="G281" s="121" t="str">
        <f t="shared" si="11"/>
        <v>OK</v>
      </c>
      <c r="H281" s="121" t="str">
        <f t="shared" si="10"/>
        <v>OK</v>
      </c>
      <c r="I281" s="121" t="str">
        <f>IF(AND($C281&gt;0, NOT($C$182&gt;0)), "Row " &amp; ROW($C$182) &amp; " should be positive!", "OK")</f>
        <v>OK</v>
      </c>
    </row>
    <row r="282" spans="1:9" x14ac:dyDescent="0.2">
      <c r="A282" s="4" t="s">
        <v>1</v>
      </c>
      <c r="B282" s="5" t="s">
        <v>105</v>
      </c>
      <c r="C282" s="113">
        <v>0</v>
      </c>
      <c r="D282" s="110" t="s">
        <v>634</v>
      </c>
      <c r="E282" s="6"/>
      <c r="G282" s="121" t="str">
        <f t="shared" si="11"/>
        <v>OK</v>
      </c>
      <c r="H282" s="121" t="str">
        <f t="shared" si="10"/>
        <v>OK</v>
      </c>
      <c r="I282" s="121" t="str">
        <f>IF(AND($C282&gt;0, NOT($C$183&gt;0)), "Row " &amp; ROW($C$183) &amp; " should be positive!", "OK")</f>
        <v>OK</v>
      </c>
    </row>
    <row r="283" spans="1:9" x14ac:dyDescent="0.2">
      <c r="A283" s="4" t="s">
        <v>12</v>
      </c>
      <c r="B283" s="5" t="s">
        <v>105</v>
      </c>
      <c r="C283" s="113">
        <v>0</v>
      </c>
      <c r="D283" s="110" t="s">
        <v>634</v>
      </c>
      <c r="E283" s="6"/>
      <c r="G283" s="121" t="str">
        <f t="shared" si="11"/>
        <v>OK</v>
      </c>
      <c r="H283" s="121" t="str">
        <f t="shared" si="10"/>
        <v>OK</v>
      </c>
      <c r="I283" s="121" t="str">
        <f>IF(AND($C283&gt;0, NOT($C$184&gt;0)), "Row " &amp; ROW($C$184) &amp; " should be positive!", "OK")</f>
        <v>OK</v>
      </c>
    </row>
    <row r="284" spans="1:9" x14ac:dyDescent="0.2">
      <c r="A284" s="4" t="s">
        <v>13</v>
      </c>
      <c r="B284" s="5" t="s">
        <v>105</v>
      </c>
      <c r="C284" s="113">
        <v>0</v>
      </c>
      <c r="D284" s="110" t="s">
        <v>634</v>
      </c>
      <c r="E284" s="6"/>
      <c r="G284" s="121" t="str">
        <f t="shared" si="11"/>
        <v>OK</v>
      </c>
      <c r="H284" s="121" t="str">
        <f t="shared" si="10"/>
        <v>OK</v>
      </c>
      <c r="I284" s="121" t="str">
        <f>IF(AND($C284&gt;0, NOT($C$185&gt;0)), "Row " &amp; ROW($C$185) &amp; " should be positive!", "OK")</f>
        <v>OK</v>
      </c>
    </row>
    <row r="285" spans="1:9" x14ac:dyDescent="0.2">
      <c r="A285" s="4" t="s">
        <v>1</v>
      </c>
      <c r="B285" s="5" t="s">
        <v>106</v>
      </c>
      <c r="C285" s="113">
        <v>0</v>
      </c>
      <c r="D285" s="110" t="s">
        <v>634</v>
      </c>
      <c r="E285" s="6"/>
      <c r="G285" s="121" t="str">
        <f t="shared" si="11"/>
        <v>OK</v>
      </c>
      <c r="H285" s="121" t="str">
        <f t="shared" si="10"/>
        <v>OK</v>
      </c>
      <c r="I285" s="121" t="str">
        <f>IF(AND($C285&gt;0, NOT($C$186&gt;0)), "Row " &amp; ROW($C$186) &amp; " should be positive!", "OK")</f>
        <v>OK</v>
      </c>
    </row>
    <row r="286" spans="1:9" x14ac:dyDescent="0.2">
      <c r="A286" s="4" t="s">
        <v>12</v>
      </c>
      <c r="B286" s="5" t="s">
        <v>106</v>
      </c>
      <c r="C286" s="113">
        <v>0</v>
      </c>
      <c r="D286" s="110" t="s">
        <v>634</v>
      </c>
      <c r="E286" s="6"/>
      <c r="G286" s="121" t="str">
        <f t="shared" si="11"/>
        <v>OK</v>
      </c>
      <c r="H286" s="121" t="str">
        <f t="shared" si="10"/>
        <v>OK</v>
      </c>
      <c r="I286" s="121" t="str">
        <f>IF(AND($C286&gt;0, NOT($C$187&gt;0)), "Row " &amp; ROW($C$187) &amp; " should be positive!", "OK")</f>
        <v>OK</v>
      </c>
    </row>
    <row r="287" spans="1:9" x14ac:dyDescent="0.2">
      <c r="A287" s="4" t="s">
        <v>13</v>
      </c>
      <c r="B287" s="5" t="s">
        <v>106</v>
      </c>
      <c r="C287" s="113">
        <v>0</v>
      </c>
      <c r="D287" s="110" t="s">
        <v>634</v>
      </c>
      <c r="E287" s="6"/>
      <c r="G287" s="121" t="str">
        <f t="shared" si="11"/>
        <v>OK</v>
      </c>
      <c r="H287" s="121" t="str">
        <f t="shared" si="10"/>
        <v>OK</v>
      </c>
      <c r="I287" s="121" t="str">
        <f>IF(AND($C287&gt;0, NOT($C$188&gt;0)), "Row " &amp; ROW($C$188) &amp; " should be positive!", "OK")</f>
        <v>OK</v>
      </c>
    </row>
    <row r="288" spans="1:9" x14ac:dyDescent="0.2">
      <c r="A288" s="4" t="s">
        <v>1</v>
      </c>
      <c r="B288" s="5" t="s">
        <v>107</v>
      </c>
      <c r="C288" s="112">
        <f xml:space="preserve"> SUM($C$291, $C$303)</f>
        <v>0</v>
      </c>
      <c r="D288" s="110" t="s">
        <v>634</v>
      </c>
      <c r="E288" s="6"/>
      <c r="F288" s="123">
        <f>SUM($C$288) - SUM($C$291, $C$303)</f>
        <v>0</v>
      </c>
      <c r="G288" s="121" t="str">
        <f t="shared" si="11"/>
        <v>OK</v>
      </c>
      <c r="H288" s="121" t="str">
        <f t="shared" si="10"/>
        <v>OK</v>
      </c>
      <c r="I288" s="121" t="str">
        <f>IF(AND($C288&gt;0, NOT($C$189&gt;0)), "Row " &amp; ROW($C$189) &amp; " should be positive!", "OK")</f>
        <v>OK</v>
      </c>
    </row>
    <row r="289" spans="1:9" x14ac:dyDescent="0.2">
      <c r="A289" s="4" t="s">
        <v>12</v>
      </c>
      <c r="B289" s="5" t="s">
        <v>107</v>
      </c>
      <c r="C289" s="112">
        <f xml:space="preserve"> SUM($C$292, $C$304)</f>
        <v>0</v>
      </c>
      <c r="D289" s="110" t="s">
        <v>634</v>
      </c>
      <c r="E289" s="6"/>
      <c r="F289" s="123">
        <f>SUM($C$289) - SUM($C$292, $C$304)</f>
        <v>0</v>
      </c>
      <c r="G289" s="121" t="str">
        <f t="shared" si="11"/>
        <v>OK</v>
      </c>
      <c r="H289" s="121" t="str">
        <f t="shared" si="10"/>
        <v>OK</v>
      </c>
      <c r="I289" s="121" t="str">
        <f>IF(AND($C289&gt;0, NOT($C$190&gt;0)), "Row " &amp; ROW($C$190) &amp; " should be positive!", "OK")</f>
        <v>OK</v>
      </c>
    </row>
    <row r="290" spans="1:9" x14ac:dyDescent="0.2">
      <c r="A290" s="4" t="s">
        <v>13</v>
      </c>
      <c r="B290" s="5" t="s">
        <v>107</v>
      </c>
      <c r="C290" s="112">
        <f xml:space="preserve"> SUM($C$293, $C$305)</f>
        <v>0</v>
      </c>
      <c r="D290" s="110" t="s">
        <v>634</v>
      </c>
      <c r="E290" s="6"/>
      <c r="F290" s="123">
        <f>SUM($C$290) - SUM($C$293, $C$305)</f>
        <v>0</v>
      </c>
      <c r="G290" s="121" t="str">
        <f t="shared" si="11"/>
        <v>OK</v>
      </c>
      <c r="H290" s="121" t="str">
        <f t="shared" si="10"/>
        <v>OK</v>
      </c>
      <c r="I290" s="121" t="str">
        <f>IF(AND($C290&gt;0, NOT($C$191&gt;0)), "Row " &amp; ROW($C$191) &amp; " should be positive!", "OK")</f>
        <v>OK</v>
      </c>
    </row>
    <row r="291" spans="1:9" x14ac:dyDescent="0.2">
      <c r="A291" s="4" t="s">
        <v>1</v>
      </c>
      <c r="B291" s="5" t="s">
        <v>108</v>
      </c>
      <c r="C291" s="112">
        <f xml:space="preserve"> SUM($C$294, $C$297, $C$300)</f>
        <v>0</v>
      </c>
      <c r="D291" s="110" t="s">
        <v>634</v>
      </c>
      <c r="E291" s="6"/>
      <c r="F291" s="123">
        <f>SUM($C$291) - SUM($C$294, $C$297, $C$300)</f>
        <v>0</v>
      </c>
      <c r="G291" s="121" t="str">
        <f t="shared" si="11"/>
        <v>OK</v>
      </c>
      <c r="H291" s="121" t="str">
        <f t="shared" si="10"/>
        <v>OK</v>
      </c>
      <c r="I291" s="121" t="str">
        <f>IF(AND($C291&gt;0, NOT($C$192&gt;0)), "Row " &amp; ROW($C$192) &amp; " should be positive!", "OK")</f>
        <v>OK</v>
      </c>
    </row>
    <row r="292" spans="1:9" x14ac:dyDescent="0.2">
      <c r="A292" s="4" t="s">
        <v>12</v>
      </c>
      <c r="B292" s="5" t="s">
        <v>108</v>
      </c>
      <c r="C292" s="112">
        <f xml:space="preserve"> SUM($C$295, $C$298, $C$301)</f>
        <v>0</v>
      </c>
      <c r="D292" s="110" t="s">
        <v>634</v>
      </c>
      <c r="E292" s="6"/>
      <c r="F292" s="123">
        <f>SUM($C$292) - SUM($C$295, $C$298, $C$301)</f>
        <v>0</v>
      </c>
      <c r="G292" s="121" t="str">
        <f t="shared" si="11"/>
        <v>OK</v>
      </c>
      <c r="H292" s="121" t="str">
        <f t="shared" si="10"/>
        <v>OK</v>
      </c>
      <c r="I292" s="121" t="str">
        <f>IF(AND($C292&gt;0, NOT($C$193&gt;0)), "Row " &amp; ROW($C$193) &amp; " should be positive!", "OK")</f>
        <v>OK</v>
      </c>
    </row>
    <row r="293" spans="1:9" x14ac:dyDescent="0.2">
      <c r="A293" s="4" t="s">
        <v>13</v>
      </c>
      <c r="B293" s="5" t="s">
        <v>108</v>
      </c>
      <c r="C293" s="112">
        <f xml:space="preserve"> SUM($C$296, $C$299, $C$302)</f>
        <v>0</v>
      </c>
      <c r="D293" s="110" t="s">
        <v>634</v>
      </c>
      <c r="E293" s="6"/>
      <c r="F293" s="123">
        <f>SUM($C$293) - SUM($C$296, $C$299, $C$302)</f>
        <v>0</v>
      </c>
      <c r="G293" s="121" t="str">
        <f t="shared" si="11"/>
        <v>OK</v>
      </c>
      <c r="H293" s="121" t="str">
        <f t="shared" si="10"/>
        <v>OK</v>
      </c>
      <c r="I293" s="121" t="str">
        <f>IF(AND($C293&gt;0, NOT($C$194&gt;0)), "Row " &amp; ROW($C$194) &amp; " should be positive!", "OK")</f>
        <v>OK</v>
      </c>
    </row>
    <row r="294" spans="1:9" x14ac:dyDescent="0.2">
      <c r="A294" s="4" t="s">
        <v>1</v>
      </c>
      <c r="B294" s="5" t="s">
        <v>109</v>
      </c>
      <c r="C294" s="113">
        <v>0</v>
      </c>
      <c r="D294" s="110" t="s">
        <v>634</v>
      </c>
      <c r="E294" s="6"/>
      <c r="G294" s="121" t="str">
        <f t="shared" si="11"/>
        <v>OK</v>
      </c>
      <c r="H294" s="121" t="str">
        <f t="shared" si="10"/>
        <v>OK</v>
      </c>
      <c r="I294" s="121" t="str">
        <f>IF(AND($C294&gt;0, NOT($C$195&gt;0)), "Row " &amp; ROW($C$195) &amp; " should be positive!", "OK")</f>
        <v>OK</v>
      </c>
    </row>
    <row r="295" spans="1:9" x14ac:dyDescent="0.2">
      <c r="A295" s="4" t="s">
        <v>12</v>
      </c>
      <c r="B295" s="5" t="s">
        <v>109</v>
      </c>
      <c r="C295" s="113">
        <v>0</v>
      </c>
      <c r="D295" s="110" t="s">
        <v>634</v>
      </c>
      <c r="E295" s="6"/>
      <c r="G295" s="121" t="str">
        <f t="shared" si="11"/>
        <v>OK</v>
      </c>
      <c r="H295" s="121" t="str">
        <f t="shared" si="10"/>
        <v>OK</v>
      </c>
      <c r="I295" s="121" t="str">
        <f>IF(AND($C295&gt;0, NOT($C$196&gt;0)), "Row " &amp; ROW($C$196) &amp; " should be positive!", "OK")</f>
        <v>OK</v>
      </c>
    </row>
    <row r="296" spans="1:9" x14ac:dyDescent="0.2">
      <c r="A296" s="4" t="s">
        <v>13</v>
      </c>
      <c r="B296" s="5" t="s">
        <v>109</v>
      </c>
      <c r="C296" s="113">
        <v>0</v>
      </c>
      <c r="D296" s="110" t="s">
        <v>634</v>
      </c>
      <c r="E296" s="6"/>
      <c r="G296" s="121" t="str">
        <f t="shared" si="11"/>
        <v>OK</v>
      </c>
      <c r="H296" s="121" t="str">
        <f t="shared" si="10"/>
        <v>OK</v>
      </c>
      <c r="I296" s="121" t="str">
        <f>IF(AND($C296&gt;0, NOT($C$197&gt;0)), "Row " &amp; ROW($C$197) &amp; " should be positive!", "OK")</f>
        <v>OK</v>
      </c>
    </row>
    <row r="297" spans="1:9" x14ac:dyDescent="0.2">
      <c r="A297" s="4" t="s">
        <v>1</v>
      </c>
      <c r="B297" s="5" t="s">
        <v>110</v>
      </c>
      <c r="C297" s="113">
        <v>0</v>
      </c>
      <c r="D297" s="110" t="s">
        <v>634</v>
      </c>
      <c r="E297" s="6"/>
      <c r="G297" s="121" t="str">
        <f t="shared" si="11"/>
        <v>OK</v>
      </c>
      <c r="H297" s="121" t="str">
        <f t="shared" si="10"/>
        <v>OK</v>
      </c>
      <c r="I297" s="121" t="str">
        <f>IF(AND($C297&gt;0, NOT($C$198&gt;0)), "Row " &amp; ROW($C$198) &amp; " should be positive!", "OK")</f>
        <v>OK</v>
      </c>
    </row>
    <row r="298" spans="1:9" x14ac:dyDescent="0.2">
      <c r="A298" s="4" t="s">
        <v>12</v>
      </c>
      <c r="B298" s="5" t="s">
        <v>110</v>
      </c>
      <c r="C298" s="113">
        <v>0</v>
      </c>
      <c r="D298" s="110" t="s">
        <v>634</v>
      </c>
      <c r="E298" s="6"/>
      <c r="G298" s="121" t="str">
        <f t="shared" si="11"/>
        <v>OK</v>
      </c>
      <c r="H298" s="121" t="str">
        <f t="shared" si="10"/>
        <v>OK</v>
      </c>
      <c r="I298" s="121" t="str">
        <f>IF(AND($C298&gt;0, NOT($C$199&gt;0)), "Row " &amp; ROW($C$199) &amp; " should be positive!", "OK")</f>
        <v>OK</v>
      </c>
    </row>
    <row r="299" spans="1:9" x14ac:dyDescent="0.2">
      <c r="A299" s="4" t="s">
        <v>13</v>
      </c>
      <c r="B299" s="5" t="s">
        <v>110</v>
      </c>
      <c r="C299" s="113">
        <v>0</v>
      </c>
      <c r="D299" s="110" t="s">
        <v>634</v>
      </c>
      <c r="E299" s="6"/>
      <c r="G299" s="121" t="str">
        <f t="shared" si="11"/>
        <v>OK</v>
      </c>
      <c r="H299" s="121" t="str">
        <f t="shared" si="10"/>
        <v>OK</v>
      </c>
      <c r="I299" s="121" t="str">
        <f>IF(AND($C299&gt;0, NOT($C$200&gt;0)), "Row " &amp; ROW($C$200) &amp; " should be positive!", "OK")</f>
        <v>OK</v>
      </c>
    </row>
    <row r="300" spans="1:9" x14ac:dyDescent="0.2">
      <c r="A300" s="4" t="s">
        <v>1</v>
      </c>
      <c r="B300" s="5" t="s">
        <v>111</v>
      </c>
      <c r="C300" s="113">
        <v>0</v>
      </c>
      <c r="D300" s="110" t="s">
        <v>634</v>
      </c>
      <c r="E300" s="6"/>
      <c r="G300" s="121" t="str">
        <f t="shared" si="11"/>
        <v>OK</v>
      </c>
      <c r="H300" s="121" t="str">
        <f t="shared" si="10"/>
        <v>OK</v>
      </c>
      <c r="I300" s="121" t="str">
        <f>IF(AND($C300&gt;0, NOT($C$201&gt;0)), "Row " &amp; ROW($C$201) &amp; " should be positive!", "OK")</f>
        <v>OK</v>
      </c>
    </row>
    <row r="301" spans="1:9" x14ac:dyDescent="0.2">
      <c r="A301" s="4" t="s">
        <v>12</v>
      </c>
      <c r="B301" s="5" t="s">
        <v>111</v>
      </c>
      <c r="C301" s="113">
        <v>0</v>
      </c>
      <c r="D301" s="110" t="s">
        <v>634</v>
      </c>
      <c r="E301" s="6"/>
      <c r="G301" s="121" t="str">
        <f t="shared" si="11"/>
        <v>OK</v>
      </c>
      <c r="H301" s="121" t="str">
        <f t="shared" si="10"/>
        <v>OK</v>
      </c>
      <c r="I301" s="121" t="str">
        <f>IF(AND($C301&gt;0, NOT($C$202&gt;0)), "Row " &amp; ROW($C$202) &amp; " should be positive!", "OK")</f>
        <v>OK</v>
      </c>
    </row>
    <row r="302" spans="1:9" x14ac:dyDescent="0.2">
      <c r="A302" s="4" t="s">
        <v>13</v>
      </c>
      <c r="B302" s="5" t="s">
        <v>111</v>
      </c>
      <c r="C302" s="113">
        <v>0</v>
      </c>
      <c r="D302" s="110" t="s">
        <v>634</v>
      </c>
      <c r="E302" s="6"/>
      <c r="G302" s="121" t="str">
        <f t="shared" si="11"/>
        <v>OK</v>
      </c>
      <c r="H302" s="121" t="str">
        <f t="shared" si="10"/>
        <v>OK</v>
      </c>
      <c r="I302" s="121" t="str">
        <f>IF(AND($C302&gt;0, NOT($C$203&gt;0)), "Row " &amp; ROW($C$203) &amp; " should be positive!", "OK")</f>
        <v>OK</v>
      </c>
    </row>
    <row r="303" spans="1:9" x14ac:dyDescent="0.2">
      <c r="A303" s="4" t="s">
        <v>1</v>
      </c>
      <c r="B303" s="5" t="s">
        <v>112</v>
      </c>
      <c r="C303" s="112">
        <f xml:space="preserve"> SUM($C$315, $C$318, $C$321, $C$324, $C$327)</f>
        <v>0</v>
      </c>
      <c r="D303" s="110" t="s">
        <v>634</v>
      </c>
      <c r="E303" s="6"/>
      <c r="F303" s="123">
        <f>SUM($C$303) - SUM($C$306, $C$309, $C$312)</f>
        <v>0</v>
      </c>
      <c r="G303" s="121" t="str">
        <f t="shared" si="11"/>
        <v>OK</v>
      </c>
      <c r="H303" s="121" t="str">
        <f t="shared" si="10"/>
        <v>OK</v>
      </c>
      <c r="I303" s="121" t="str">
        <f>IF(AND($C303&gt;0, NOT($C$204&gt;0)), "Row " &amp; ROW($C$204) &amp; " should be positive!", "OK")</f>
        <v>OK</v>
      </c>
    </row>
    <row r="304" spans="1:9" x14ac:dyDescent="0.2">
      <c r="A304" s="4" t="s">
        <v>12</v>
      </c>
      <c r="B304" s="5" t="s">
        <v>112</v>
      </c>
      <c r="C304" s="112">
        <f xml:space="preserve"> SUM($C$316, $C$319, $C$322, $C$325, $C$328)</f>
        <v>0</v>
      </c>
      <c r="D304" s="110" t="s">
        <v>634</v>
      </c>
      <c r="E304" s="6"/>
      <c r="F304" s="123">
        <f>SUM($C$304) - SUM($C$307, $C$310, $C$313)</f>
        <v>0</v>
      </c>
      <c r="G304" s="121" t="str">
        <f t="shared" si="11"/>
        <v>OK</v>
      </c>
      <c r="H304" s="121" t="str">
        <f t="shared" si="10"/>
        <v>OK</v>
      </c>
      <c r="I304" s="121" t="str">
        <f>IF(AND($C304&gt;0, NOT($C$205&gt;0)), "Row " &amp; ROW($C$205) &amp; " should be positive!", "OK")</f>
        <v>OK</v>
      </c>
    </row>
    <row r="305" spans="1:9" x14ac:dyDescent="0.2">
      <c r="A305" s="4" t="s">
        <v>13</v>
      </c>
      <c r="B305" s="5" t="s">
        <v>112</v>
      </c>
      <c r="C305" s="112">
        <f xml:space="preserve"> SUM($C$317, $C$320, $C$323, $C$326, $C$329)</f>
        <v>0</v>
      </c>
      <c r="D305" s="110" t="s">
        <v>634</v>
      </c>
      <c r="E305" s="6"/>
      <c r="F305" s="123">
        <f>SUM($C$305) - SUM($C$308, $C$311, $C$314)</f>
        <v>0</v>
      </c>
      <c r="G305" s="121" t="str">
        <f t="shared" si="11"/>
        <v>OK</v>
      </c>
      <c r="H305" s="121" t="str">
        <f t="shared" si="10"/>
        <v>OK</v>
      </c>
      <c r="I305" s="121" t="str">
        <f>IF(AND($C305&gt;0, NOT($C$206&gt;0)), "Row " &amp; ROW($C$206) &amp; " should be positive!", "OK")</f>
        <v>OK</v>
      </c>
    </row>
    <row r="306" spans="1:9" x14ac:dyDescent="0.2">
      <c r="A306" s="4" t="s">
        <v>1</v>
      </c>
      <c r="B306" s="5" t="s">
        <v>113</v>
      </c>
      <c r="C306" s="113">
        <v>0</v>
      </c>
      <c r="D306" s="110" t="s">
        <v>634</v>
      </c>
      <c r="E306" s="6"/>
      <c r="F306" s="123">
        <f>SUM($C$303) - SUM($C$315, $C$318, $C$321, $C$324, $C$327)</f>
        <v>0</v>
      </c>
      <c r="G306" s="121" t="str">
        <f t="shared" si="11"/>
        <v>OK</v>
      </c>
      <c r="H306" s="121" t="str">
        <f t="shared" si="10"/>
        <v>OK</v>
      </c>
      <c r="I306" s="121" t="str">
        <f>IF(AND($C306&gt;0, NOT($C$207&gt;0)), "Row " &amp; ROW($C$207) &amp; " should be positive!", "OK")</f>
        <v>OK</v>
      </c>
    </row>
    <row r="307" spans="1:9" x14ac:dyDescent="0.2">
      <c r="A307" s="4" t="s">
        <v>12</v>
      </c>
      <c r="B307" s="5" t="s">
        <v>113</v>
      </c>
      <c r="C307" s="113">
        <v>0</v>
      </c>
      <c r="D307" s="110" t="s">
        <v>634</v>
      </c>
      <c r="E307" s="6"/>
      <c r="F307" s="123">
        <f>SUM($C$304) - SUM($C$316, $C$319, $C$322, $C$325, $C$328)</f>
        <v>0</v>
      </c>
      <c r="G307" s="121" t="str">
        <f t="shared" si="11"/>
        <v>OK</v>
      </c>
      <c r="H307" s="121" t="str">
        <f t="shared" si="10"/>
        <v>OK</v>
      </c>
      <c r="I307" s="121" t="str">
        <f>IF(AND($C307&gt;0, NOT($C$208&gt;0)), "Row " &amp; ROW($C$208) &amp; " should be positive!", "OK")</f>
        <v>OK</v>
      </c>
    </row>
    <row r="308" spans="1:9" x14ac:dyDescent="0.2">
      <c r="A308" s="4" t="s">
        <v>13</v>
      </c>
      <c r="B308" s="5" t="s">
        <v>113</v>
      </c>
      <c r="C308" s="113">
        <v>0</v>
      </c>
      <c r="D308" s="110" t="s">
        <v>634</v>
      </c>
      <c r="E308" s="6"/>
      <c r="F308" s="123">
        <f>SUM($C$305) - SUM($C$317, $C$320, $C$323, $C$326, $C$329)</f>
        <v>0</v>
      </c>
      <c r="G308" s="121" t="str">
        <f t="shared" si="11"/>
        <v>OK</v>
      </c>
      <c r="H308" s="121" t="str">
        <f t="shared" si="10"/>
        <v>OK</v>
      </c>
      <c r="I308" s="121" t="str">
        <f>IF(AND($C308&gt;0, NOT($C$209&gt;0)), "Row " &amp; ROW($C$209) &amp; " should be positive!", "OK")</f>
        <v>OK</v>
      </c>
    </row>
    <row r="309" spans="1:9" x14ac:dyDescent="0.2">
      <c r="A309" s="4" t="s">
        <v>1</v>
      </c>
      <c r="B309" s="5" t="s">
        <v>114</v>
      </c>
      <c r="C309" s="113">
        <v>0</v>
      </c>
      <c r="D309" s="110" t="s">
        <v>634</v>
      </c>
      <c r="E309" s="6"/>
      <c r="G309" s="121" t="str">
        <f t="shared" si="11"/>
        <v>OK</v>
      </c>
      <c r="H309" s="121" t="str">
        <f t="shared" si="10"/>
        <v>OK</v>
      </c>
      <c r="I309" s="121" t="str">
        <f>IF(AND($C309&gt;0, NOT($C$210&gt;0)), "Row " &amp; ROW($C$210) &amp; " should be positive!", "OK")</f>
        <v>OK</v>
      </c>
    </row>
    <row r="310" spans="1:9" x14ac:dyDescent="0.2">
      <c r="A310" s="4" t="s">
        <v>12</v>
      </c>
      <c r="B310" s="5" t="s">
        <v>114</v>
      </c>
      <c r="C310" s="113">
        <v>0</v>
      </c>
      <c r="D310" s="110" t="s">
        <v>634</v>
      </c>
      <c r="E310" s="6"/>
      <c r="G310" s="121" t="str">
        <f t="shared" si="11"/>
        <v>OK</v>
      </c>
      <c r="H310" s="121" t="str">
        <f t="shared" si="10"/>
        <v>OK</v>
      </c>
      <c r="I310" s="121" t="str">
        <f>IF(AND($C310&gt;0, NOT($C$211&gt;0)), "Row " &amp; ROW($C$211) &amp; " should be positive!", "OK")</f>
        <v>OK</v>
      </c>
    </row>
    <row r="311" spans="1:9" x14ac:dyDescent="0.2">
      <c r="A311" s="4" t="s">
        <v>13</v>
      </c>
      <c r="B311" s="5" t="s">
        <v>114</v>
      </c>
      <c r="C311" s="113">
        <v>0</v>
      </c>
      <c r="D311" s="110" t="s">
        <v>634</v>
      </c>
      <c r="E311" s="6"/>
      <c r="G311" s="121" t="str">
        <f t="shared" si="11"/>
        <v>OK</v>
      </c>
      <c r="H311" s="121" t="str">
        <f t="shared" si="10"/>
        <v>OK</v>
      </c>
      <c r="I311" s="121" t="str">
        <f>IF(AND($C311&gt;0, NOT($C$212&gt;0)), "Row " &amp; ROW($C$212) &amp; " should be positive!", "OK")</f>
        <v>OK</v>
      </c>
    </row>
    <row r="312" spans="1:9" x14ac:dyDescent="0.2">
      <c r="A312" s="4" t="s">
        <v>1</v>
      </c>
      <c r="B312" s="5" t="s">
        <v>115</v>
      </c>
      <c r="C312" s="113">
        <v>0</v>
      </c>
      <c r="D312" s="110" t="s">
        <v>634</v>
      </c>
      <c r="E312" s="6"/>
      <c r="G312" s="121" t="str">
        <f t="shared" si="11"/>
        <v>OK</v>
      </c>
      <c r="H312" s="121" t="str">
        <f t="shared" si="10"/>
        <v>OK</v>
      </c>
      <c r="I312" s="121" t="str">
        <f>IF(AND($C312&gt;0, NOT($C$213&gt;0)), "Row " &amp; ROW($C$213) &amp; " should be positive!", "OK")</f>
        <v>OK</v>
      </c>
    </row>
    <row r="313" spans="1:9" x14ac:dyDescent="0.2">
      <c r="A313" s="4" t="s">
        <v>12</v>
      </c>
      <c r="B313" s="5" t="s">
        <v>115</v>
      </c>
      <c r="C313" s="113">
        <v>0</v>
      </c>
      <c r="D313" s="110" t="s">
        <v>634</v>
      </c>
      <c r="E313" s="6"/>
      <c r="G313" s="121" t="str">
        <f t="shared" si="11"/>
        <v>OK</v>
      </c>
      <c r="H313" s="121" t="str">
        <f t="shared" si="10"/>
        <v>OK</v>
      </c>
      <c r="I313" s="121" t="str">
        <f>IF(AND($C313&gt;0, NOT($C$214&gt;0)), "Row " &amp; ROW($C$214) &amp; " should be positive!", "OK")</f>
        <v>OK</v>
      </c>
    </row>
    <row r="314" spans="1:9" x14ac:dyDescent="0.2">
      <c r="A314" s="4" t="s">
        <v>13</v>
      </c>
      <c r="B314" s="5" t="s">
        <v>115</v>
      </c>
      <c r="C314" s="113">
        <v>0</v>
      </c>
      <c r="D314" s="110" t="s">
        <v>634</v>
      </c>
      <c r="E314" s="6"/>
      <c r="G314" s="121" t="str">
        <f t="shared" si="11"/>
        <v>OK</v>
      </c>
      <c r="H314" s="121" t="str">
        <f t="shared" si="10"/>
        <v>OK</v>
      </c>
      <c r="I314" s="121" t="str">
        <f>IF(AND($C314&gt;0, NOT($C$215&gt;0)), "Row " &amp; ROW($C$215) &amp; " should be positive!", "OK")</f>
        <v>OK</v>
      </c>
    </row>
    <row r="315" spans="1:9" x14ac:dyDescent="0.2">
      <c r="A315" s="4" t="s">
        <v>1</v>
      </c>
      <c r="B315" s="5" t="s">
        <v>116</v>
      </c>
      <c r="C315" s="113">
        <v>0</v>
      </c>
      <c r="D315" s="110" t="s">
        <v>634</v>
      </c>
      <c r="E315" s="6"/>
      <c r="G315" s="121" t="str">
        <f t="shared" si="11"/>
        <v>OK</v>
      </c>
      <c r="H315" s="121" t="str">
        <f t="shared" si="10"/>
        <v>OK</v>
      </c>
      <c r="I315" s="121" t="str">
        <f>IF(AND($C315&gt;0, NOT($C$216&gt;0)), "Row " &amp; ROW($C$216) &amp; " should be positive!", "OK")</f>
        <v>OK</v>
      </c>
    </row>
    <row r="316" spans="1:9" x14ac:dyDescent="0.2">
      <c r="A316" s="4" t="s">
        <v>12</v>
      </c>
      <c r="B316" s="5" t="s">
        <v>116</v>
      </c>
      <c r="C316" s="113">
        <v>0</v>
      </c>
      <c r="D316" s="110" t="s">
        <v>634</v>
      </c>
      <c r="E316" s="6"/>
      <c r="G316" s="121" t="str">
        <f t="shared" si="11"/>
        <v>OK</v>
      </c>
      <c r="H316" s="121" t="str">
        <f t="shared" si="10"/>
        <v>OK</v>
      </c>
      <c r="I316" s="121" t="str">
        <f>IF(AND($C316&gt;0, NOT($C$217&gt;0)), "Row " &amp; ROW($C$217) &amp; " should be positive!", "OK")</f>
        <v>OK</v>
      </c>
    </row>
    <row r="317" spans="1:9" x14ac:dyDescent="0.2">
      <c r="A317" s="4" t="s">
        <v>13</v>
      </c>
      <c r="B317" s="5" t="s">
        <v>116</v>
      </c>
      <c r="C317" s="113">
        <v>0</v>
      </c>
      <c r="D317" s="110" t="s">
        <v>634</v>
      </c>
      <c r="E317" s="6"/>
      <c r="G317" s="121" t="str">
        <f t="shared" si="11"/>
        <v>OK</v>
      </c>
      <c r="H317" s="121" t="str">
        <f t="shared" si="10"/>
        <v>OK</v>
      </c>
      <c r="I317" s="121" t="str">
        <f>IF(AND($C317&gt;0, NOT($C$218&gt;0)), "Row " &amp; ROW($C$218) &amp; " should be positive!", "OK")</f>
        <v>OK</v>
      </c>
    </row>
    <row r="318" spans="1:9" x14ac:dyDescent="0.2">
      <c r="A318" s="4" t="s">
        <v>1</v>
      </c>
      <c r="B318" s="5" t="s">
        <v>117</v>
      </c>
      <c r="C318" s="113">
        <v>0</v>
      </c>
      <c r="D318" s="110" t="s">
        <v>634</v>
      </c>
      <c r="E318" s="6"/>
      <c r="G318" s="121" t="str">
        <f t="shared" si="11"/>
        <v>OK</v>
      </c>
      <c r="H318" s="121" t="str">
        <f t="shared" si="10"/>
        <v>OK</v>
      </c>
      <c r="I318" s="121" t="str">
        <f>IF(AND($C318&gt;0, NOT($C$219&gt;0)), "Row " &amp; ROW($C$219) &amp; " should be positive!", "OK")</f>
        <v>OK</v>
      </c>
    </row>
    <row r="319" spans="1:9" x14ac:dyDescent="0.2">
      <c r="A319" s="4" t="s">
        <v>12</v>
      </c>
      <c r="B319" s="5" t="s">
        <v>117</v>
      </c>
      <c r="C319" s="113">
        <v>0</v>
      </c>
      <c r="D319" s="110" t="s">
        <v>634</v>
      </c>
      <c r="E319" s="6"/>
      <c r="G319" s="121" t="str">
        <f t="shared" si="11"/>
        <v>OK</v>
      </c>
      <c r="H319" s="121" t="str">
        <f t="shared" si="10"/>
        <v>OK</v>
      </c>
      <c r="I319" s="121" t="str">
        <f>IF(AND($C319&gt;0, NOT($C$220&gt;0)), "Row " &amp; ROW($C$220) &amp; " should be positive!", "OK")</f>
        <v>OK</v>
      </c>
    </row>
    <row r="320" spans="1:9" x14ac:dyDescent="0.2">
      <c r="A320" s="4" t="s">
        <v>13</v>
      </c>
      <c r="B320" s="5" t="s">
        <v>117</v>
      </c>
      <c r="C320" s="113">
        <v>0</v>
      </c>
      <c r="D320" s="110" t="s">
        <v>634</v>
      </c>
      <c r="E320" s="6"/>
      <c r="G320" s="121" t="str">
        <f t="shared" si="11"/>
        <v>OK</v>
      </c>
      <c r="H320" s="121" t="str">
        <f t="shared" si="10"/>
        <v>OK</v>
      </c>
      <c r="I320" s="121" t="str">
        <f>IF(AND($C320&gt;0, NOT($C$221&gt;0)), "Row " &amp; ROW($C$221) &amp; " should be positive!", "OK")</f>
        <v>OK</v>
      </c>
    </row>
    <row r="321" spans="1:9" x14ac:dyDescent="0.2">
      <c r="A321" s="4" t="s">
        <v>1</v>
      </c>
      <c r="B321" s="5" t="s">
        <v>118</v>
      </c>
      <c r="C321" s="113">
        <v>0</v>
      </c>
      <c r="D321" s="110" t="s">
        <v>634</v>
      </c>
      <c r="E321" s="6"/>
      <c r="G321" s="121" t="str">
        <f t="shared" si="11"/>
        <v>OK</v>
      </c>
      <c r="H321" s="121" t="str">
        <f t="shared" si="10"/>
        <v>OK</v>
      </c>
      <c r="I321" s="121" t="str">
        <f>IF(AND($C321&gt;0, NOT($C$222&gt;0)), "Row " &amp; ROW($C$222) &amp; " should be positive!", "OK")</f>
        <v>OK</v>
      </c>
    </row>
    <row r="322" spans="1:9" x14ac:dyDescent="0.2">
      <c r="A322" s="4" t="s">
        <v>12</v>
      </c>
      <c r="B322" s="5" t="s">
        <v>118</v>
      </c>
      <c r="C322" s="113">
        <v>0</v>
      </c>
      <c r="D322" s="110" t="s">
        <v>634</v>
      </c>
      <c r="E322" s="6"/>
      <c r="G322" s="121" t="str">
        <f t="shared" si="11"/>
        <v>OK</v>
      </c>
      <c r="H322" s="121" t="str">
        <f t="shared" si="10"/>
        <v>OK</v>
      </c>
      <c r="I322" s="121" t="str">
        <f>IF(AND($C322&gt;0, NOT($C$223&gt;0)), "Row " &amp; ROW($C$223) &amp; " should be positive!", "OK")</f>
        <v>OK</v>
      </c>
    </row>
    <row r="323" spans="1:9" x14ac:dyDescent="0.2">
      <c r="A323" s="4" t="s">
        <v>13</v>
      </c>
      <c r="B323" s="5" t="s">
        <v>118</v>
      </c>
      <c r="C323" s="113">
        <v>0</v>
      </c>
      <c r="D323" s="110" t="s">
        <v>634</v>
      </c>
      <c r="E323" s="6"/>
      <c r="G323" s="121" t="str">
        <f t="shared" si="11"/>
        <v>OK</v>
      </c>
      <c r="H323" s="121" t="str">
        <f t="shared" si="10"/>
        <v>OK</v>
      </c>
      <c r="I323" s="121" t="str">
        <f>IF(AND($C323&gt;0, NOT($C$224&gt;0)), "Row " &amp; ROW($C$224) &amp; " should be positive!", "OK")</f>
        <v>OK</v>
      </c>
    </row>
    <row r="324" spans="1:9" x14ac:dyDescent="0.2">
      <c r="A324" s="4" t="s">
        <v>1</v>
      </c>
      <c r="B324" s="5" t="s">
        <v>119</v>
      </c>
      <c r="C324" s="113">
        <v>0</v>
      </c>
      <c r="D324" s="110" t="s">
        <v>634</v>
      </c>
      <c r="E324" s="6"/>
      <c r="G324" s="121" t="str">
        <f t="shared" si="11"/>
        <v>OK</v>
      </c>
      <c r="H324" s="121" t="str">
        <f t="shared" ref="H324:H332" si="12">IF(AND($C324&gt;0, $D324= "NA"), "Flag should be OK", "OK")</f>
        <v>OK</v>
      </c>
      <c r="I324" s="121" t="str">
        <f>IF(AND($C324&gt;0, NOT($C$225&gt;0)), "Row " &amp; ROW($C$225) &amp; " should be positive!", "OK")</f>
        <v>OK</v>
      </c>
    </row>
    <row r="325" spans="1:9" x14ac:dyDescent="0.2">
      <c r="A325" s="4" t="s">
        <v>12</v>
      </c>
      <c r="B325" s="5" t="s">
        <v>119</v>
      </c>
      <c r="C325" s="113">
        <v>0</v>
      </c>
      <c r="D325" s="110" t="s">
        <v>634</v>
      </c>
      <c r="E325" s="6"/>
      <c r="G325" s="121" t="str">
        <f t="shared" si="11"/>
        <v>OK</v>
      </c>
      <c r="H325" s="121" t="str">
        <f t="shared" si="12"/>
        <v>OK</v>
      </c>
      <c r="I325" s="121" t="str">
        <f>IF(AND($C325&gt;0, NOT($C$226&gt;0)), "Row " &amp; ROW($C$226) &amp; " should be positive!", "OK")</f>
        <v>OK</v>
      </c>
    </row>
    <row r="326" spans="1:9" x14ac:dyDescent="0.2">
      <c r="A326" s="4" t="s">
        <v>13</v>
      </c>
      <c r="B326" s="5" t="s">
        <v>119</v>
      </c>
      <c r="C326" s="113">
        <v>0</v>
      </c>
      <c r="D326" s="110" t="s">
        <v>634</v>
      </c>
      <c r="E326" s="6"/>
      <c r="G326" s="121" t="str">
        <f t="shared" ref="G326:G332" si="13">IF(OR(ISBLANK($C326), ISBLANK($D326)), "missing", "OK")</f>
        <v>OK</v>
      </c>
      <c r="H326" s="121" t="str">
        <f t="shared" si="12"/>
        <v>OK</v>
      </c>
      <c r="I326" s="121" t="str">
        <f>IF(AND($C326&gt;0, NOT($C$227&gt;0)), "Row " &amp; ROW($C$227) &amp; " should be positive!", "OK")</f>
        <v>OK</v>
      </c>
    </row>
    <row r="327" spans="1:9" x14ac:dyDescent="0.2">
      <c r="A327" s="4" t="s">
        <v>1</v>
      </c>
      <c r="B327" s="5" t="s">
        <v>120</v>
      </c>
      <c r="C327" s="113">
        <v>0</v>
      </c>
      <c r="D327" s="110" t="s">
        <v>634</v>
      </c>
      <c r="E327" s="6"/>
      <c r="G327" s="121" t="str">
        <f t="shared" si="13"/>
        <v>OK</v>
      </c>
      <c r="H327" s="121" t="str">
        <f t="shared" si="12"/>
        <v>OK</v>
      </c>
      <c r="I327" s="121" t="str">
        <f>IF(AND($C327&gt;0, NOT($C$228&gt;0)), "Row " &amp; ROW($C$228) &amp; " should be positive!", "OK")</f>
        <v>OK</v>
      </c>
    </row>
    <row r="328" spans="1:9" x14ac:dyDescent="0.2">
      <c r="A328" s="4" t="s">
        <v>12</v>
      </c>
      <c r="B328" s="5" t="s">
        <v>120</v>
      </c>
      <c r="C328" s="113">
        <v>0</v>
      </c>
      <c r="D328" s="110" t="s">
        <v>634</v>
      </c>
      <c r="E328" s="6"/>
      <c r="G328" s="121" t="str">
        <f t="shared" si="13"/>
        <v>OK</v>
      </c>
      <c r="H328" s="121" t="str">
        <f t="shared" si="12"/>
        <v>OK</v>
      </c>
      <c r="I328" s="121" t="str">
        <f>IF(AND($C328&gt;0, NOT($C$229&gt;0)), "Row " &amp; ROW($C$229) &amp; " should be positive!", "OK")</f>
        <v>OK</v>
      </c>
    </row>
    <row r="329" spans="1:9" x14ac:dyDescent="0.2">
      <c r="A329" s="4" t="s">
        <v>13</v>
      </c>
      <c r="B329" s="5" t="s">
        <v>120</v>
      </c>
      <c r="C329" s="113">
        <v>0</v>
      </c>
      <c r="D329" s="110" t="s">
        <v>634</v>
      </c>
      <c r="E329" s="6"/>
      <c r="G329" s="121" t="str">
        <f t="shared" si="13"/>
        <v>OK</v>
      </c>
      <c r="H329" s="121" t="str">
        <f t="shared" si="12"/>
        <v>OK</v>
      </c>
      <c r="I329" s="121" t="str">
        <f>IF(AND($C329&gt;0, NOT($C$230&gt;0)), "Row " &amp; ROW($C$230) &amp; " should be positive!", "OK")</f>
        <v>OK</v>
      </c>
    </row>
    <row r="330" spans="1:9" x14ac:dyDescent="0.2">
      <c r="A330" s="4" t="s">
        <v>121</v>
      </c>
      <c r="B330" s="5" t="s">
        <v>122</v>
      </c>
      <c r="C330" s="113">
        <v>0</v>
      </c>
      <c r="D330" s="110" t="s">
        <v>634</v>
      </c>
      <c r="E330" s="6"/>
      <c r="G330" s="121" t="str">
        <f t="shared" si="13"/>
        <v>OK</v>
      </c>
      <c r="H330" s="121" t="str">
        <f t="shared" si="12"/>
        <v>OK</v>
      </c>
    </row>
    <row r="331" spans="1:9" x14ac:dyDescent="0.2">
      <c r="A331" s="4" t="s">
        <v>121</v>
      </c>
      <c r="B331" s="5" t="s">
        <v>123</v>
      </c>
      <c r="C331" s="113">
        <v>0</v>
      </c>
      <c r="D331" s="110" t="s">
        <v>634</v>
      </c>
      <c r="E331" s="6"/>
      <c r="G331" s="121" t="str">
        <f t="shared" si="13"/>
        <v>OK</v>
      </c>
      <c r="H331" s="121" t="str">
        <f t="shared" si="12"/>
        <v>OK</v>
      </c>
    </row>
    <row r="332" spans="1:9" x14ac:dyDescent="0.2">
      <c r="A332" s="4" t="s">
        <v>121</v>
      </c>
      <c r="B332" s="5" t="s">
        <v>124</v>
      </c>
      <c r="C332" s="113">
        <v>0</v>
      </c>
      <c r="D332" s="110" t="s">
        <v>634</v>
      </c>
      <c r="E332" s="6"/>
      <c r="G332" s="121" t="str">
        <f t="shared" si="13"/>
        <v>OK</v>
      </c>
      <c r="H332" s="121" t="str">
        <f t="shared" si="12"/>
        <v>OK</v>
      </c>
    </row>
  </sheetData>
  <sheetProtection algorithmName="SHA-512" hashValue="16PuKSJYOoyxROZiu/j/XvaUum3sGkNUsyxckVRiuBmJwQ7YJMSrasa26h1q9trSTHkDYPjvzK3sWmL9ZmAXbQ==" saltValue="Ezoz4S5nuVda3f/hEFj9IQ==" spinCount="100000" sheet="1" objects="1" scenarios="1" formatColumns="0" formatRows="0"/>
  <conditionalFormatting sqref="B233">
    <cfRule type="cellIs" dxfId="341" priority="3" stopIfTrue="1" operator="equal">
      <formula>"optional"</formula>
    </cfRule>
    <cfRule type="cellIs" dxfId="340" priority="4" stopIfTrue="1" operator="equal">
      <formula>"optional if"</formula>
    </cfRule>
  </conditionalFormatting>
  <conditionalFormatting sqref="B231:B232">
    <cfRule type="cellIs" dxfId="339" priority="1" stopIfTrue="1" operator="equal">
      <formula>"optional"</formula>
    </cfRule>
    <cfRule type="cellIs" dxfId="338" priority="2" stopIfTrue="1" operator="equal">
      <formula>"optional if"</formula>
    </cfRule>
  </conditionalFormatting>
  <conditionalFormatting sqref="C445 C442">
    <cfRule type="containsText" priority="5" stopIfTrue="1" operator="containsText" text="TRUE">
      <formula>NOT(ISERROR(SEARCH("TRUE",C442)))</formula>
    </cfRule>
    <cfRule type="cellIs" dxfId="337" priority="6" stopIfTrue="1" operator="greaterThan">
      <formula>Tolerance</formula>
    </cfRule>
    <cfRule type="cellIs" dxfId="336" priority="7" stopIfTrue="1" operator="lessThan">
      <formula>-Tolerance</formula>
    </cfRule>
  </conditionalFormatting>
  <conditionalFormatting sqref="F6:F332">
    <cfRule type="containsText" priority="8" stopIfTrue="1" operator="containsText" text="TRUE">
      <formula>NOT(ISERROR(SEARCH("TRUE",F6)))</formula>
    </cfRule>
    <cfRule type="cellIs" dxfId="335" priority="9" stopIfTrue="1" operator="greaterThan">
      <formula>Tolerance</formula>
    </cfRule>
    <cfRule type="cellIs" dxfId="334" priority="10" stopIfTrue="1" operator="lessThan">
      <formula>-Tolerance</formula>
    </cfRule>
  </conditionalFormatting>
  <conditionalFormatting sqref="G6:G332">
    <cfRule type="containsText" dxfId="333" priority="11" stopIfTrue="1" operator="containsText" text="missing">
      <formula>NOT(ISERROR(SEARCH("missing",G6)))</formula>
    </cfRule>
  </conditionalFormatting>
  <conditionalFormatting sqref="H6:H332">
    <cfRule type="containsText" dxfId="332" priority="12" stopIfTrue="1" operator="containsText" text="Flag">
      <formula>NOT(ISERROR(SEARCH("Flag",H6)))</formula>
    </cfRule>
  </conditionalFormatting>
  <conditionalFormatting sqref="I6:I332">
    <cfRule type="containsText" dxfId="331" priority="13" stopIfTrue="1" operator="containsText" text=" ">
      <formula>NOT(ISERROR(SEARCH(" ",I6)))</formula>
    </cfRule>
  </conditionalFormatting>
  <conditionalFormatting sqref="F5:I5">
    <cfRule type="cellIs" dxfId="330" priority="14" stopIfTrue="1" operator="greaterThan">
      <formula>0</formula>
    </cfRule>
  </conditionalFormatting>
  <dataValidations count="3">
    <dataValidation type="list" allowBlank="1" showInputMessage="1" showErrorMessage="1" sqref="D330:D332 D6:D131">
      <formula1>availability_payments</formula1>
    </dataValidation>
    <dataValidation type="list" allowBlank="1" showInputMessage="1" showErrorMessage="1" sqref="D132:D329">
      <formula1>availability_fraud</formula1>
    </dataValidation>
    <dataValidation type="decimal" operator="greaterThanOrEqual" allowBlank="1" showInputMessage="1" showErrorMessage="1" errorTitle="Please correct." error="Please input a number larger or equal to zero. Negative or character values are not permitted." sqref="C6:C332">
      <formula1>0</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68"/>
  <sheetViews>
    <sheetView workbookViewId="0">
      <selection activeCell="F24" sqref="F24"/>
    </sheetView>
  </sheetViews>
  <sheetFormatPr defaultRowHeight="12.75" x14ac:dyDescent="0.2"/>
  <cols>
    <col min="1" max="1" width="14.85546875" style="9" bestFit="1" customWidth="1"/>
    <col min="2" max="2" width="9.85546875" style="9" bestFit="1" customWidth="1"/>
    <col min="3" max="3" width="20.85546875" style="20" customWidth="1"/>
    <col min="4" max="4" width="14" style="20" customWidth="1"/>
    <col min="5" max="5" width="50.5703125" style="9" customWidth="1"/>
    <col min="6" max="6" width="11.85546875" style="121" customWidth="1"/>
    <col min="7" max="7" width="17" style="121" customWidth="1"/>
    <col min="8" max="8" width="19.42578125" style="121" customWidth="1"/>
    <col min="9" max="9" width="32.28515625" style="121" customWidth="1"/>
    <col min="12" max="16384" width="9.140625" style="9"/>
  </cols>
  <sheetData>
    <row r="1" spans="1:9" ht="15.75" x14ac:dyDescent="0.25">
      <c r="A1" s="7" t="s">
        <v>125</v>
      </c>
      <c r="B1" s="8"/>
      <c r="C1" s="115"/>
      <c r="D1" s="103"/>
      <c r="E1" s="8"/>
    </row>
    <row r="2" spans="1:9" x14ac:dyDescent="0.2">
      <c r="A2" s="10"/>
      <c r="B2" s="11"/>
      <c r="C2" s="116"/>
      <c r="D2" s="105"/>
      <c r="E2" s="12"/>
    </row>
    <row r="3" spans="1:9" x14ac:dyDescent="0.2">
      <c r="A3" s="13"/>
      <c r="B3" s="13"/>
      <c r="C3" s="104"/>
      <c r="D3" s="105"/>
      <c r="E3" s="12"/>
    </row>
    <row r="4" spans="1:9" ht="25.5" x14ac:dyDescent="0.2">
      <c r="A4" s="2"/>
      <c r="B4" s="2"/>
      <c r="C4" s="106" t="s">
        <v>5</v>
      </c>
      <c r="D4" s="106" t="s">
        <v>5</v>
      </c>
      <c r="E4" s="2" t="s">
        <v>6</v>
      </c>
      <c r="F4" s="125" t="s">
        <v>855</v>
      </c>
      <c r="G4" s="125" t="s">
        <v>857</v>
      </c>
      <c r="H4" s="125" t="s">
        <v>975</v>
      </c>
      <c r="I4" s="125" t="s">
        <v>858</v>
      </c>
    </row>
    <row r="5" spans="1:9" x14ac:dyDescent="0.2">
      <c r="A5" s="3" t="s">
        <v>126</v>
      </c>
      <c r="B5" s="3" t="s">
        <v>8</v>
      </c>
      <c r="C5" s="107" t="s">
        <v>851</v>
      </c>
      <c r="D5" s="108" t="s">
        <v>9</v>
      </c>
      <c r="E5" s="3" t="s">
        <v>10</v>
      </c>
      <c r="F5" s="121">
        <f>COUNTIF(F$6:F$68, "&lt;" &amp; -Tolerance) + COUNTIF(F$6:F$68, "&gt;" &amp; Tolerance) + COUNTIF(F$6:F$68, FALSE)</f>
        <v>0</v>
      </c>
      <c r="G5" s="121">
        <f>COUNTIF(G$6:G$68, "missing")</f>
        <v>0</v>
      </c>
      <c r="H5" s="121">
        <f>COUNTIF(H$6:H$68, "*Flag*" )</f>
        <v>0</v>
      </c>
      <c r="I5" s="121">
        <f>COUNTIF(I$6:I$68, "*Fraud*" ) + COUNTIF(I$6:I$68, "*positive*" )</f>
        <v>0</v>
      </c>
    </row>
    <row r="6" spans="1:9" x14ac:dyDescent="0.2">
      <c r="A6" s="4" t="s">
        <v>1</v>
      </c>
      <c r="B6" s="5" t="s">
        <v>127</v>
      </c>
      <c r="C6" s="109">
        <f xml:space="preserve"> SUM($C$9, $C$12)</f>
        <v>0</v>
      </c>
      <c r="D6" s="110" t="s">
        <v>634</v>
      </c>
      <c r="E6" s="6"/>
      <c r="F6" s="122">
        <f>SUM($C$6) - SUM($C$9, $C$12)</f>
        <v>0</v>
      </c>
      <c r="G6" s="121" t="str">
        <f t="shared" ref="G6:G37" si="0">IF(OR(ISBLANK($C6), ISBLANK($D6)), "missing", "OK")</f>
        <v>OK</v>
      </c>
      <c r="H6" s="121" t="str">
        <f t="shared" ref="H6:H23" si="1">IF(AND($C6&gt;0, $D6= "NA"), "Flag should be OK", IF($D6="E","Flag E only for fraud","OK"))</f>
        <v>OK</v>
      </c>
      <c r="I6" s="121" t="str">
        <f>IF(AND($C6&gt;0, NOT($C$15&gt;0)), "Row " &amp; ROW($C$15) &amp; " should also be positive!", IF($C$24 &gt; $C6 + Tolerance,"Fraud in row " &amp; ROW($C$24) &amp; " higher than payment", "OK"))</f>
        <v>OK</v>
      </c>
    </row>
    <row r="7" spans="1:9" x14ac:dyDescent="0.2">
      <c r="A7" s="4" t="s">
        <v>12</v>
      </c>
      <c r="B7" s="5" t="s">
        <v>127</v>
      </c>
      <c r="C7" s="109">
        <f xml:space="preserve"> SUM($C$10, $C$13)</f>
        <v>0</v>
      </c>
      <c r="D7" s="110" t="s">
        <v>634</v>
      </c>
      <c r="E7" s="6"/>
      <c r="F7" s="122">
        <f>SUM($C$7) - SUM($C$10, $C$13)</f>
        <v>0</v>
      </c>
      <c r="G7" s="121" t="str">
        <f t="shared" si="0"/>
        <v>OK</v>
      </c>
      <c r="H7" s="121" t="str">
        <f t="shared" si="1"/>
        <v>OK</v>
      </c>
      <c r="I7" s="121" t="str">
        <f>IF(AND($C7&gt;0, NOT($C$16&gt;0)), "Row " &amp; ROW($C$16) &amp; " should also be positive!", IF($C$25 &gt; $C7 + Tolerance,"Fraud in row " &amp; ROW($C$25) &amp; " higher than payment", "OK"))</f>
        <v>OK</v>
      </c>
    </row>
    <row r="8" spans="1:9" x14ac:dyDescent="0.2">
      <c r="A8" s="4" t="s">
        <v>13</v>
      </c>
      <c r="B8" s="5" t="s">
        <v>127</v>
      </c>
      <c r="C8" s="109">
        <f xml:space="preserve"> SUM($C$11, $C$14)</f>
        <v>0</v>
      </c>
      <c r="D8" s="110" t="s">
        <v>634</v>
      </c>
      <c r="E8" s="6"/>
      <c r="F8" s="122">
        <f>SUM($C$8) - SUM($C$11, $C$14)</f>
        <v>0</v>
      </c>
      <c r="G8" s="121" t="str">
        <f t="shared" si="0"/>
        <v>OK</v>
      </c>
      <c r="H8" s="121" t="str">
        <f t="shared" si="1"/>
        <v>OK</v>
      </c>
      <c r="I8" s="121" t="str">
        <f>IF(AND($C8&gt;0, NOT($C$17&gt;0)), "Row " &amp; ROW($C$17) &amp; " should also be positive!", IF($C$26 &gt; $C8 + Tolerance,"Fraud in row " &amp; ROW($C$26) &amp; " higher than payment", "OK"))</f>
        <v>OK</v>
      </c>
    </row>
    <row r="9" spans="1:9" x14ac:dyDescent="0.2">
      <c r="A9" s="4" t="s">
        <v>1</v>
      </c>
      <c r="B9" s="5" t="s">
        <v>128</v>
      </c>
      <c r="C9" s="111">
        <v>0</v>
      </c>
      <c r="D9" s="110" t="s">
        <v>634</v>
      </c>
      <c r="E9" s="6"/>
      <c r="G9" s="121" t="str">
        <f t="shared" si="0"/>
        <v>OK</v>
      </c>
      <c r="H9" s="121" t="str">
        <f t="shared" si="1"/>
        <v>OK</v>
      </c>
      <c r="I9" s="121" t="str">
        <f>IF(AND($C9&gt;0, NOT($C$18&gt;0)), "Row " &amp; ROW($C$18) &amp; " should also be positive!", IF($C$27 &gt; $C9 + Tolerance,"Fraud in row " &amp; ROW($C$27) &amp; " higher than payment", "OK"))</f>
        <v>OK</v>
      </c>
    </row>
    <row r="10" spans="1:9" x14ac:dyDescent="0.2">
      <c r="A10" s="4" t="s">
        <v>12</v>
      </c>
      <c r="B10" s="5" t="s">
        <v>128</v>
      </c>
      <c r="C10" s="111">
        <v>0</v>
      </c>
      <c r="D10" s="110" t="s">
        <v>634</v>
      </c>
      <c r="E10" s="6"/>
      <c r="G10" s="121" t="str">
        <f t="shared" si="0"/>
        <v>OK</v>
      </c>
      <c r="H10" s="121" t="str">
        <f t="shared" si="1"/>
        <v>OK</v>
      </c>
      <c r="I10" s="121" t="str">
        <f>IF(AND($C10&gt;0, NOT($C$19&gt;0)), "Row " &amp; ROW($C$19) &amp; " should also be positive!", IF($C$28 &gt; $C10 + Tolerance,"Fraud in row " &amp; ROW($C$28) &amp; " higher than payment", "OK"))</f>
        <v>OK</v>
      </c>
    </row>
    <row r="11" spans="1:9" x14ac:dyDescent="0.2">
      <c r="A11" s="4" t="s">
        <v>13</v>
      </c>
      <c r="B11" s="5" t="s">
        <v>128</v>
      </c>
      <c r="C11" s="111">
        <v>0</v>
      </c>
      <c r="D11" s="110" t="s">
        <v>634</v>
      </c>
      <c r="E11" s="6"/>
      <c r="G11" s="121" t="str">
        <f t="shared" si="0"/>
        <v>OK</v>
      </c>
      <c r="H11" s="121" t="str">
        <f t="shared" si="1"/>
        <v>OK</v>
      </c>
      <c r="I11" s="121" t="str">
        <f>IF(AND($C11&gt;0, NOT($C$20&gt;0)), "Row " &amp; ROW($C$20) &amp; " should also be positive!", IF($C$29 &gt; $C11 + Tolerance,"Fraud in row " &amp; ROW($C$29) &amp; " higher than payment", "OK"))</f>
        <v>OK</v>
      </c>
    </row>
    <row r="12" spans="1:9" x14ac:dyDescent="0.2">
      <c r="A12" s="4" t="s">
        <v>1</v>
      </c>
      <c r="B12" s="5" t="s">
        <v>129</v>
      </c>
      <c r="C12" s="111">
        <v>0</v>
      </c>
      <c r="D12" s="110" t="s">
        <v>634</v>
      </c>
      <c r="E12" s="6"/>
      <c r="G12" s="121" t="str">
        <f t="shared" si="0"/>
        <v>OK</v>
      </c>
      <c r="H12" s="121" t="str">
        <f t="shared" si="1"/>
        <v>OK</v>
      </c>
      <c r="I12" s="121" t="str">
        <f>IF(AND($C12&gt;0, NOT($C$21&gt;0)), "Row " &amp; ROW($C$21) &amp; " should also be positive!", IF($C$36 &gt; $C12 + Tolerance,"Fraud in row " &amp; ROW($C$36) &amp; " higher than payment", "OK"))</f>
        <v>OK</v>
      </c>
    </row>
    <row r="13" spans="1:9" x14ac:dyDescent="0.2">
      <c r="A13" s="4" t="s">
        <v>12</v>
      </c>
      <c r="B13" s="5" t="s">
        <v>129</v>
      </c>
      <c r="C13" s="111">
        <v>0</v>
      </c>
      <c r="D13" s="110" t="s">
        <v>634</v>
      </c>
      <c r="E13" s="6"/>
      <c r="G13" s="121" t="str">
        <f t="shared" si="0"/>
        <v>OK</v>
      </c>
      <c r="H13" s="121" t="str">
        <f t="shared" si="1"/>
        <v>OK</v>
      </c>
      <c r="I13" s="121" t="str">
        <f>IF(AND($C13&gt;0, NOT($C$22&gt;0)), "Row " &amp; ROW($C$22) &amp; " should also be positive!", IF($C$37 &gt; $C13 + Tolerance,"Fraud in row " &amp; ROW($C$37) &amp; " higher than payment", "OK"))</f>
        <v>OK</v>
      </c>
    </row>
    <row r="14" spans="1:9" x14ac:dyDescent="0.2">
      <c r="A14" s="4" t="s">
        <v>13</v>
      </c>
      <c r="B14" s="5" t="s">
        <v>129</v>
      </c>
      <c r="C14" s="111">
        <v>0</v>
      </c>
      <c r="D14" s="110" t="s">
        <v>634</v>
      </c>
      <c r="E14" s="6"/>
      <c r="G14" s="121" t="str">
        <f t="shared" si="0"/>
        <v>OK</v>
      </c>
      <c r="H14" s="121" t="str">
        <f t="shared" si="1"/>
        <v>OK</v>
      </c>
      <c r="I14" s="121" t="str">
        <f>IF(AND($C14&gt;0, NOT($C$23&gt;0)), "Row " &amp; ROW($C$23) &amp; " should also be positive!", IF($C$38 &gt; $C14 + Tolerance,"Fraud in row " &amp; ROW($C$38) &amp; " higher than payment", "OK"))</f>
        <v>OK</v>
      </c>
    </row>
    <row r="15" spans="1:9" x14ac:dyDescent="0.2">
      <c r="A15" s="4" t="s">
        <v>1</v>
      </c>
      <c r="B15" s="5" t="s">
        <v>130</v>
      </c>
      <c r="C15" s="112">
        <f xml:space="preserve"> SUM($C$18, $C$21)</f>
        <v>0</v>
      </c>
      <c r="D15" s="110" t="s">
        <v>634</v>
      </c>
      <c r="E15" s="6"/>
      <c r="F15" s="123">
        <f>SUM($C$15) - SUM($C$18, $C$21)</f>
        <v>0</v>
      </c>
      <c r="G15" s="121" t="str">
        <f t="shared" si="0"/>
        <v>OK</v>
      </c>
      <c r="H15" s="121" t="str">
        <f t="shared" si="1"/>
        <v>OK</v>
      </c>
      <c r="I15" s="121" t="str">
        <f>IF(AND($C15&gt;0, NOT($C$6&gt;0)), "Row " &amp; ROW($C$6) &amp; " should also be positive!", IF($C$45 &gt; $C15 + Tolerance,"Fraud in row " &amp; ROW($C$45) &amp; " higher than payment", "OK"))</f>
        <v>OK</v>
      </c>
    </row>
    <row r="16" spans="1:9" x14ac:dyDescent="0.2">
      <c r="A16" s="4" t="s">
        <v>12</v>
      </c>
      <c r="B16" s="5" t="s">
        <v>130</v>
      </c>
      <c r="C16" s="112">
        <f xml:space="preserve"> SUM($C$19, $C$22)</f>
        <v>0</v>
      </c>
      <c r="D16" s="110" t="s">
        <v>634</v>
      </c>
      <c r="E16" s="6"/>
      <c r="F16" s="123">
        <f>SUM($C$16) - SUM($C$19, $C$22)</f>
        <v>0</v>
      </c>
      <c r="G16" s="121" t="str">
        <f t="shared" si="0"/>
        <v>OK</v>
      </c>
      <c r="H16" s="121" t="str">
        <f t="shared" si="1"/>
        <v>OK</v>
      </c>
      <c r="I16" s="121" t="str">
        <f>IF(AND($C16&gt;0, NOT($C$7&gt;0)), "Row " &amp; ROW($C$7) &amp; " should also be positive!", IF($C$46 &gt; $C16 + Tolerance,"Fraud in row " &amp; ROW($C$46) &amp; " higher than payment", "OK"))</f>
        <v>OK</v>
      </c>
    </row>
    <row r="17" spans="1:9" x14ac:dyDescent="0.2">
      <c r="A17" s="4" t="s">
        <v>13</v>
      </c>
      <c r="B17" s="5" t="s">
        <v>130</v>
      </c>
      <c r="C17" s="112">
        <f xml:space="preserve"> SUM($C$20, $C$23)</f>
        <v>0</v>
      </c>
      <c r="D17" s="110" t="s">
        <v>634</v>
      </c>
      <c r="E17" s="6"/>
      <c r="F17" s="123">
        <f>SUM($C$17) - SUM($C$20, $C$23)</f>
        <v>0</v>
      </c>
      <c r="G17" s="121" t="str">
        <f t="shared" si="0"/>
        <v>OK</v>
      </c>
      <c r="H17" s="121" t="str">
        <f t="shared" si="1"/>
        <v>OK</v>
      </c>
      <c r="I17" s="121" t="str">
        <f>IF(AND($C17&gt;0, NOT($C$8&gt;0)), "Row " &amp; ROW($C$8) &amp; " should also be positive!", IF($C$47 &gt; $C17 + Tolerance,"Fraud in row " &amp; ROW($C$47) &amp; " higher than payment", "OK"))</f>
        <v>OK</v>
      </c>
    </row>
    <row r="18" spans="1:9" x14ac:dyDescent="0.2">
      <c r="A18" s="4" t="s">
        <v>1</v>
      </c>
      <c r="B18" s="5" t="s">
        <v>131</v>
      </c>
      <c r="C18" s="113">
        <v>0</v>
      </c>
      <c r="D18" s="110" t="s">
        <v>634</v>
      </c>
      <c r="E18" s="6"/>
      <c r="G18" s="121" t="str">
        <f t="shared" si="0"/>
        <v>OK</v>
      </c>
      <c r="H18" s="121" t="str">
        <f t="shared" si="1"/>
        <v>OK</v>
      </c>
      <c r="I18" s="121" t="str">
        <f>IF(AND($C18&gt;0, NOT($C$9&gt;0)), "Row " &amp; ROW($C$9) &amp; " should also be positive!", IF($C$48 &gt; $C18 + Tolerance,"Fraud in row " &amp; ROW($C$48) &amp; " higher than payment", "OK"))</f>
        <v>OK</v>
      </c>
    </row>
    <row r="19" spans="1:9" x14ac:dyDescent="0.2">
      <c r="A19" s="4" t="s">
        <v>12</v>
      </c>
      <c r="B19" s="5" t="s">
        <v>131</v>
      </c>
      <c r="C19" s="113">
        <v>0</v>
      </c>
      <c r="D19" s="110" t="s">
        <v>634</v>
      </c>
      <c r="E19" s="6"/>
      <c r="G19" s="121" t="str">
        <f t="shared" si="0"/>
        <v>OK</v>
      </c>
      <c r="H19" s="121" t="str">
        <f t="shared" si="1"/>
        <v>OK</v>
      </c>
      <c r="I19" s="121" t="str">
        <f>IF(AND($C19&gt;0, NOT($C$10&gt;0)), "Row " &amp; ROW($C$10) &amp; " should also be positive!", IF($C$49 &gt; $C19 + Tolerance,"Fraud in row " &amp; ROW($C$49) &amp; " higher than payment", "OK"))</f>
        <v>OK</v>
      </c>
    </row>
    <row r="20" spans="1:9" x14ac:dyDescent="0.2">
      <c r="A20" s="4" t="s">
        <v>13</v>
      </c>
      <c r="B20" s="5" t="s">
        <v>131</v>
      </c>
      <c r="C20" s="113">
        <v>0</v>
      </c>
      <c r="D20" s="110" t="s">
        <v>634</v>
      </c>
      <c r="E20" s="6"/>
      <c r="G20" s="121" t="str">
        <f t="shared" si="0"/>
        <v>OK</v>
      </c>
      <c r="H20" s="121" t="str">
        <f t="shared" si="1"/>
        <v>OK</v>
      </c>
      <c r="I20" s="121" t="str">
        <f>IF(AND($C20&gt;0, NOT($C$11&gt;0)), "Row " &amp; ROW($C$11) &amp; " should also be positive!", IF($C$50 &gt; $C20 + Tolerance,"Fraud in row " &amp; ROW($C$50) &amp; " higher than payment", "OK"))</f>
        <v>OK</v>
      </c>
    </row>
    <row r="21" spans="1:9" x14ac:dyDescent="0.2">
      <c r="A21" s="4" t="s">
        <v>1</v>
      </c>
      <c r="B21" s="5" t="s">
        <v>132</v>
      </c>
      <c r="C21" s="113">
        <v>0</v>
      </c>
      <c r="D21" s="110" t="s">
        <v>634</v>
      </c>
      <c r="E21" s="6"/>
      <c r="G21" s="121" t="str">
        <f t="shared" si="0"/>
        <v>OK</v>
      </c>
      <c r="H21" s="121" t="str">
        <f t="shared" si="1"/>
        <v>OK</v>
      </c>
      <c r="I21" s="121" t="str">
        <f>IF(AND($C21&gt;0, NOT($C$12&gt;0)), "Row " &amp; ROW($C$12) &amp; " should also be positive!", IF($C$57 &gt; $C21 + Tolerance,"Fraud in row " &amp; ROW($C$57) &amp; " higher than payment", "OK"))</f>
        <v>OK</v>
      </c>
    </row>
    <row r="22" spans="1:9" x14ac:dyDescent="0.2">
      <c r="A22" s="4" t="s">
        <v>12</v>
      </c>
      <c r="B22" s="5" t="s">
        <v>132</v>
      </c>
      <c r="C22" s="113">
        <v>0</v>
      </c>
      <c r="D22" s="110" t="s">
        <v>634</v>
      </c>
      <c r="E22" s="6"/>
      <c r="G22" s="121" t="str">
        <f t="shared" si="0"/>
        <v>OK</v>
      </c>
      <c r="H22" s="121" t="str">
        <f t="shared" si="1"/>
        <v>OK</v>
      </c>
      <c r="I22" s="121" t="str">
        <f>IF(AND($C22&gt;0, NOT($C$13&gt;0)), "Row " &amp; ROW($C$13) &amp; " should also be positive!", IF($C$58 &gt; $C22 + Tolerance,"Fraud in row " &amp; ROW($C$58) &amp; " higher than payment", "OK"))</f>
        <v>OK</v>
      </c>
    </row>
    <row r="23" spans="1:9" x14ac:dyDescent="0.2">
      <c r="A23" s="4" t="s">
        <v>13</v>
      </c>
      <c r="B23" s="5" t="s">
        <v>132</v>
      </c>
      <c r="C23" s="113">
        <v>0</v>
      </c>
      <c r="D23" s="110" t="s">
        <v>634</v>
      </c>
      <c r="E23" s="6"/>
      <c r="G23" s="121" t="str">
        <f t="shared" si="0"/>
        <v>OK</v>
      </c>
      <c r="H23" s="121" t="str">
        <f t="shared" si="1"/>
        <v>OK</v>
      </c>
      <c r="I23" s="121" t="str">
        <f>IF(AND($C23&gt;0, NOT($C$14&gt;0)), "Row " &amp; ROW($C$14) &amp; " should also be positive!", IF($C$59 &gt; $C23 + Tolerance,"Fraud in row " &amp; ROW($C$59) &amp; " higher than payment", "OK"))</f>
        <v>OK</v>
      </c>
    </row>
    <row r="24" spans="1:9" x14ac:dyDescent="0.2">
      <c r="A24" s="4" t="s">
        <v>1</v>
      </c>
      <c r="B24" s="5" t="s">
        <v>133</v>
      </c>
      <c r="C24" s="109">
        <f xml:space="preserve"> SUM($C$27, $C$36)</f>
        <v>0</v>
      </c>
      <c r="D24" s="110" t="s">
        <v>634</v>
      </c>
      <c r="E24" s="6"/>
      <c r="F24" s="122">
        <f>SUM($C$24) - SUM($C$27, $C$36)</f>
        <v>0</v>
      </c>
      <c r="G24" s="121" t="str">
        <f t="shared" si="0"/>
        <v>OK</v>
      </c>
      <c r="H24" s="121" t="str">
        <f t="shared" ref="H24:H68" si="2">IF(AND($C24&gt;0, $D24= "NA"), "Flag should be OK", "OK")</f>
        <v>OK</v>
      </c>
      <c r="I24" s="121" t="str">
        <f>IF(AND($C24&gt;0, NOT($C$45&gt;0)), "Row " &amp; ROW($C$45) &amp; " should be positive!", "OK")</f>
        <v>OK</v>
      </c>
    </row>
    <row r="25" spans="1:9" x14ac:dyDescent="0.2">
      <c r="A25" s="4" t="s">
        <v>12</v>
      </c>
      <c r="B25" s="5" t="s">
        <v>133</v>
      </c>
      <c r="C25" s="109">
        <f xml:space="preserve"> SUM($C$28, $C$37)</f>
        <v>0</v>
      </c>
      <c r="D25" s="110" t="s">
        <v>634</v>
      </c>
      <c r="E25" s="6"/>
      <c r="F25" s="122">
        <f>SUM($C$25) - SUM($C$28, $C$37)</f>
        <v>0</v>
      </c>
      <c r="G25" s="121" t="str">
        <f t="shared" si="0"/>
        <v>OK</v>
      </c>
      <c r="H25" s="121" t="str">
        <f t="shared" si="2"/>
        <v>OK</v>
      </c>
      <c r="I25" s="121" t="str">
        <f>IF(AND($C25&gt;0, NOT($C$46&gt;0)), "Row " &amp; ROW($C$46) &amp; " should be positive!", "OK")</f>
        <v>OK</v>
      </c>
    </row>
    <row r="26" spans="1:9" x14ac:dyDescent="0.2">
      <c r="A26" s="4" t="s">
        <v>13</v>
      </c>
      <c r="B26" s="5" t="s">
        <v>133</v>
      </c>
      <c r="C26" s="109">
        <f xml:space="preserve"> SUM($C$29, $C$38)</f>
        <v>0</v>
      </c>
      <c r="D26" s="110" t="s">
        <v>634</v>
      </c>
      <c r="E26" s="6"/>
      <c r="F26" s="122">
        <f>SUM($C$26) - SUM($C$29, $C$38)</f>
        <v>0</v>
      </c>
      <c r="G26" s="121" t="str">
        <f t="shared" si="0"/>
        <v>OK</v>
      </c>
      <c r="H26" s="121" t="str">
        <f t="shared" si="2"/>
        <v>OK</v>
      </c>
      <c r="I26" s="121" t="str">
        <f>IF(AND($C26&gt;0, NOT($C$47&gt;0)), "Row " &amp; ROW($C$47) &amp; " should be positive!", "OK")</f>
        <v>OK</v>
      </c>
    </row>
    <row r="27" spans="1:9" x14ac:dyDescent="0.2">
      <c r="A27" s="4" t="s">
        <v>1</v>
      </c>
      <c r="B27" s="5" t="s">
        <v>134</v>
      </c>
      <c r="C27" s="109">
        <f xml:space="preserve"> SUM($C$30, $C$33)</f>
        <v>0</v>
      </c>
      <c r="D27" s="110" t="s">
        <v>634</v>
      </c>
      <c r="E27" s="6"/>
      <c r="F27" s="122">
        <f>SUM($C$27) - SUM($C$30, $C$33)</f>
        <v>0</v>
      </c>
      <c r="G27" s="121" t="str">
        <f t="shared" si="0"/>
        <v>OK</v>
      </c>
      <c r="H27" s="121" t="str">
        <f t="shared" si="2"/>
        <v>OK</v>
      </c>
      <c r="I27" s="121" t="str">
        <f>IF(AND($C27&gt;0, NOT($C$48&gt;0)), "Row " &amp; ROW($C$48) &amp; " should be positive!", "OK")</f>
        <v>OK</v>
      </c>
    </row>
    <row r="28" spans="1:9" x14ac:dyDescent="0.2">
      <c r="A28" s="4" t="s">
        <v>12</v>
      </c>
      <c r="B28" s="5" t="s">
        <v>134</v>
      </c>
      <c r="C28" s="109">
        <f xml:space="preserve"> SUM($C$31, $C$34)</f>
        <v>0</v>
      </c>
      <c r="D28" s="110" t="s">
        <v>634</v>
      </c>
      <c r="E28" s="6"/>
      <c r="F28" s="122">
        <f>SUM($C$28) - SUM($C$31, $C$34)</f>
        <v>0</v>
      </c>
      <c r="G28" s="121" t="str">
        <f t="shared" si="0"/>
        <v>OK</v>
      </c>
      <c r="H28" s="121" t="str">
        <f t="shared" si="2"/>
        <v>OK</v>
      </c>
      <c r="I28" s="121" t="str">
        <f>IF(AND($C28&gt;0, NOT($C$49&gt;0)), "Row " &amp; ROW($C$49) &amp; " should be positive!", "OK")</f>
        <v>OK</v>
      </c>
    </row>
    <row r="29" spans="1:9" x14ac:dyDescent="0.2">
      <c r="A29" s="4" t="s">
        <v>13</v>
      </c>
      <c r="B29" s="5" t="s">
        <v>134</v>
      </c>
      <c r="C29" s="109">
        <f xml:space="preserve"> SUM($C$32, $C$35)</f>
        <v>0</v>
      </c>
      <c r="D29" s="110" t="s">
        <v>634</v>
      </c>
      <c r="E29" s="6"/>
      <c r="F29" s="122">
        <f>SUM($C$29) - SUM($C$32, $C$35)</f>
        <v>0</v>
      </c>
      <c r="G29" s="121" t="str">
        <f t="shared" si="0"/>
        <v>OK</v>
      </c>
      <c r="H29" s="121" t="str">
        <f t="shared" si="2"/>
        <v>OK</v>
      </c>
      <c r="I29" s="121" t="str">
        <f>IF(AND($C29&gt;0, NOT($C$50&gt;0)), "Row " &amp; ROW($C$50) &amp; " should be positive!", "OK")</f>
        <v>OK</v>
      </c>
    </row>
    <row r="30" spans="1:9" x14ac:dyDescent="0.2">
      <c r="A30" s="4" t="s">
        <v>1</v>
      </c>
      <c r="B30" s="5" t="s">
        <v>135</v>
      </c>
      <c r="C30" s="111">
        <v>0</v>
      </c>
      <c r="D30" s="110" t="s">
        <v>634</v>
      </c>
      <c r="E30" s="6"/>
      <c r="G30" s="121" t="str">
        <f t="shared" si="0"/>
        <v>OK</v>
      </c>
      <c r="H30" s="121" t="str">
        <f t="shared" si="2"/>
        <v>OK</v>
      </c>
      <c r="I30" s="121" t="str">
        <f>IF(AND($C30&gt;0, NOT($C$51&gt;0)), "Row " &amp; ROW($C$51) &amp; " should be positive!", "OK")</f>
        <v>OK</v>
      </c>
    </row>
    <row r="31" spans="1:9" x14ac:dyDescent="0.2">
      <c r="A31" s="4" t="s">
        <v>12</v>
      </c>
      <c r="B31" s="5" t="s">
        <v>135</v>
      </c>
      <c r="C31" s="111">
        <v>0</v>
      </c>
      <c r="D31" s="110" t="s">
        <v>634</v>
      </c>
      <c r="E31" s="6"/>
      <c r="G31" s="121" t="str">
        <f t="shared" si="0"/>
        <v>OK</v>
      </c>
      <c r="H31" s="121" t="str">
        <f t="shared" si="2"/>
        <v>OK</v>
      </c>
      <c r="I31" s="121" t="str">
        <f>IF(AND($C31&gt;0, NOT($C$52&gt;0)), "Row " &amp; ROW($C$52) &amp; " should be positive!", "OK")</f>
        <v>OK</v>
      </c>
    </row>
    <row r="32" spans="1:9" x14ac:dyDescent="0.2">
      <c r="A32" s="4" t="s">
        <v>13</v>
      </c>
      <c r="B32" s="5" t="s">
        <v>135</v>
      </c>
      <c r="C32" s="111">
        <v>0</v>
      </c>
      <c r="D32" s="110" t="s">
        <v>634</v>
      </c>
      <c r="E32" s="6"/>
      <c r="G32" s="121" t="str">
        <f t="shared" si="0"/>
        <v>OK</v>
      </c>
      <c r="H32" s="121" t="str">
        <f t="shared" si="2"/>
        <v>OK</v>
      </c>
      <c r="I32" s="121" t="str">
        <f>IF(AND($C32&gt;0, NOT($C$53&gt;0)), "Row " &amp; ROW($C$53) &amp; " should be positive!", "OK")</f>
        <v>OK</v>
      </c>
    </row>
    <row r="33" spans="1:9" x14ac:dyDescent="0.2">
      <c r="A33" s="4" t="s">
        <v>1</v>
      </c>
      <c r="B33" s="5" t="s">
        <v>136</v>
      </c>
      <c r="C33" s="111">
        <v>0</v>
      </c>
      <c r="D33" s="110" t="s">
        <v>634</v>
      </c>
      <c r="E33" s="6"/>
      <c r="G33" s="121" t="str">
        <f t="shared" si="0"/>
        <v>OK</v>
      </c>
      <c r="H33" s="121" t="str">
        <f t="shared" si="2"/>
        <v>OK</v>
      </c>
      <c r="I33" s="121" t="str">
        <f>IF(AND($C33&gt;0, NOT($C$54&gt;0)), "Row " &amp; ROW($C$54) &amp; " should be positive!", "OK")</f>
        <v>OK</v>
      </c>
    </row>
    <row r="34" spans="1:9" x14ac:dyDescent="0.2">
      <c r="A34" s="4" t="s">
        <v>12</v>
      </c>
      <c r="B34" s="5" t="s">
        <v>136</v>
      </c>
      <c r="C34" s="111">
        <v>0</v>
      </c>
      <c r="D34" s="110" t="s">
        <v>634</v>
      </c>
      <c r="E34" s="6"/>
      <c r="G34" s="121" t="str">
        <f t="shared" si="0"/>
        <v>OK</v>
      </c>
      <c r="H34" s="121" t="str">
        <f t="shared" si="2"/>
        <v>OK</v>
      </c>
      <c r="I34" s="121" t="str">
        <f>IF(AND($C34&gt;0, NOT($C$55&gt;0)), "Row " &amp; ROW($C$55) &amp; " should be positive!", "OK")</f>
        <v>OK</v>
      </c>
    </row>
    <row r="35" spans="1:9" x14ac:dyDescent="0.2">
      <c r="A35" s="4" t="s">
        <v>13</v>
      </c>
      <c r="B35" s="5" t="s">
        <v>136</v>
      </c>
      <c r="C35" s="111">
        <v>0</v>
      </c>
      <c r="D35" s="110" t="s">
        <v>634</v>
      </c>
      <c r="E35" s="6"/>
      <c r="G35" s="121" t="str">
        <f t="shared" si="0"/>
        <v>OK</v>
      </c>
      <c r="H35" s="121" t="str">
        <f t="shared" si="2"/>
        <v>OK</v>
      </c>
      <c r="I35" s="121" t="str">
        <f>IF(AND($C35&gt;0, NOT($C$56&gt;0)), "Row " &amp; ROW($C$56) &amp; " should be positive!", "OK")</f>
        <v>OK</v>
      </c>
    </row>
    <row r="36" spans="1:9" x14ac:dyDescent="0.2">
      <c r="A36" s="4" t="s">
        <v>1</v>
      </c>
      <c r="B36" s="5" t="s">
        <v>137</v>
      </c>
      <c r="C36" s="109">
        <f xml:space="preserve"> SUM($C$39, $C$42)</f>
        <v>0</v>
      </c>
      <c r="D36" s="110" t="s">
        <v>634</v>
      </c>
      <c r="E36" s="6"/>
      <c r="F36" s="122">
        <f>SUM($C$36) - SUM($C$39, $C$42)</f>
        <v>0</v>
      </c>
      <c r="G36" s="121" t="str">
        <f t="shared" si="0"/>
        <v>OK</v>
      </c>
      <c r="H36" s="121" t="str">
        <f t="shared" si="2"/>
        <v>OK</v>
      </c>
      <c r="I36" s="121" t="str">
        <f>IF(AND($C36&gt;0, NOT($C$57&gt;0)), "Row " &amp; ROW($C$57) &amp; " should be positive!", "OK")</f>
        <v>OK</v>
      </c>
    </row>
    <row r="37" spans="1:9" x14ac:dyDescent="0.2">
      <c r="A37" s="4" t="s">
        <v>12</v>
      </c>
      <c r="B37" s="5" t="s">
        <v>137</v>
      </c>
      <c r="C37" s="109">
        <f xml:space="preserve"> SUM($C$40, $C$43)</f>
        <v>0</v>
      </c>
      <c r="D37" s="110" t="s">
        <v>634</v>
      </c>
      <c r="E37" s="6"/>
      <c r="F37" s="122">
        <f>SUM($C$37) - SUM($C$40, $C$43)</f>
        <v>0</v>
      </c>
      <c r="G37" s="121" t="str">
        <f t="shared" si="0"/>
        <v>OK</v>
      </c>
      <c r="H37" s="121" t="str">
        <f t="shared" si="2"/>
        <v>OK</v>
      </c>
      <c r="I37" s="121" t="str">
        <f>IF(AND($C37&gt;0, NOT($C$58&gt;0)), "Row " &amp; ROW($C$58) &amp; " should be positive!", "OK")</f>
        <v>OK</v>
      </c>
    </row>
    <row r="38" spans="1:9" x14ac:dyDescent="0.2">
      <c r="A38" s="4" t="s">
        <v>13</v>
      </c>
      <c r="B38" s="5" t="s">
        <v>137</v>
      </c>
      <c r="C38" s="109">
        <f xml:space="preserve"> SUM($C$41, $C$44)</f>
        <v>0</v>
      </c>
      <c r="D38" s="110" t="s">
        <v>634</v>
      </c>
      <c r="E38" s="6"/>
      <c r="F38" s="122">
        <f>SUM($C$38) - SUM($C$41, $C$44)</f>
        <v>0</v>
      </c>
      <c r="G38" s="121" t="str">
        <f t="shared" ref="G38:G68" si="3">IF(OR(ISBLANK($C38), ISBLANK($D38)), "missing", "OK")</f>
        <v>OK</v>
      </c>
      <c r="H38" s="121" t="str">
        <f t="shared" si="2"/>
        <v>OK</v>
      </c>
      <c r="I38" s="121" t="str">
        <f>IF(AND($C38&gt;0, NOT($C$59&gt;0)), "Row " &amp; ROW($C$59) &amp; " should be positive!", "OK")</f>
        <v>OK</v>
      </c>
    </row>
    <row r="39" spans="1:9" x14ac:dyDescent="0.2">
      <c r="A39" s="4" t="s">
        <v>1</v>
      </c>
      <c r="B39" s="5" t="s">
        <v>138</v>
      </c>
      <c r="C39" s="111">
        <v>0</v>
      </c>
      <c r="D39" s="110" t="s">
        <v>634</v>
      </c>
      <c r="E39" s="6"/>
      <c r="G39" s="121" t="str">
        <f t="shared" si="3"/>
        <v>OK</v>
      </c>
      <c r="H39" s="121" t="str">
        <f t="shared" si="2"/>
        <v>OK</v>
      </c>
      <c r="I39" s="121" t="str">
        <f>IF(AND($C39&gt;0, NOT($C$60&gt;0)), "Row " &amp; ROW($C$60) &amp; " should be positive!", "OK")</f>
        <v>OK</v>
      </c>
    </row>
    <row r="40" spans="1:9" x14ac:dyDescent="0.2">
      <c r="A40" s="4" t="s">
        <v>12</v>
      </c>
      <c r="B40" s="5" t="s">
        <v>138</v>
      </c>
      <c r="C40" s="111">
        <v>0</v>
      </c>
      <c r="D40" s="110" t="s">
        <v>634</v>
      </c>
      <c r="E40" s="6"/>
      <c r="G40" s="121" t="str">
        <f t="shared" si="3"/>
        <v>OK</v>
      </c>
      <c r="H40" s="121" t="str">
        <f t="shared" si="2"/>
        <v>OK</v>
      </c>
      <c r="I40" s="121" t="str">
        <f>IF(AND($C40&gt;0, NOT($C$61&gt;0)), "Row " &amp; ROW($C$61) &amp; " should be positive!", "OK")</f>
        <v>OK</v>
      </c>
    </row>
    <row r="41" spans="1:9" x14ac:dyDescent="0.2">
      <c r="A41" s="4" t="s">
        <v>13</v>
      </c>
      <c r="B41" s="5" t="s">
        <v>138</v>
      </c>
      <c r="C41" s="111">
        <v>0</v>
      </c>
      <c r="D41" s="110" t="s">
        <v>634</v>
      </c>
      <c r="E41" s="6"/>
      <c r="G41" s="121" t="str">
        <f t="shared" si="3"/>
        <v>OK</v>
      </c>
      <c r="H41" s="121" t="str">
        <f t="shared" si="2"/>
        <v>OK</v>
      </c>
      <c r="I41" s="121" t="str">
        <f>IF(AND($C41&gt;0, NOT($C$62&gt;0)), "Row " &amp; ROW($C$62) &amp; " should be positive!", "OK")</f>
        <v>OK</v>
      </c>
    </row>
    <row r="42" spans="1:9" x14ac:dyDescent="0.2">
      <c r="A42" s="4" t="s">
        <v>1</v>
      </c>
      <c r="B42" s="5" t="s">
        <v>139</v>
      </c>
      <c r="C42" s="111">
        <v>0</v>
      </c>
      <c r="D42" s="110" t="s">
        <v>634</v>
      </c>
      <c r="E42" s="6"/>
      <c r="G42" s="121" t="str">
        <f t="shared" si="3"/>
        <v>OK</v>
      </c>
      <c r="H42" s="121" t="str">
        <f t="shared" si="2"/>
        <v>OK</v>
      </c>
      <c r="I42" s="121" t="str">
        <f>IF(AND($C42&gt;0, NOT($C$63&gt;0)), "Row " &amp; ROW($C$63) &amp; " should be positive!", "OK")</f>
        <v>OK</v>
      </c>
    </row>
    <row r="43" spans="1:9" x14ac:dyDescent="0.2">
      <c r="A43" s="4" t="s">
        <v>12</v>
      </c>
      <c r="B43" s="5" t="s">
        <v>139</v>
      </c>
      <c r="C43" s="111">
        <v>0</v>
      </c>
      <c r="D43" s="110" t="s">
        <v>634</v>
      </c>
      <c r="E43" s="6"/>
      <c r="G43" s="121" t="str">
        <f t="shared" si="3"/>
        <v>OK</v>
      </c>
      <c r="H43" s="121" t="str">
        <f t="shared" si="2"/>
        <v>OK</v>
      </c>
      <c r="I43" s="121" t="str">
        <f>IF(AND($C43&gt;0, NOT($C$64&gt;0)), "Row " &amp; ROW($C$64) &amp; " should be positive!", "OK")</f>
        <v>OK</v>
      </c>
    </row>
    <row r="44" spans="1:9" x14ac:dyDescent="0.2">
      <c r="A44" s="4" t="s">
        <v>13</v>
      </c>
      <c r="B44" s="5" t="s">
        <v>139</v>
      </c>
      <c r="C44" s="111">
        <v>0</v>
      </c>
      <c r="D44" s="110" t="s">
        <v>634</v>
      </c>
      <c r="E44" s="6"/>
      <c r="G44" s="121" t="str">
        <f t="shared" si="3"/>
        <v>OK</v>
      </c>
      <c r="H44" s="121" t="str">
        <f t="shared" si="2"/>
        <v>OK</v>
      </c>
      <c r="I44" s="121" t="str">
        <f>IF(AND($C44&gt;0, NOT($C$65&gt;0)), "Row " &amp; ROW($C$65) &amp; " should be positive!", "OK")</f>
        <v>OK</v>
      </c>
    </row>
    <row r="45" spans="1:9" x14ac:dyDescent="0.2">
      <c r="A45" s="4" t="s">
        <v>1</v>
      </c>
      <c r="B45" s="5" t="s">
        <v>140</v>
      </c>
      <c r="C45" s="112">
        <f xml:space="preserve"> SUM($C$48, $C$57)</f>
        <v>0</v>
      </c>
      <c r="D45" s="110" t="s">
        <v>634</v>
      </c>
      <c r="E45" s="6"/>
      <c r="F45" s="123">
        <f>SUM($C$45) - SUM($C$48, $C$57)</f>
        <v>0</v>
      </c>
      <c r="G45" s="121" t="str">
        <f t="shared" si="3"/>
        <v>OK</v>
      </c>
      <c r="H45" s="121" t="str">
        <f t="shared" si="2"/>
        <v>OK</v>
      </c>
      <c r="I45" s="121" t="str">
        <f>IF(AND($C45&gt;0, NOT($C$24&gt;0)), "Row " &amp; ROW($C$24) &amp; " should be positive!", "OK")</f>
        <v>OK</v>
      </c>
    </row>
    <row r="46" spans="1:9" x14ac:dyDescent="0.2">
      <c r="A46" s="4" t="s">
        <v>12</v>
      </c>
      <c r="B46" s="5" t="s">
        <v>140</v>
      </c>
      <c r="C46" s="112">
        <f xml:space="preserve"> SUM($C$49, $C$58)</f>
        <v>0</v>
      </c>
      <c r="D46" s="110" t="s">
        <v>634</v>
      </c>
      <c r="E46" s="6"/>
      <c r="F46" s="123">
        <f>SUM($C$46) - SUM($C$49, $C$58)</f>
        <v>0</v>
      </c>
      <c r="G46" s="121" t="str">
        <f t="shared" si="3"/>
        <v>OK</v>
      </c>
      <c r="H46" s="121" t="str">
        <f t="shared" si="2"/>
        <v>OK</v>
      </c>
      <c r="I46" s="121" t="str">
        <f>IF(AND($C46&gt;0, NOT($C$25&gt;0)), "Row " &amp; ROW($C$25) &amp; " should be positive!", "OK")</f>
        <v>OK</v>
      </c>
    </row>
    <row r="47" spans="1:9" x14ac:dyDescent="0.2">
      <c r="A47" s="4" t="s">
        <v>13</v>
      </c>
      <c r="B47" s="5" t="s">
        <v>140</v>
      </c>
      <c r="C47" s="112">
        <f xml:space="preserve"> SUM($C$50, $C$59)</f>
        <v>0</v>
      </c>
      <c r="D47" s="110" t="s">
        <v>634</v>
      </c>
      <c r="E47" s="6"/>
      <c r="F47" s="123">
        <f>SUM($C$47) - SUM($C$50, $C$59)</f>
        <v>0</v>
      </c>
      <c r="G47" s="121" t="str">
        <f t="shared" si="3"/>
        <v>OK</v>
      </c>
      <c r="H47" s="121" t="str">
        <f t="shared" si="2"/>
        <v>OK</v>
      </c>
      <c r="I47" s="121" t="str">
        <f>IF(AND($C47&gt;0, NOT($C$26&gt;0)), "Row " &amp; ROW($C$26) &amp; " should be positive!", "OK")</f>
        <v>OK</v>
      </c>
    </row>
    <row r="48" spans="1:9" x14ac:dyDescent="0.2">
      <c r="A48" s="4" t="s">
        <v>1</v>
      </c>
      <c r="B48" s="5" t="s">
        <v>141</v>
      </c>
      <c r="C48" s="112">
        <f xml:space="preserve"> SUM($C$51, $C$54)</f>
        <v>0</v>
      </c>
      <c r="D48" s="110" t="s">
        <v>634</v>
      </c>
      <c r="E48" s="6"/>
      <c r="F48" s="123">
        <f>SUM($C$48) - SUM($C$51, $C$54)</f>
        <v>0</v>
      </c>
      <c r="G48" s="121" t="str">
        <f t="shared" si="3"/>
        <v>OK</v>
      </c>
      <c r="H48" s="121" t="str">
        <f t="shared" si="2"/>
        <v>OK</v>
      </c>
      <c r="I48" s="121" t="str">
        <f>IF(AND($C48&gt;0, NOT($C$27&gt;0)), "Row " &amp; ROW($C$27) &amp; " should be positive!", "OK")</f>
        <v>OK</v>
      </c>
    </row>
    <row r="49" spans="1:9" x14ac:dyDescent="0.2">
      <c r="A49" s="4" t="s">
        <v>12</v>
      </c>
      <c r="B49" s="5" t="s">
        <v>141</v>
      </c>
      <c r="C49" s="112">
        <f xml:space="preserve"> SUM($C$52, $C$55)</f>
        <v>0</v>
      </c>
      <c r="D49" s="110" t="s">
        <v>634</v>
      </c>
      <c r="E49" s="6"/>
      <c r="F49" s="123">
        <f>SUM($C$49) - SUM($C$52, $C$55)</f>
        <v>0</v>
      </c>
      <c r="G49" s="121" t="str">
        <f t="shared" si="3"/>
        <v>OK</v>
      </c>
      <c r="H49" s="121" t="str">
        <f t="shared" si="2"/>
        <v>OK</v>
      </c>
      <c r="I49" s="121" t="str">
        <f>IF(AND($C49&gt;0, NOT($C$28&gt;0)), "Row " &amp; ROW($C$28) &amp; " should be positive!", "OK")</f>
        <v>OK</v>
      </c>
    </row>
    <row r="50" spans="1:9" x14ac:dyDescent="0.2">
      <c r="A50" s="4" t="s">
        <v>13</v>
      </c>
      <c r="B50" s="5" t="s">
        <v>141</v>
      </c>
      <c r="C50" s="112">
        <f xml:space="preserve"> SUM($C$53, $C$56)</f>
        <v>0</v>
      </c>
      <c r="D50" s="110" t="s">
        <v>634</v>
      </c>
      <c r="E50" s="6"/>
      <c r="F50" s="123">
        <f>SUM($C$50) - SUM($C$53, $C$56)</f>
        <v>0</v>
      </c>
      <c r="G50" s="121" t="str">
        <f t="shared" si="3"/>
        <v>OK</v>
      </c>
      <c r="H50" s="121" t="str">
        <f t="shared" si="2"/>
        <v>OK</v>
      </c>
      <c r="I50" s="121" t="str">
        <f>IF(AND($C50&gt;0, NOT($C$29&gt;0)), "Row " &amp; ROW($C$29) &amp; " should be positive!", "OK")</f>
        <v>OK</v>
      </c>
    </row>
    <row r="51" spans="1:9" x14ac:dyDescent="0.2">
      <c r="A51" s="4" t="s">
        <v>1</v>
      </c>
      <c r="B51" s="5" t="s">
        <v>142</v>
      </c>
      <c r="C51" s="113">
        <v>0</v>
      </c>
      <c r="D51" s="110" t="s">
        <v>634</v>
      </c>
      <c r="E51" s="6"/>
      <c r="G51" s="121" t="str">
        <f t="shared" si="3"/>
        <v>OK</v>
      </c>
      <c r="H51" s="121" t="str">
        <f t="shared" si="2"/>
        <v>OK</v>
      </c>
      <c r="I51" s="121" t="str">
        <f>IF(AND($C51&gt;0, NOT($C$30&gt;0)), "Row " &amp; ROW($C$30) &amp; " should be positive!", "OK")</f>
        <v>OK</v>
      </c>
    </row>
    <row r="52" spans="1:9" x14ac:dyDescent="0.2">
      <c r="A52" s="4" t="s">
        <v>12</v>
      </c>
      <c r="B52" s="5" t="s">
        <v>142</v>
      </c>
      <c r="C52" s="113">
        <v>0</v>
      </c>
      <c r="D52" s="110" t="s">
        <v>634</v>
      </c>
      <c r="E52" s="6"/>
      <c r="G52" s="121" t="str">
        <f t="shared" si="3"/>
        <v>OK</v>
      </c>
      <c r="H52" s="121" t="str">
        <f t="shared" si="2"/>
        <v>OK</v>
      </c>
      <c r="I52" s="121" t="str">
        <f>IF(AND($C52&gt;0, NOT($C$31&gt;0)), "Row " &amp; ROW($C$31) &amp; " should be positive!", "OK")</f>
        <v>OK</v>
      </c>
    </row>
    <row r="53" spans="1:9" x14ac:dyDescent="0.2">
      <c r="A53" s="4" t="s">
        <v>13</v>
      </c>
      <c r="B53" s="5" t="s">
        <v>142</v>
      </c>
      <c r="C53" s="113">
        <v>0</v>
      </c>
      <c r="D53" s="110" t="s">
        <v>634</v>
      </c>
      <c r="E53" s="6"/>
      <c r="G53" s="121" t="str">
        <f t="shared" si="3"/>
        <v>OK</v>
      </c>
      <c r="H53" s="121" t="str">
        <f t="shared" si="2"/>
        <v>OK</v>
      </c>
      <c r="I53" s="121" t="str">
        <f>IF(AND($C53&gt;0, NOT($C$32&gt;0)), "Row " &amp; ROW($C$32) &amp; " should be positive!", "OK")</f>
        <v>OK</v>
      </c>
    </row>
    <row r="54" spans="1:9" x14ac:dyDescent="0.2">
      <c r="A54" s="4" t="s">
        <v>1</v>
      </c>
      <c r="B54" s="5" t="s">
        <v>143</v>
      </c>
      <c r="C54" s="113">
        <v>0</v>
      </c>
      <c r="D54" s="110" t="s">
        <v>634</v>
      </c>
      <c r="E54" s="6"/>
      <c r="G54" s="121" t="str">
        <f t="shared" si="3"/>
        <v>OK</v>
      </c>
      <c r="H54" s="121" t="str">
        <f t="shared" si="2"/>
        <v>OK</v>
      </c>
      <c r="I54" s="121" t="str">
        <f>IF(AND($C54&gt;0, NOT($C$33&gt;0)), "Row " &amp; ROW($C$33) &amp; " should be positive!", "OK")</f>
        <v>OK</v>
      </c>
    </row>
    <row r="55" spans="1:9" x14ac:dyDescent="0.2">
      <c r="A55" s="4" t="s">
        <v>12</v>
      </c>
      <c r="B55" s="5" t="s">
        <v>143</v>
      </c>
      <c r="C55" s="113">
        <v>0</v>
      </c>
      <c r="D55" s="110" t="s">
        <v>634</v>
      </c>
      <c r="E55" s="6"/>
      <c r="G55" s="121" t="str">
        <f t="shared" si="3"/>
        <v>OK</v>
      </c>
      <c r="H55" s="121" t="str">
        <f t="shared" si="2"/>
        <v>OK</v>
      </c>
      <c r="I55" s="121" t="str">
        <f>IF(AND($C55&gt;0, NOT($C$34&gt;0)), "Row " &amp; ROW($C$34) &amp; " should be positive!", "OK")</f>
        <v>OK</v>
      </c>
    </row>
    <row r="56" spans="1:9" x14ac:dyDescent="0.2">
      <c r="A56" s="4" t="s">
        <v>13</v>
      </c>
      <c r="B56" s="5" t="s">
        <v>143</v>
      </c>
      <c r="C56" s="113">
        <v>0</v>
      </c>
      <c r="D56" s="110" t="s">
        <v>634</v>
      </c>
      <c r="E56" s="6"/>
      <c r="G56" s="121" t="str">
        <f t="shared" si="3"/>
        <v>OK</v>
      </c>
      <c r="H56" s="121" t="str">
        <f t="shared" si="2"/>
        <v>OK</v>
      </c>
      <c r="I56" s="121" t="str">
        <f>IF(AND($C56&gt;0, NOT($C$35&gt;0)), "Row " &amp; ROW($C$35) &amp; " should be positive!", "OK")</f>
        <v>OK</v>
      </c>
    </row>
    <row r="57" spans="1:9" x14ac:dyDescent="0.2">
      <c r="A57" s="4" t="s">
        <v>1</v>
      </c>
      <c r="B57" s="5" t="s">
        <v>144</v>
      </c>
      <c r="C57" s="113">
        <v>0</v>
      </c>
      <c r="D57" s="110" t="s">
        <v>634</v>
      </c>
      <c r="E57" s="6"/>
      <c r="F57" s="123">
        <f>SUM($C$57) - SUM($C$60, $C$63)</f>
        <v>0</v>
      </c>
      <c r="G57" s="121" t="str">
        <f t="shared" si="3"/>
        <v>OK</v>
      </c>
      <c r="H57" s="121" t="str">
        <f t="shared" si="2"/>
        <v>OK</v>
      </c>
      <c r="I57" s="121" t="str">
        <f>IF(AND($C57&gt;0, NOT($C$36&gt;0)), "Row " &amp; ROW($C$36) &amp; " should be positive!", "OK")</f>
        <v>OK</v>
      </c>
    </row>
    <row r="58" spans="1:9" x14ac:dyDescent="0.2">
      <c r="A58" s="4" t="s">
        <v>12</v>
      </c>
      <c r="B58" s="5" t="s">
        <v>144</v>
      </c>
      <c r="C58" s="113">
        <v>0</v>
      </c>
      <c r="D58" s="110" t="s">
        <v>634</v>
      </c>
      <c r="E58" s="6"/>
      <c r="F58" s="123">
        <f>SUM($C$58) - SUM($C$61, $C$64)</f>
        <v>0</v>
      </c>
      <c r="G58" s="121" t="str">
        <f t="shared" si="3"/>
        <v>OK</v>
      </c>
      <c r="H58" s="121" t="str">
        <f t="shared" si="2"/>
        <v>OK</v>
      </c>
      <c r="I58" s="121" t="str">
        <f>IF(AND($C58&gt;0, NOT($C$37&gt;0)), "Row " &amp; ROW($C$37) &amp; " should be positive!", "OK")</f>
        <v>OK</v>
      </c>
    </row>
    <row r="59" spans="1:9" x14ac:dyDescent="0.2">
      <c r="A59" s="4" t="s">
        <v>13</v>
      </c>
      <c r="B59" s="5" t="s">
        <v>144</v>
      </c>
      <c r="C59" s="113">
        <v>0</v>
      </c>
      <c r="D59" s="110" t="s">
        <v>634</v>
      </c>
      <c r="E59" s="6"/>
      <c r="F59" s="123">
        <f>SUM($C$59) - SUM($C$62, $C$65)</f>
        <v>0</v>
      </c>
      <c r="G59" s="121" t="str">
        <f t="shared" si="3"/>
        <v>OK</v>
      </c>
      <c r="H59" s="121" t="str">
        <f t="shared" si="2"/>
        <v>OK</v>
      </c>
      <c r="I59" s="121" t="str">
        <f>IF(AND($C59&gt;0, NOT($C$38&gt;0)), "Row " &amp; ROW($C$38) &amp; " should be positive!", "OK")</f>
        <v>OK</v>
      </c>
    </row>
    <row r="60" spans="1:9" x14ac:dyDescent="0.2">
      <c r="A60" s="4" t="s">
        <v>1</v>
      </c>
      <c r="B60" s="5" t="s">
        <v>145</v>
      </c>
      <c r="C60" s="113">
        <v>0</v>
      </c>
      <c r="D60" s="110" t="s">
        <v>634</v>
      </c>
      <c r="E60" s="6"/>
      <c r="G60" s="121" t="str">
        <f t="shared" si="3"/>
        <v>OK</v>
      </c>
      <c r="H60" s="121" t="str">
        <f t="shared" si="2"/>
        <v>OK</v>
      </c>
      <c r="I60" s="121" t="str">
        <f>IF(AND($C60&gt;0, NOT($C$39&gt;0)), "Row " &amp; ROW($C$39) &amp; " should be positive!", "OK")</f>
        <v>OK</v>
      </c>
    </row>
    <row r="61" spans="1:9" x14ac:dyDescent="0.2">
      <c r="A61" s="4" t="s">
        <v>12</v>
      </c>
      <c r="B61" s="5" t="s">
        <v>145</v>
      </c>
      <c r="C61" s="113">
        <v>0</v>
      </c>
      <c r="D61" s="110" t="s">
        <v>634</v>
      </c>
      <c r="E61" s="6"/>
      <c r="G61" s="121" t="str">
        <f t="shared" si="3"/>
        <v>OK</v>
      </c>
      <c r="H61" s="121" t="str">
        <f t="shared" si="2"/>
        <v>OK</v>
      </c>
      <c r="I61" s="121" t="str">
        <f>IF(AND($C61&gt;0, NOT($C$40&gt;0)), "Row " &amp; ROW($C$40) &amp; " should be positive!", "OK")</f>
        <v>OK</v>
      </c>
    </row>
    <row r="62" spans="1:9" x14ac:dyDescent="0.2">
      <c r="A62" s="4" t="s">
        <v>13</v>
      </c>
      <c r="B62" s="5" t="s">
        <v>145</v>
      </c>
      <c r="C62" s="113">
        <v>0</v>
      </c>
      <c r="D62" s="110" t="s">
        <v>634</v>
      </c>
      <c r="E62" s="6"/>
      <c r="G62" s="121" t="str">
        <f t="shared" si="3"/>
        <v>OK</v>
      </c>
      <c r="H62" s="121" t="str">
        <f t="shared" si="2"/>
        <v>OK</v>
      </c>
      <c r="I62" s="121" t="str">
        <f>IF(AND($C62&gt;0, NOT($C$41&gt;0)), "Row " &amp; ROW($C$41) &amp; " should be positive!", "OK")</f>
        <v>OK</v>
      </c>
    </row>
    <row r="63" spans="1:9" x14ac:dyDescent="0.2">
      <c r="A63" s="4" t="s">
        <v>1</v>
      </c>
      <c r="B63" s="5" t="s">
        <v>146</v>
      </c>
      <c r="C63" s="113">
        <v>0</v>
      </c>
      <c r="D63" s="110" t="s">
        <v>634</v>
      </c>
      <c r="E63" s="6"/>
      <c r="G63" s="121" t="str">
        <f t="shared" si="3"/>
        <v>OK</v>
      </c>
      <c r="H63" s="121" t="str">
        <f t="shared" si="2"/>
        <v>OK</v>
      </c>
      <c r="I63" s="121" t="str">
        <f>IF(AND($C63&gt;0, NOT($C$42&gt;0)), "Row " &amp; ROW($C$42) &amp; " should be positive!", "OK")</f>
        <v>OK</v>
      </c>
    </row>
    <row r="64" spans="1:9" x14ac:dyDescent="0.2">
      <c r="A64" s="4" t="s">
        <v>12</v>
      </c>
      <c r="B64" s="5" t="s">
        <v>146</v>
      </c>
      <c r="C64" s="113">
        <v>0</v>
      </c>
      <c r="D64" s="110" t="s">
        <v>634</v>
      </c>
      <c r="E64" s="6"/>
      <c r="G64" s="121" t="str">
        <f t="shared" si="3"/>
        <v>OK</v>
      </c>
      <c r="H64" s="121" t="str">
        <f t="shared" si="2"/>
        <v>OK</v>
      </c>
      <c r="I64" s="121" t="str">
        <f>IF(AND($C64&gt;0, NOT($C$43&gt;0)), "Row " &amp; ROW($C$43) &amp; " should be positive!", "OK")</f>
        <v>OK</v>
      </c>
    </row>
    <row r="65" spans="1:9" x14ac:dyDescent="0.2">
      <c r="A65" s="4" t="s">
        <v>13</v>
      </c>
      <c r="B65" s="5" t="s">
        <v>146</v>
      </c>
      <c r="C65" s="113">
        <v>0</v>
      </c>
      <c r="D65" s="110" t="s">
        <v>634</v>
      </c>
      <c r="E65" s="6"/>
      <c r="G65" s="121" t="str">
        <f t="shared" si="3"/>
        <v>OK</v>
      </c>
      <c r="H65" s="121" t="str">
        <f t="shared" si="2"/>
        <v>OK</v>
      </c>
      <c r="I65" s="121" t="str">
        <f>IF(AND($C65&gt;0, NOT($C$44&gt;0)), "Row " &amp; ROW($C$44) &amp; " should be positive!", "OK")</f>
        <v>OK</v>
      </c>
    </row>
    <row r="66" spans="1:9" x14ac:dyDescent="0.2">
      <c r="A66" s="4" t="s">
        <v>121</v>
      </c>
      <c r="B66" s="5" t="s">
        <v>147</v>
      </c>
      <c r="C66" s="113">
        <v>0</v>
      </c>
      <c r="D66" s="110" t="s">
        <v>634</v>
      </c>
      <c r="E66" s="6"/>
      <c r="G66" s="121" t="str">
        <f t="shared" si="3"/>
        <v>OK</v>
      </c>
      <c r="H66" s="121" t="str">
        <f t="shared" si="2"/>
        <v>OK</v>
      </c>
    </row>
    <row r="67" spans="1:9" x14ac:dyDescent="0.2">
      <c r="A67" s="4" t="s">
        <v>121</v>
      </c>
      <c r="B67" s="5" t="s">
        <v>148</v>
      </c>
      <c r="C67" s="113">
        <v>0</v>
      </c>
      <c r="D67" s="110" t="s">
        <v>634</v>
      </c>
      <c r="E67" s="6"/>
      <c r="G67" s="121" t="str">
        <f t="shared" si="3"/>
        <v>OK</v>
      </c>
      <c r="H67" s="121" t="str">
        <f t="shared" si="2"/>
        <v>OK</v>
      </c>
    </row>
    <row r="68" spans="1:9" x14ac:dyDescent="0.2">
      <c r="A68" s="4" t="s">
        <v>121</v>
      </c>
      <c r="B68" s="5" t="s">
        <v>149</v>
      </c>
      <c r="C68" s="113">
        <v>0</v>
      </c>
      <c r="D68" s="110" t="s">
        <v>634</v>
      </c>
      <c r="E68" s="6"/>
      <c r="G68" s="121" t="str">
        <f t="shared" si="3"/>
        <v>OK</v>
      </c>
      <c r="H68" s="121" t="str">
        <f t="shared" si="2"/>
        <v>OK</v>
      </c>
    </row>
  </sheetData>
  <sheetProtection algorithmName="SHA-512" hashValue="wyW5NAKOhwApLEP6qPDuNw1LidwHLNAfB8JoNxytgqiY9rUeV9VOkeF9a2QCt1AwYA6nnBZNQYcx1fuV1vldvg==" saltValue="QqJjm66G6/4t8/+NWvasbg==" spinCount="100000" sheet="1" objects="1" scenarios="1" formatColumns="0" formatRows="0"/>
  <conditionalFormatting sqref="C96:C97 C94 F36:F38 F42:F68">
    <cfRule type="containsText" priority="1" stopIfTrue="1" operator="containsText" text="TRUE">
      <formula>NOT(ISERROR(SEARCH("TRUE",C36)))</formula>
    </cfRule>
    <cfRule type="cellIs" dxfId="329" priority="2" stopIfTrue="1" operator="greaterThan">
      <formula>Tolerance</formula>
    </cfRule>
    <cfRule type="cellIs" dxfId="328" priority="3" stopIfTrue="1" operator="lessThan">
      <formula>-Tolerance</formula>
    </cfRule>
  </conditionalFormatting>
  <conditionalFormatting sqref="F6:F35">
    <cfRule type="containsText" priority="4" stopIfTrue="1" operator="containsText" text="TRUE">
      <formula>NOT(ISERROR(SEARCH("TRUE",F6)))</formula>
    </cfRule>
    <cfRule type="cellIs" dxfId="327" priority="5" stopIfTrue="1" operator="greaterThan">
      <formula>Tolerance</formula>
    </cfRule>
    <cfRule type="cellIs" dxfId="326" priority="6" stopIfTrue="1" operator="lessThan">
      <formula>-Tolerance</formula>
    </cfRule>
  </conditionalFormatting>
  <conditionalFormatting sqref="G6:G68">
    <cfRule type="containsText" dxfId="325" priority="7" stopIfTrue="1" operator="containsText" text="missing">
      <formula>NOT(ISERROR(SEARCH("missing",G6)))</formula>
    </cfRule>
  </conditionalFormatting>
  <conditionalFormatting sqref="H6:H68">
    <cfRule type="containsText" dxfId="324" priority="8" stopIfTrue="1" operator="containsText" text="Flag">
      <formula>NOT(ISERROR(SEARCH("Flag",H6)))</formula>
    </cfRule>
  </conditionalFormatting>
  <conditionalFormatting sqref="I6:I68">
    <cfRule type="containsText" dxfId="323" priority="9" stopIfTrue="1" operator="containsText" text=" ">
      <formula>NOT(ISERROR(SEARCH(" ",I6)))</formula>
    </cfRule>
  </conditionalFormatting>
  <conditionalFormatting sqref="F5:I5">
    <cfRule type="cellIs" dxfId="322" priority="10" stopIfTrue="1" operator="greaterThan">
      <formula>0</formula>
    </cfRule>
  </conditionalFormatting>
  <dataValidations disablePrompts="1" count="3">
    <dataValidation type="list" allowBlank="1" showInputMessage="1" showErrorMessage="1" sqref="D66:D68 D6:D23">
      <formula1>availability_payments</formula1>
    </dataValidation>
    <dataValidation type="list" allowBlank="1" showInputMessage="1" showErrorMessage="1" sqref="D24:D65">
      <formula1>availability_fraud</formula1>
    </dataValidation>
    <dataValidation type="decimal" operator="greaterThanOrEqual" allowBlank="1" showInputMessage="1" showErrorMessage="1" errorTitle="Please correct." error="Please input a number larger or equal to zero. Negative or character values are not permitted." sqref="C6:C68">
      <formula1>0</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488"/>
  <sheetViews>
    <sheetView workbookViewId="0"/>
  </sheetViews>
  <sheetFormatPr defaultRowHeight="12.75" x14ac:dyDescent="0.2"/>
  <cols>
    <col min="1" max="1" width="16" style="9" bestFit="1" customWidth="1"/>
    <col min="2" max="2" width="12.7109375" style="9" bestFit="1" customWidth="1"/>
    <col min="3" max="3" width="20.85546875" style="20" customWidth="1"/>
    <col min="4" max="4" width="14" style="20" customWidth="1"/>
    <col min="5" max="5" width="50.5703125" style="9" customWidth="1"/>
    <col min="6" max="6" width="11.85546875" style="121" customWidth="1"/>
    <col min="7" max="7" width="17" style="121" customWidth="1"/>
    <col min="8" max="8" width="19.42578125" style="121" customWidth="1"/>
    <col min="9" max="9" width="32.28515625" style="121" customWidth="1"/>
    <col min="12" max="16384" width="9.140625" style="9"/>
  </cols>
  <sheetData>
    <row r="1" spans="1:9" ht="15.75" x14ac:dyDescent="0.25">
      <c r="A1" s="7" t="s">
        <v>150</v>
      </c>
      <c r="B1" s="8"/>
      <c r="C1" s="115"/>
      <c r="D1" s="103"/>
      <c r="E1" s="8"/>
    </row>
    <row r="2" spans="1:9" x14ac:dyDescent="0.2">
      <c r="A2" s="10"/>
      <c r="B2" s="11"/>
      <c r="C2" s="116"/>
      <c r="D2" s="105"/>
      <c r="E2" s="12"/>
    </row>
    <row r="3" spans="1:9" x14ac:dyDescent="0.2">
      <c r="A3" s="13"/>
      <c r="B3" s="13"/>
      <c r="C3" s="104"/>
      <c r="D3" s="105"/>
      <c r="E3" s="12"/>
    </row>
    <row r="4" spans="1:9" ht="25.5" x14ac:dyDescent="0.2">
      <c r="A4" s="2"/>
      <c r="B4" s="2"/>
      <c r="C4" s="106" t="s">
        <v>5</v>
      </c>
      <c r="D4" s="106" t="s">
        <v>5</v>
      </c>
      <c r="E4" s="2" t="s">
        <v>6</v>
      </c>
      <c r="F4" s="125" t="s">
        <v>855</v>
      </c>
      <c r="G4" s="125" t="s">
        <v>857</v>
      </c>
      <c r="H4" s="125" t="s">
        <v>975</v>
      </c>
      <c r="I4" s="125" t="s">
        <v>858</v>
      </c>
    </row>
    <row r="5" spans="1:9" x14ac:dyDescent="0.2">
      <c r="A5" s="3" t="s">
        <v>7</v>
      </c>
      <c r="B5" s="3" t="s">
        <v>8</v>
      </c>
      <c r="C5" s="107" t="s">
        <v>851</v>
      </c>
      <c r="D5" s="108" t="s">
        <v>9</v>
      </c>
      <c r="E5" s="3" t="s">
        <v>10</v>
      </c>
      <c r="F5" s="121">
        <f>COUNTIF(F$6:F$488, "&lt;" &amp; -Tolerance) + COUNTIF(F$6:F$488, "&gt;" &amp; Tolerance) + COUNTIF(F$6:F$488, FALSE)</f>
        <v>0</v>
      </c>
      <c r="G5" s="121">
        <f>COUNTIF(G$6:G$488, "missing")</f>
        <v>0</v>
      </c>
      <c r="H5" s="121">
        <f>COUNTIF(H$6:H$488, "*Flag*" )</f>
        <v>0</v>
      </c>
      <c r="I5" s="121">
        <f>COUNTIF(I$6:I$488, "*Fraud*" ) + COUNTIF(I$6:I$488, "*positive*" )</f>
        <v>0</v>
      </c>
    </row>
    <row r="6" spans="1:9" x14ac:dyDescent="0.2">
      <c r="A6" s="4" t="s">
        <v>1</v>
      </c>
      <c r="B6" s="5" t="s">
        <v>151</v>
      </c>
      <c r="C6" s="109">
        <f xml:space="preserve"> SUM($C$9, $C$12)</f>
        <v>0</v>
      </c>
      <c r="D6" s="110" t="s">
        <v>634</v>
      </c>
      <c r="E6" s="6"/>
      <c r="F6" s="122">
        <f>SUM($C$6) - SUM($C$9, $C$12)</f>
        <v>0</v>
      </c>
      <c r="G6" s="121" t="str">
        <f t="shared" ref="G6:G69" si="0">IF(OR(ISBLANK($C6), ISBLANK($D6)), "missing", "OK")</f>
        <v>OK</v>
      </c>
      <c r="H6" s="121" t="str">
        <f t="shared" ref="H6:H37" si="1">IF(AND($C6&gt;0, $D6= "NA"), "Flag should be OK", IF($D6="E","Flag E only for fraud","OK"))</f>
        <v>OK</v>
      </c>
      <c r="I6" s="121" t="str">
        <f>IF(AND($C6&gt;0, NOT($C$81&gt;0)), "Row " &amp; ROW($C$81) &amp; " should also be positive!", IF($C$156 &gt; $C6 + Tolerance,"Fraud in row " &amp; ROW($C$156) &amp; " higher than payment", "OK"))</f>
        <v>OK</v>
      </c>
    </row>
    <row r="7" spans="1:9" x14ac:dyDescent="0.2">
      <c r="A7" s="4" t="s">
        <v>12</v>
      </c>
      <c r="B7" s="5" t="s">
        <v>151</v>
      </c>
      <c r="C7" s="109">
        <f xml:space="preserve"> SUM($C$10, $C$13)</f>
        <v>0</v>
      </c>
      <c r="D7" s="110" t="s">
        <v>634</v>
      </c>
      <c r="E7" s="6"/>
      <c r="F7" s="122">
        <f>SUM($C$7) - SUM($C$10, $C$13)</f>
        <v>0</v>
      </c>
      <c r="G7" s="121" t="str">
        <f t="shared" si="0"/>
        <v>OK</v>
      </c>
      <c r="H7" s="121" t="str">
        <f t="shared" si="1"/>
        <v>OK</v>
      </c>
      <c r="I7" s="121" t="str">
        <f>IF(AND($C7&gt;0, NOT($C$82&gt;0)), "Row " &amp; ROW($C$82) &amp; " should also be positive!", IF($C$157 &gt; $C7 + Tolerance,"Fraud in row " &amp; ROW($C$157) &amp; " higher than payment", "OK"))</f>
        <v>OK</v>
      </c>
    </row>
    <row r="8" spans="1:9" x14ac:dyDescent="0.2">
      <c r="A8" s="4" t="s">
        <v>13</v>
      </c>
      <c r="B8" s="5" t="s">
        <v>151</v>
      </c>
      <c r="C8" s="109">
        <f xml:space="preserve"> SUM($C$11, $C$14)</f>
        <v>0</v>
      </c>
      <c r="D8" s="110" t="s">
        <v>634</v>
      </c>
      <c r="E8" s="6"/>
      <c r="F8" s="122">
        <f>SUM($C$8) - SUM($C$11, $C$14)</f>
        <v>0</v>
      </c>
      <c r="G8" s="121" t="str">
        <f t="shared" si="0"/>
        <v>OK</v>
      </c>
      <c r="H8" s="121" t="str">
        <f t="shared" si="1"/>
        <v>OK</v>
      </c>
      <c r="I8" s="121" t="str">
        <f>IF(AND($C8&gt;0, NOT($C$83&gt;0)), "Row " &amp; ROW($C$83) &amp; " should also be positive!", IF($C$158 &gt; $C8 + Tolerance,"Fraud in row " &amp; ROW($C$158) &amp; " higher than payment", "OK"))</f>
        <v>OK</v>
      </c>
    </row>
    <row r="9" spans="1:9" x14ac:dyDescent="0.2">
      <c r="A9" s="4" t="s">
        <v>1</v>
      </c>
      <c r="B9" s="5" t="s">
        <v>152</v>
      </c>
      <c r="C9" s="111">
        <v>0</v>
      </c>
      <c r="D9" s="110" t="s">
        <v>634</v>
      </c>
      <c r="E9" s="6"/>
      <c r="G9" s="121" t="str">
        <f t="shared" si="0"/>
        <v>OK</v>
      </c>
      <c r="H9" s="121" t="str">
        <f t="shared" si="1"/>
        <v>OK</v>
      </c>
      <c r="I9" s="121" t="str">
        <f>IF(AND($C9&gt;0, NOT($C$84&gt;0)), "Row " &amp; ROW($C$84) &amp; " should also be positive!", IF($C$159 &gt; $C9 + Tolerance,"Fraud in row " &amp; ROW($C$159) &amp; " higher than payment", "OK"))</f>
        <v>OK</v>
      </c>
    </row>
    <row r="10" spans="1:9" x14ac:dyDescent="0.2">
      <c r="A10" s="4" t="s">
        <v>12</v>
      </c>
      <c r="B10" s="5" t="s">
        <v>152</v>
      </c>
      <c r="C10" s="111">
        <v>0</v>
      </c>
      <c r="D10" s="110" t="s">
        <v>634</v>
      </c>
      <c r="E10" s="6"/>
      <c r="G10" s="121" t="str">
        <f t="shared" si="0"/>
        <v>OK</v>
      </c>
      <c r="H10" s="121" t="str">
        <f t="shared" si="1"/>
        <v>OK</v>
      </c>
      <c r="I10" s="121" t="str">
        <f>IF(AND($C10&gt;0, NOT($C$85&gt;0)), "Row " &amp; ROW($C$85) &amp; " should also be positive!", IF($C$160 &gt; $C10 + Tolerance,"Fraud in row " &amp; ROW($C$160) &amp; " higher than payment", "OK"))</f>
        <v>OK</v>
      </c>
    </row>
    <row r="11" spans="1:9" x14ac:dyDescent="0.2">
      <c r="A11" s="4" t="s">
        <v>13</v>
      </c>
      <c r="B11" s="5" t="s">
        <v>152</v>
      </c>
      <c r="C11" s="111">
        <v>0</v>
      </c>
      <c r="D11" s="110" t="s">
        <v>634</v>
      </c>
      <c r="E11" s="6"/>
      <c r="G11" s="121" t="str">
        <f t="shared" si="0"/>
        <v>OK</v>
      </c>
      <c r="H11" s="121" t="str">
        <f t="shared" si="1"/>
        <v>OK</v>
      </c>
      <c r="I11" s="121" t="str">
        <f>IF(AND($C11&gt;0, NOT($C$86&gt;0)), "Row " &amp; ROW($C$86) &amp; " should also be positive!", IF($C$161 &gt; $C11 + Tolerance,"Fraud in row " &amp; ROW($C$161) &amp; " higher than payment", "OK"))</f>
        <v>OK</v>
      </c>
    </row>
    <row r="12" spans="1:9" x14ac:dyDescent="0.2">
      <c r="A12" s="4" t="s">
        <v>1</v>
      </c>
      <c r="B12" s="5" t="s">
        <v>153</v>
      </c>
      <c r="C12" s="109">
        <f xml:space="preserve"> SUM($C$15, $C$51)</f>
        <v>0</v>
      </c>
      <c r="D12" s="110" t="s">
        <v>634</v>
      </c>
      <c r="E12" s="6"/>
      <c r="F12" s="122">
        <f>SUM($C$12) - SUM($C$15, $C$51)</f>
        <v>0</v>
      </c>
      <c r="G12" s="121" t="str">
        <f t="shared" si="0"/>
        <v>OK</v>
      </c>
      <c r="H12" s="121" t="str">
        <f t="shared" si="1"/>
        <v>OK</v>
      </c>
      <c r="I12" s="121" t="str">
        <f>IF(AND($C12&gt;0, NOT($C$87&gt;0)), "Row " &amp; ROW($C$87) &amp; " should also be positive!", IF($C$162 &gt; $C12 + Tolerance,"Fraud in row " &amp; ROW($C$162) &amp; " higher than payment", "OK"))</f>
        <v>OK</v>
      </c>
    </row>
    <row r="13" spans="1:9" x14ac:dyDescent="0.2">
      <c r="A13" s="4" t="s">
        <v>12</v>
      </c>
      <c r="B13" s="5" t="s">
        <v>153</v>
      </c>
      <c r="C13" s="109">
        <f xml:space="preserve"> SUM($C$16, $C$52)</f>
        <v>0</v>
      </c>
      <c r="D13" s="110" t="s">
        <v>634</v>
      </c>
      <c r="E13" s="6"/>
      <c r="F13" s="122">
        <f>SUM($C$13) - SUM($C$16, $C$52)</f>
        <v>0</v>
      </c>
      <c r="G13" s="121" t="str">
        <f t="shared" si="0"/>
        <v>OK</v>
      </c>
      <c r="H13" s="121" t="str">
        <f t="shared" si="1"/>
        <v>OK</v>
      </c>
      <c r="I13" s="121" t="str">
        <f>IF(AND($C13&gt;0, NOT($C$88&gt;0)), "Row " &amp; ROW($C$88) &amp; " should also be positive!", IF($C$163 &gt; $C13 + Tolerance,"Fraud in row " &amp; ROW($C$163) &amp; " higher than payment", "OK"))</f>
        <v>OK</v>
      </c>
    </row>
    <row r="14" spans="1:9" x14ac:dyDescent="0.2">
      <c r="A14" s="4" t="s">
        <v>13</v>
      </c>
      <c r="B14" s="5" t="s">
        <v>153</v>
      </c>
      <c r="C14" s="109">
        <f xml:space="preserve"> SUM($C$17, $C$53)</f>
        <v>0</v>
      </c>
      <c r="D14" s="110" t="s">
        <v>634</v>
      </c>
      <c r="E14" s="6"/>
      <c r="F14" s="122">
        <f>SUM($C$14) - SUM($C$17, $C$53)</f>
        <v>0</v>
      </c>
      <c r="G14" s="121" t="str">
        <f t="shared" si="0"/>
        <v>OK</v>
      </c>
      <c r="H14" s="121" t="str">
        <f t="shared" si="1"/>
        <v>OK</v>
      </c>
      <c r="I14" s="121" t="str">
        <f>IF(AND($C14&gt;0, NOT($C$89&gt;0)), "Row " &amp; ROW($C$89) &amp; " should also be positive!", IF($C$164 &gt; $C14 + Tolerance,"Fraud in row " &amp; ROW($C$164) &amp; " higher than payment", "OK"))</f>
        <v>OK</v>
      </c>
    </row>
    <row r="15" spans="1:9" x14ac:dyDescent="0.2">
      <c r="A15" s="4" t="s">
        <v>1</v>
      </c>
      <c r="B15" s="5" t="s">
        <v>154</v>
      </c>
      <c r="C15" s="109">
        <f xml:space="preserve"> SUM($C$24, $C$27)</f>
        <v>0</v>
      </c>
      <c r="D15" s="110" t="s">
        <v>634</v>
      </c>
      <c r="E15" s="6"/>
      <c r="F15" s="122">
        <f>SUM($C$15) - SUM($C$18, $C$21)</f>
        <v>0</v>
      </c>
      <c r="G15" s="121" t="str">
        <f t="shared" si="0"/>
        <v>OK</v>
      </c>
      <c r="H15" s="121" t="str">
        <f t="shared" si="1"/>
        <v>OK</v>
      </c>
      <c r="I15" s="121" t="str">
        <f>IF(AND($C15&gt;0, NOT($C$90&gt;0)), "Row " &amp; ROW($C$90) &amp; " should also be positive!", IF($C$165 &gt; $C15 + Tolerance,"Fraud in row " &amp; ROW($C$165) &amp; " higher than payment", "OK"))</f>
        <v>OK</v>
      </c>
    </row>
    <row r="16" spans="1:9" x14ac:dyDescent="0.2">
      <c r="A16" s="4" t="s">
        <v>12</v>
      </c>
      <c r="B16" s="5" t="s">
        <v>154</v>
      </c>
      <c r="C16" s="109">
        <f xml:space="preserve"> SUM($C$25, $C$28)</f>
        <v>0</v>
      </c>
      <c r="D16" s="110" t="s">
        <v>634</v>
      </c>
      <c r="E16" s="6"/>
      <c r="F16" s="122">
        <f>SUM($C$16) - SUM($C$19, $C$22)</f>
        <v>0</v>
      </c>
      <c r="G16" s="121" t="str">
        <f t="shared" si="0"/>
        <v>OK</v>
      </c>
      <c r="H16" s="121" t="str">
        <f t="shared" si="1"/>
        <v>OK</v>
      </c>
      <c r="I16" s="121" t="str">
        <f>IF(AND($C16&gt;0, NOT($C$91&gt;0)), "Row " &amp; ROW($C$91) &amp; " should also be positive!", IF($C$166 &gt; $C16 + Tolerance,"Fraud in row " &amp; ROW($C$166) &amp; " higher than payment", "OK"))</f>
        <v>OK</v>
      </c>
    </row>
    <row r="17" spans="1:9" x14ac:dyDescent="0.2">
      <c r="A17" s="4" t="s">
        <v>13</v>
      </c>
      <c r="B17" s="5" t="s">
        <v>154</v>
      </c>
      <c r="C17" s="109">
        <f xml:space="preserve"> SUM($C$26, $C$29)</f>
        <v>0</v>
      </c>
      <c r="D17" s="110" t="s">
        <v>634</v>
      </c>
      <c r="E17" s="6"/>
      <c r="F17" s="122">
        <f>SUM($C$17) - SUM($C$20, $C$23)</f>
        <v>0</v>
      </c>
      <c r="G17" s="121" t="str">
        <f t="shared" si="0"/>
        <v>OK</v>
      </c>
      <c r="H17" s="121" t="str">
        <f t="shared" si="1"/>
        <v>OK</v>
      </c>
      <c r="I17" s="121" t="str">
        <f>IF(AND($C17&gt;0, NOT($C$92&gt;0)), "Row " &amp; ROW($C$92) &amp; " should also be positive!", IF($C$167 &gt; $C17 + Tolerance,"Fraud in row " &amp; ROW($C$167) &amp; " higher than payment", "OK"))</f>
        <v>OK</v>
      </c>
    </row>
    <row r="18" spans="1:9" x14ac:dyDescent="0.2">
      <c r="A18" s="4" t="s">
        <v>1</v>
      </c>
      <c r="B18" s="5" t="s">
        <v>155</v>
      </c>
      <c r="C18" s="111">
        <v>0</v>
      </c>
      <c r="D18" s="110" t="s">
        <v>634</v>
      </c>
      <c r="E18" s="6"/>
      <c r="F18" s="122">
        <f>SUM($C$15) - SUM($C$24, $C$27)</f>
        <v>0</v>
      </c>
      <c r="G18" s="121" t="str">
        <f t="shared" si="0"/>
        <v>OK</v>
      </c>
      <c r="H18" s="121" t="str">
        <f t="shared" si="1"/>
        <v>OK</v>
      </c>
      <c r="I18" s="121" t="str">
        <f>IF(AND($C18&gt;0, NOT($C$93&gt;0)), "Row " &amp; ROW($C$93) &amp; " should also be positive!", IF($C$168 &gt; $C18 + Tolerance,"Fraud in row " &amp; ROW($C$168) &amp; " higher than payment", "OK"))</f>
        <v>OK</v>
      </c>
    </row>
    <row r="19" spans="1:9" x14ac:dyDescent="0.2">
      <c r="A19" s="4" t="s">
        <v>12</v>
      </c>
      <c r="B19" s="5" t="s">
        <v>155</v>
      </c>
      <c r="C19" s="111">
        <v>0</v>
      </c>
      <c r="D19" s="110" t="s">
        <v>634</v>
      </c>
      <c r="E19" s="6"/>
      <c r="F19" s="122">
        <f>SUM($C$16) - SUM($C$25, $C$28)</f>
        <v>0</v>
      </c>
      <c r="G19" s="121" t="str">
        <f t="shared" si="0"/>
        <v>OK</v>
      </c>
      <c r="H19" s="121" t="str">
        <f t="shared" si="1"/>
        <v>OK</v>
      </c>
      <c r="I19" s="121" t="str">
        <f>IF(AND($C19&gt;0, NOT($C$94&gt;0)), "Row " &amp; ROW($C$94) &amp; " should also be positive!", IF($C$169 &gt; $C19 + Tolerance,"Fraud in row " &amp; ROW($C$169) &amp; " higher than payment", "OK"))</f>
        <v>OK</v>
      </c>
    </row>
    <row r="20" spans="1:9" x14ac:dyDescent="0.2">
      <c r="A20" s="4" t="s">
        <v>13</v>
      </c>
      <c r="B20" s="5" t="s">
        <v>155</v>
      </c>
      <c r="C20" s="111">
        <v>0</v>
      </c>
      <c r="D20" s="110" t="s">
        <v>634</v>
      </c>
      <c r="E20" s="6"/>
      <c r="F20" s="122">
        <f>SUM($C$17) - SUM($C$26, $C$29)</f>
        <v>0</v>
      </c>
      <c r="G20" s="121" t="str">
        <f t="shared" si="0"/>
        <v>OK</v>
      </c>
      <c r="H20" s="121" t="str">
        <f t="shared" si="1"/>
        <v>OK</v>
      </c>
      <c r="I20" s="121" t="str">
        <f>IF(AND($C20&gt;0, NOT($C$95&gt;0)), "Row " &amp; ROW($C$95) &amp; " should also be positive!", IF($C$170 &gt; $C20 + Tolerance,"Fraud in row " &amp; ROW($C$170) &amp; " higher than payment", "OK"))</f>
        <v>OK</v>
      </c>
    </row>
    <row r="21" spans="1:9" x14ac:dyDescent="0.2">
      <c r="A21" s="4" t="s">
        <v>1</v>
      </c>
      <c r="B21" s="5" t="s">
        <v>156</v>
      </c>
      <c r="C21" s="111">
        <v>0</v>
      </c>
      <c r="D21" s="110" t="s">
        <v>634</v>
      </c>
      <c r="E21" s="6"/>
      <c r="G21" s="121" t="str">
        <f t="shared" si="0"/>
        <v>OK</v>
      </c>
      <c r="H21" s="121" t="str">
        <f t="shared" si="1"/>
        <v>OK</v>
      </c>
      <c r="I21" s="121" t="str">
        <f>IF(AND($C21&gt;0, NOT($C$96&gt;0)), "Row " &amp; ROW($C$96) &amp; " should also be positive!", IF($C$171 &gt; $C21 + Tolerance,"Fraud in row " &amp; ROW($C$171) &amp; " higher than payment", "OK"))</f>
        <v>OK</v>
      </c>
    </row>
    <row r="22" spans="1:9" x14ac:dyDescent="0.2">
      <c r="A22" s="4" t="s">
        <v>12</v>
      </c>
      <c r="B22" s="5" t="s">
        <v>156</v>
      </c>
      <c r="C22" s="111">
        <v>0</v>
      </c>
      <c r="D22" s="110" t="s">
        <v>634</v>
      </c>
      <c r="E22" s="6"/>
      <c r="G22" s="121" t="str">
        <f t="shared" si="0"/>
        <v>OK</v>
      </c>
      <c r="H22" s="121" t="str">
        <f t="shared" si="1"/>
        <v>OK</v>
      </c>
      <c r="I22" s="121" t="str">
        <f>IF(AND($C22&gt;0, NOT($C$97&gt;0)), "Row " &amp; ROW($C$97) &amp; " should also be positive!", IF($C$172 &gt; $C22 + Tolerance,"Fraud in row " &amp; ROW($C$172) &amp; " higher than payment", "OK"))</f>
        <v>OK</v>
      </c>
    </row>
    <row r="23" spans="1:9" x14ac:dyDescent="0.2">
      <c r="A23" s="4" t="s">
        <v>13</v>
      </c>
      <c r="B23" s="5" t="s">
        <v>156</v>
      </c>
      <c r="C23" s="111">
        <v>0</v>
      </c>
      <c r="D23" s="110" t="s">
        <v>634</v>
      </c>
      <c r="E23" s="6"/>
      <c r="G23" s="121" t="str">
        <f t="shared" si="0"/>
        <v>OK</v>
      </c>
      <c r="H23" s="121" t="str">
        <f t="shared" si="1"/>
        <v>OK</v>
      </c>
      <c r="I23" s="121" t="str">
        <f>IF(AND($C23&gt;0, NOT($C$98&gt;0)), "Row " &amp; ROW($C$98) &amp; " should also be positive!", IF($C$173 &gt; $C23 + Tolerance,"Fraud in row " &amp; ROW($C$173) &amp; " higher than payment", "OK"))</f>
        <v>OK</v>
      </c>
    </row>
    <row r="24" spans="1:9" x14ac:dyDescent="0.2">
      <c r="A24" s="4" t="s">
        <v>1</v>
      </c>
      <c r="B24" s="5" t="s">
        <v>157</v>
      </c>
      <c r="C24" s="111">
        <v>0</v>
      </c>
      <c r="D24" s="110" t="s">
        <v>634</v>
      </c>
      <c r="E24" s="6"/>
      <c r="G24" s="121" t="str">
        <f t="shared" si="0"/>
        <v>OK</v>
      </c>
      <c r="H24" s="121" t="str">
        <f t="shared" si="1"/>
        <v>OK</v>
      </c>
      <c r="I24" s="121" t="str">
        <f>IF(AND($C24&gt;0, NOT($C$99&gt;0)), "Row " &amp; ROW($C$99) &amp; " should also be positive!", IF($C$174 &gt; $C24 + Tolerance,"Fraud in row " &amp; ROW($C$174) &amp; " higher than payment", "OK"))</f>
        <v>OK</v>
      </c>
    </row>
    <row r="25" spans="1:9" x14ac:dyDescent="0.2">
      <c r="A25" s="4" t="s">
        <v>12</v>
      </c>
      <c r="B25" s="5" t="s">
        <v>157</v>
      </c>
      <c r="C25" s="111">
        <v>0</v>
      </c>
      <c r="D25" s="110" t="s">
        <v>634</v>
      </c>
      <c r="E25" s="6"/>
      <c r="G25" s="121" t="str">
        <f t="shared" si="0"/>
        <v>OK</v>
      </c>
      <c r="H25" s="121" t="str">
        <f t="shared" si="1"/>
        <v>OK</v>
      </c>
      <c r="I25" s="121" t="str">
        <f>IF(AND($C25&gt;0, NOT($C$100&gt;0)), "Row " &amp; ROW($C$100) &amp; " should also be positive!", IF($C$175 &gt; $C25 + Tolerance,"Fraud in row " &amp; ROW($C$175) &amp; " higher than payment", "OK"))</f>
        <v>OK</v>
      </c>
    </row>
    <row r="26" spans="1:9" x14ac:dyDescent="0.2">
      <c r="A26" s="4" t="s">
        <v>13</v>
      </c>
      <c r="B26" s="5" t="s">
        <v>157</v>
      </c>
      <c r="C26" s="111">
        <v>0</v>
      </c>
      <c r="D26" s="110" t="s">
        <v>634</v>
      </c>
      <c r="E26" s="6"/>
      <c r="G26" s="121" t="str">
        <f t="shared" si="0"/>
        <v>OK</v>
      </c>
      <c r="H26" s="121" t="str">
        <f t="shared" si="1"/>
        <v>OK</v>
      </c>
      <c r="I26" s="121" t="str">
        <f>IF(AND($C26&gt;0, NOT($C$101&gt;0)), "Row " &amp; ROW($C$101) &amp; " should also be positive!", IF($C$176 &gt; $C26 + Tolerance,"Fraud in row " &amp; ROW($C$176) &amp; " higher than payment", "OK"))</f>
        <v>OK</v>
      </c>
    </row>
    <row r="27" spans="1:9" x14ac:dyDescent="0.2">
      <c r="A27" s="4" t="s">
        <v>1</v>
      </c>
      <c r="B27" s="5" t="s">
        <v>158</v>
      </c>
      <c r="C27" s="109">
        <f xml:space="preserve"> SUM($C$30, $C$33, $C$36, $C$39, $C$42, $C$45, $C$48)</f>
        <v>0</v>
      </c>
      <c r="D27" s="110" t="s">
        <v>634</v>
      </c>
      <c r="E27" s="6"/>
      <c r="F27" s="122">
        <f>SUM($C$27) - SUM($C$30, $C$33, $C$36, $C$39, $C$42, $C$45, $C$48)</f>
        <v>0</v>
      </c>
      <c r="G27" s="121" t="str">
        <f t="shared" si="0"/>
        <v>OK</v>
      </c>
      <c r="H27" s="121" t="str">
        <f t="shared" si="1"/>
        <v>OK</v>
      </c>
      <c r="I27" s="121" t="str">
        <f>IF(AND($C27&gt;0, NOT($C$102&gt;0)), "Row " &amp; ROW($C$102) &amp; " should also be positive!", IF($C$201 &gt; $C27 + Tolerance,"Fraud in row " &amp; ROW($C$201) &amp; " higher than payment", "OK"))</f>
        <v>OK</v>
      </c>
    </row>
    <row r="28" spans="1:9" x14ac:dyDescent="0.2">
      <c r="A28" s="4" t="s">
        <v>12</v>
      </c>
      <c r="B28" s="5" t="s">
        <v>158</v>
      </c>
      <c r="C28" s="109">
        <f xml:space="preserve"> SUM($C$31, $C$34, $C$37, $C$40, $C$43, $C$46, $C$49)</f>
        <v>0</v>
      </c>
      <c r="D28" s="110" t="s">
        <v>634</v>
      </c>
      <c r="E28" s="6"/>
      <c r="F28" s="122">
        <f>SUM($C$28) - SUM($C$31, $C$34, $C$37, $C$40, $C$43, $C$46, $C$49)</f>
        <v>0</v>
      </c>
      <c r="G28" s="121" t="str">
        <f t="shared" si="0"/>
        <v>OK</v>
      </c>
      <c r="H28" s="121" t="str">
        <f t="shared" si="1"/>
        <v>OK</v>
      </c>
      <c r="I28" s="121" t="str">
        <f>IF(AND($C28&gt;0, NOT($C$103&gt;0)), "Row " &amp; ROW($C$103) &amp; " should also be positive!", IF($C$202 &gt; $C28 + Tolerance,"Fraud in row " &amp; ROW($C$202) &amp; " higher than payment", "OK"))</f>
        <v>OK</v>
      </c>
    </row>
    <row r="29" spans="1:9" x14ac:dyDescent="0.2">
      <c r="A29" s="4" t="s">
        <v>13</v>
      </c>
      <c r="B29" s="5" t="s">
        <v>158</v>
      </c>
      <c r="C29" s="109">
        <f xml:space="preserve"> SUM($C$32, $C$35, $C$38, $C$41, $C$44, $C$47, $C$50)</f>
        <v>0</v>
      </c>
      <c r="D29" s="110" t="s">
        <v>634</v>
      </c>
      <c r="E29" s="6"/>
      <c r="F29" s="122">
        <f>SUM($C$29) - SUM($C$32, $C$35, $C$38, $C$41, $C$44, $C$47, $C$50)</f>
        <v>0</v>
      </c>
      <c r="G29" s="121" t="str">
        <f t="shared" si="0"/>
        <v>OK</v>
      </c>
      <c r="H29" s="121" t="str">
        <f t="shared" si="1"/>
        <v>OK</v>
      </c>
      <c r="I29" s="121" t="str">
        <f>IF(AND($C29&gt;0, NOT($C$104&gt;0)), "Row " &amp; ROW($C$104) &amp; " should also be positive!", IF($C$203 &gt; $C29 + Tolerance,"Fraud in row " &amp; ROW($C$203) &amp; " higher than payment", "OK"))</f>
        <v>OK</v>
      </c>
    </row>
    <row r="30" spans="1:9" x14ac:dyDescent="0.2">
      <c r="A30" s="4" t="s">
        <v>1</v>
      </c>
      <c r="B30" s="5" t="s">
        <v>159</v>
      </c>
      <c r="C30" s="111">
        <v>0</v>
      </c>
      <c r="D30" s="110" t="s">
        <v>634</v>
      </c>
      <c r="E30" s="6"/>
      <c r="G30" s="121" t="str">
        <f t="shared" si="0"/>
        <v>OK</v>
      </c>
      <c r="H30" s="121" t="str">
        <f t="shared" si="1"/>
        <v>OK</v>
      </c>
      <c r="I30" s="121" t="str">
        <f>IF(AND($C30&gt;0, NOT($C$105&gt;0)), "Row " &amp; ROW($C$105) &amp; " should also be positive!", IF($C$228 &gt; $C30 + Tolerance,"Fraud in row " &amp; ROW($C$228) &amp; " higher than payment", "OK"))</f>
        <v>OK</v>
      </c>
    </row>
    <row r="31" spans="1:9" x14ac:dyDescent="0.2">
      <c r="A31" s="4" t="s">
        <v>12</v>
      </c>
      <c r="B31" s="5" t="s">
        <v>159</v>
      </c>
      <c r="C31" s="111">
        <v>0</v>
      </c>
      <c r="D31" s="110" t="s">
        <v>634</v>
      </c>
      <c r="E31" s="6"/>
      <c r="G31" s="121" t="str">
        <f t="shared" si="0"/>
        <v>OK</v>
      </c>
      <c r="H31" s="121" t="str">
        <f t="shared" si="1"/>
        <v>OK</v>
      </c>
      <c r="I31" s="121" t="str">
        <f>IF(AND($C31&gt;0, NOT($C$106&gt;0)), "Row " &amp; ROW($C$106) &amp; " should also be positive!", IF($C$229 &gt; $C31 + Tolerance,"Fraud in row " &amp; ROW($C$229) &amp; " higher than payment", "OK"))</f>
        <v>OK</v>
      </c>
    </row>
    <row r="32" spans="1:9" x14ac:dyDescent="0.2">
      <c r="A32" s="4" t="s">
        <v>13</v>
      </c>
      <c r="B32" s="5" t="s">
        <v>159</v>
      </c>
      <c r="C32" s="111">
        <v>0</v>
      </c>
      <c r="D32" s="110" t="s">
        <v>634</v>
      </c>
      <c r="E32" s="6"/>
      <c r="G32" s="121" t="str">
        <f t="shared" si="0"/>
        <v>OK</v>
      </c>
      <c r="H32" s="121" t="str">
        <f t="shared" si="1"/>
        <v>OK</v>
      </c>
      <c r="I32" s="121" t="str">
        <f>IF(AND($C32&gt;0, NOT($C$107&gt;0)), "Row " &amp; ROW($C$107) &amp; " should also be positive!", IF($C$230 &gt; $C32 + Tolerance,"Fraud in row " &amp; ROW($C$230) &amp; " higher than payment", "OK"))</f>
        <v>OK</v>
      </c>
    </row>
    <row r="33" spans="1:9" x14ac:dyDescent="0.2">
      <c r="A33" s="4" t="s">
        <v>1</v>
      </c>
      <c r="B33" s="5" t="s">
        <v>160</v>
      </c>
      <c r="C33" s="111">
        <v>0</v>
      </c>
      <c r="D33" s="110" t="s">
        <v>634</v>
      </c>
      <c r="E33" s="6"/>
      <c r="G33" s="121" t="str">
        <f t="shared" si="0"/>
        <v>OK</v>
      </c>
      <c r="H33" s="121" t="str">
        <f t="shared" si="1"/>
        <v>OK</v>
      </c>
      <c r="I33" s="121" t="str">
        <f>IF(AND($C33&gt;0, NOT($C$108&gt;0)), "Row " &amp; ROW($C$108) &amp; " should also be positive!", IF($C$231 &gt; $C33 + Tolerance,"Fraud in row " &amp; ROW($C$231) &amp; " higher than payment", "OK"))</f>
        <v>OK</v>
      </c>
    </row>
    <row r="34" spans="1:9" x14ac:dyDescent="0.2">
      <c r="A34" s="4" t="s">
        <v>12</v>
      </c>
      <c r="B34" s="5" t="s">
        <v>160</v>
      </c>
      <c r="C34" s="111">
        <v>0</v>
      </c>
      <c r="D34" s="110" t="s">
        <v>634</v>
      </c>
      <c r="E34" s="6"/>
      <c r="G34" s="121" t="str">
        <f t="shared" si="0"/>
        <v>OK</v>
      </c>
      <c r="H34" s="121" t="str">
        <f t="shared" si="1"/>
        <v>OK</v>
      </c>
      <c r="I34" s="121" t="str">
        <f>IF(AND($C34&gt;0, NOT($C$109&gt;0)), "Row " &amp; ROW($C$109) &amp; " should also be positive!", IF($C$232 &gt; $C34 + Tolerance,"Fraud in row " &amp; ROW($C$232) &amp; " higher than payment", "OK"))</f>
        <v>OK</v>
      </c>
    </row>
    <row r="35" spans="1:9" x14ac:dyDescent="0.2">
      <c r="A35" s="4" t="s">
        <v>13</v>
      </c>
      <c r="B35" s="5" t="s">
        <v>160</v>
      </c>
      <c r="C35" s="111">
        <v>0</v>
      </c>
      <c r="D35" s="110" t="s">
        <v>634</v>
      </c>
      <c r="E35" s="6"/>
      <c r="G35" s="121" t="str">
        <f t="shared" si="0"/>
        <v>OK</v>
      </c>
      <c r="H35" s="121" t="str">
        <f t="shared" si="1"/>
        <v>OK</v>
      </c>
      <c r="I35" s="121" t="str">
        <f>IF(AND($C35&gt;0, NOT($C$110&gt;0)), "Row " &amp; ROW($C$110) &amp; " should also be positive!", IF($C$233 &gt; $C35 + Tolerance,"Fraud in row " &amp; ROW($C$233) &amp; " higher than payment", "OK"))</f>
        <v>OK</v>
      </c>
    </row>
    <row r="36" spans="1:9" x14ac:dyDescent="0.2">
      <c r="A36" s="4" t="s">
        <v>1</v>
      </c>
      <c r="B36" s="5" t="s">
        <v>161</v>
      </c>
      <c r="C36" s="111">
        <v>0</v>
      </c>
      <c r="D36" s="110" t="s">
        <v>634</v>
      </c>
      <c r="E36" s="6"/>
      <c r="G36" s="121" t="str">
        <f t="shared" si="0"/>
        <v>OK</v>
      </c>
      <c r="H36" s="121" t="str">
        <f t="shared" si="1"/>
        <v>OK</v>
      </c>
      <c r="I36" s="121" t="str">
        <f>IF(AND($C36&gt;0, NOT($C$111&gt;0)), "Row " &amp; ROW($C$111) &amp; " should also be positive!", IF($C$234 &gt; $C36 + Tolerance,"Fraud in row " &amp; ROW($C$234) &amp; " higher than payment", "OK"))</f>
        <v>OK</v>
      </c>
    </row>
    <row r="37" spans="1:9" x14ac:dyDescent="0.2">
      <c r="A37" s="4" t="s">
        <v>12</v>
      </c>
      <c r="B37" s="5" t="s">
        <v>161</v>
      </c>
      <c r="C37" s="111">
        <v>0</v>
      </c>
      <c r="D37" s="110" t="s">
        <v>634</v>
      </c>
      <c r="E37" s="6"/>
      <c r="G37" s="121" t="str">
        <f t="shared" si="0"/>
        <v>OK</v>
      </c>
      <c r="H37" s="121" t="str">
        <f t="shared" si="1"/>
        <v>OK</v>
      </c>
      <c r="I37" s="121" t="str">
        <f>IF(AND($C37&gt;0, NOT($C$112&gt;0)), "Row " &amp; ROW($C$112) &amp; " should also be positive!", IF($C$235 &gt; $C37 + Tolerance,"Fraud in row " &amp; ROW($C$235) &amp; " higher than payment", "OK"))</f>
        <v>OK</v>
      </c>
    </row>
    <row r="38" spans="1:9" x14ac:dyDescent="0.2">
      <c r="A38" s="4" t="s">
        <v>13</v>
      </c>
      <c r="B38" s="5" t="s">
        <v>161</v>
      </c>
      <c r="C38" s="111">
        <v>0</v>
      </c>
      <c r="D38" s="110" t="s">
        <v>634</v>
      </c>
      <c r="E38" s="6"/>
      <c r="G38" s="121" t="str">
        <f t="shared" si="0"/>
        <v>OK</v>
      </c>
      <c r="H38" s="121" t="str">
        <f t="shared" ref="H38:H69" si="2">IF(AND($C38&gt;0, $D38= "NA"), "Flag should be OK", IF($D38="E","Flag E only for fraud","OK"))</f>
        <v>OK</v>
      </c>
      <c r="I38" s="121" t="str">
        <f>IF(AND($C38&gt;0, NOT($C$113&gt;0)), "Row " &amp; ROW($C$113) &amp; " should also be positive!", IF($C$236 &gt; $C38 + Tolerance,"Fraud in row " &amp; ROW($C$236) &amp; " higher than payment", "OK"))</f>
        <v>OK</v>
      </c>
    </row>
    <row r="39" spans="1:9" x14ac:dyDescent="0.2">
      <c r="A39" s="4" t="s">
        <v>1</v>
      </c>
      <c r="B39" s="5" t="s">
        <v>162</v>
      </c>
      <c r="C39" s="111">
        <v>0</v>
      </c>
      <c r="D39" s="110" t="s">
        <v>634</v>
      </c>
      <c r="E39" s="6"/>
      <c r="G39" s="121" t="str">
        <f t="shared" si="0"/>
        <v>OK</v>
      </c>
      <c r="H39" s="121" t="str">
        <f t="shared" si="2"/>
        <v>OK</v>
      </c>
      <c r="I39" s="121" t="str">
        <f>IF(AND($C39&gt;0, NOT($C$114&gt;0)), "Row " &amp; ROW($C$114) &amp; " should also be positive!", IF($C$237 &gt; $C39 + Tolerance,"Fraud in row " &amp; ROW($C$237) &amp; " higher than payment", "OK"))</f>
        <v>OK</v>
      </c>
    </row>
    <row r="40" spans="1:9" x14ac:dyDescent="0.2">
      <c r="A40" s="4" t="s">
        <v>12</v>
      </c>
      <c r="B40" s="5" t="s">
        <v>162</v>
      </c>
      <c r="C40" s="111">
        <v>0</v>
      </c>
      <c r="D40" s="110" t="s">
        <v>634</v>
      </c>
      <c r="E40" s="6"/>
      <c r="G40" s="121" t="str">
        <f t="shared" si="0"/>
        <v>OK</v>
      </c>
      <c r="H40" s="121" t="str">
        <f t="shared" si="2"/>
        <v>OK</v>
      </c>
      <c r="I40" s="121" t="str">
        <f>IF(AND($C40&gt;0, NOT($C$115&gt;0)), "Row " &amp; ROW($C$115) &amp; " should also be positive!", IF($C$238 &gt; $C40 + Tolerance,"Fraud in row " &amp; ROW($C$238) &amp; " higher than payment", "OK"))</f>
        <v>OK</v>
      </c>
    </row>
    <row r="41" spans="1:9" x14ac:dyDescent="0.2">
      <c r="A41" s="4" t="s">
        <v>13</v>
      </c>
      <c r="B41" s="5" t="s">
        <v>162</v>
      </c>
      <c r="C41" s="111">
        <v>0</v>
      </c>
      <c r="D41" s="110" t="s">
        <v>634</v>
      </c>
      <c r="E41" s="6"/>
      <c r="G41" s="121" t="str">
        <f t="shared" si="0"/>
        <v>OK</v>
      </c>
      <c r="H41" s="121" t="str">
        <f t="shared" si="2"/>
        <v>OK</v>
      </c>
      <c r="I41" s="121" t="str">
        <f>IF(AND($C41&gt;0, NOT($C$116&gt;0)), "Row " &amp; ROW($C$116) &amp; " should also be positive!", IF($C$239 &gt; $C41 + Tolerance,"Fraud in row " &amp; ROW($C$239) &amp; " higher than payment", "OK"))</f>
        <v>OK</v>
      </c>
    </row>
    <row r="42" spans="1:9" x14ac:dyDescent="0.2">
      <c r="A42" s="4" t="s">
        <v>1</v>
      </c>
      <c r="B42" s="5" t="s">
        <v>163</v>
      </c>
      <c r="C42" s="111">
        <v>0</v>
      </c>
      <c r="D42" s="110" t="s">
        <v>634</v>
      </c>
      <c r="E42" s="6"/>
      <c r="G42" s="121" t="str">
        <f t="shared" si="0"/>
        <v>OK</v>
      </c>
      <c r="H42" s="121" t="str">
        <f t="shared" si="2"/>
        <v>OK</v>
      </c>
      <c r="I42" s="121" t="str">
        <f>IF(AND($C42&gt;0, NOT($C$117&gt;0)), "Row " &amp; ROW($C$117) &amp; " should also be positive!", IF($C$240 &gt; $C42 + Tolerance,"Fraud in row " &amp; ROW($C$240) &amp; " higher than payment", "OK"))</f>
        <v>OK</v>
      </c>
    </row>
    <row r="43" spans="1:9" x14ac:dyDescent="0.2">
      <c r="A43" s="4" t="s">
        <v>12</v>
      </c>
      <c r="B43" s="5" t="s">
        <v>163</v>
      </c>
      <c r="C43" s="111">
        <v>0</v>
      </c>
      <c r="D43" s="110" t="s">
        <v>634</v>
      </c>
      <c r="E43" s="6"/>
      <c r="G43" s="121" t="str">
        <f t="shared" si="0"/>
        <v>OK</v>
      </c>
      <c r="H43" s="121" t="str">
        <f t="shared" si="2"/>
        <v>OK</v>
      </c>
      <c r="I43" s="121" t="str">
        <f>IF(AND($C43&gt;0, NOT($C$118&gt;0)), "Row " &amp; ROW($C$118) &amp; " should also be positive!", IF($C$241 &gt; $C43 + Tolerance,"Fraud in row " &amp; ROW($C$241) &amp; " higher than payment", "OK"))</f>
        <v>OK</v>
      </c>
    </row>
    <row r="44" spans="1:9" x14ac:dyDescent="0.2">
      <c r="A44" s="4" t="s">
        <v>13</v>
      </c>
      <c r="B44" s="5" t="s">
        <v>163</v>
      </c>
      <c r="C44" s="111">
        <v>0</v>
      </c>
      <c r="D44" s="110" t="s">
        <v>634</v>
      </c>
      <c r="E44" s="6"/>
      <c r="G44" s="121" t="str">
        <f t="shared" si="0"/>
        <v>OK</v>
      </c>
      <c r="H44" s="121" t="str">
        <f t="shared" si="2"/>
        <v>OK</v>
      </c>
      <c r="I44" s="121" t="str">
        <f>IF(AND($C44&gt;0, NOT($C$119&gt;0)), "Row " &amp; ROW($C$119) &amp; " should also be positive!", IF($C$242 &gt; $C44 + Tolerance,"Fraud in row " &amp; ROW($C$242) &amp; " higher than payment", "OK"))</f>
        <v>OK</v>
      </c>
    </row>
    <row r="45" spans="1:9" x14ac:dyDescent="0.2">
      <c r="A45" s="4" t="s">
        <v>1</v>
      </c>
      <c r="B45" s="5" t="s">
        <v>980</v>
      </c>
      <c r="C45" s="111">
        <v>0</v>
      </c>
      <c r="D45" s="110" t="s">
        <v>634</v>
      </c>
      <c r="E45" s="6"/>
      <c r="G45" s="121" t="str">
        <f t="shared" si="0"/>
        <v>OK</v>
      </c>
      <c r="H45" s="121" t="str">
        <f t="shared" si="2"/>
        <v>OK</v>
      </c>
      <c r="I45" s="121" t="str">
        <f>IF(AND($C45&gt;0, NOT($C$120&gt;0)), "Row " &amp; ROW($C$120) &amp; " should also be positive!", IF($C$243 &gt; $C45 + Tolerance,"Fraud in row " &amp; ROW($C$243) &amp; " higher than payment", "OK"))</f>
        <v>OK</v>
      </c>
    </row>
    <row r="46" spans="1:9" x14ac:dyDescent="0.2">
      <c r="A46" s="4" t="s">
        <v>12</v>
      </c>
      <c r="B46" s="5" t="s">
        <v>980</v>
      </c>
      <c r="C46" s="111">
        <v>0</v>
      </c>
      <c r="D46" s="110" t="s">
        <v>634</v>
      </c>
      <c r="E46" s="6"/>
      <c r="G46" s="121" t="str">
        <f t="shared" si="0"/>
        <v>OK</v>
      </c>
      <c r="H46" s="121" t="str">
        <f t="shared" si="2"/>
        <v>OK</v>
      </c>
      <c r="I46" s="121" t="str">
        <f>IF(AND($C46&gt;0, NOT($C$121&gt;0)), "Row " &amp; ROW($C$121) &amp; " should also be positive!", IF($C$244 &gt; $C46 + Tolerance,"Fraud in row " &amp; ROW($C$244) &amp; " higher than payment", "OK"))</f>
        <v>OK</v>
      </c>
    </row>
    <row r="47" spans="1:9" x14ac:dyDescent="0.2">
      <c r="A47" s="4" t="s">
        <v>13</v>
      </c>
      <c r="B47" s="5" t="s">
        <v>980</v>
      </c>
      <c r="C47" s="111">
        <v>0</v>
      </c>
      <c r="D47" s="110" t="s">
        <v>634</v>
      </c>
      <c r="E47" s="6"/>
      <c r="G47" s="121" t="str">
        <f t="shared" si="0"/>
        <v>OK</v>
      </c>
      <c r="H47" s="121" t="str">
        <f t="shared" si="2"/>
        <v>OK</v>
      </c>
      <c r="I47" s="121" t="str">
        <f>IF(AND($C47&gt;0, NOT($C$122&gt;0)), "Row " &amp; ROW($C$122) &amp; " should also be positive!", IF($C$245 &gt; $C47 + Tolerance,"Fraud in row " &amp; ROW($C$245) &amp; " higher than payment", "OK"))</f>
        <v>OK</v>
      </c>
    </row>
    <row r="48" spans="1:9" x14ac:dyDescent="0.2">
      <c r="A48" s="4" t="s">
        <v>1</v>
      </c>
      <c r="B48" s="5" t="s">
        <v>984</v>
      </c>
      <c r="C48" s="111">
        <v>0</v>
      </c>
      <c r="D48" s="110" t="s">
        <v>634</v>
      </c>
      <c r="E48" s="6"/>
      <c r="G48" s="121" t="str">
        <f t="shared" si="0"/>
        <v>OK</v>
      </c>
      <c r="H48" s="121" t="str">
        <f t="shared" si="2"/>
        <v>OK</v>
      </c>
      <c r="I48" s="121" t="str">
        <f>IF(AND($C48&gt;0, NOT($C$123&gt;0)), "Row " &amp; ROW($C$123) &amp; " should also be positive!", IF($C$246 &gt; $C48 + Tolerance,"Fraud in row " &amp; ROW($C$246) &amp; " higher than payment", "OK"))</f>
        <v>OK</v>
      </c>
    </row>
    <row r="49" spans="1:9" x14ac:dyDescent="0.2">
      <c r="A49" s="4" t="s">
        <v>12</v>
      </c>
      <c r="B49" s="5" t="s">
        <v>984</v>
      </c>
      <c r="C49" s="111">
        <v>0</v>
      </c>
      <c r="D49" s="110" t="s">
        <v>634</v>
      </c>
      <c r="E49" s="6"/>
      <c r="G49" s="121" t="str">
        <f t="shared" si="0"/>
        <v>OK</v>
      </c>
      <c r="H49" s="121" t="str">
        <f t="shared" si="2"/>
        <v>OK</v>
      </c>
      <c r="I49" s="121" t="str">
        <f>IF(AND($C49&gt;0, NOT($C$124&gt;0)), "Row " &amp; ROW($C$124) &amp; " should also be positive!", IF($C$247 &gt; $C49 + Tolerance,"Fraud in row " &amp; ROW($C$247) &amp; " higher than payment", "OK"))</f>
        <v>OK</v>
      </c>
    </row>
    <row r="50" spans="1:9" x14ac:dyDescent="0.2">
      <c r="A50" s="4" t="s">
        <v>13</v>
      </c>
      <c r="B50" s="5" t="s">
        <v>984</v>
      </c>
      <c r="C50" s="111">
        <v>0</v>
      </c>
      <c r="D50" s="110" t="s">
        <v>634</v>
      </c>
      <c r="E50" s="6"/>
      <c r="G50" s="121" t="str">
        <f t="shared" si="0"/>
        <v>OK</v>
      </c>
      <c r="H50" s="121" t="str">
        <f t="shared" si="2"/>
        <v>OK</v>
      </c>
      <c r="I50" s="121" t="str">
        <f>IF(AND($C50&gt;0, NOT($C$125&gt;0)), "Row " &amp; ROW($C$125) &amp; " should also be positive!", IF($C$248 &gt; $C50 + Tolerance,"Fraud in row " &amp; ROW($C$248) &amp; " higher than payment", "OK"))</f>
        <v>OK</v>
      </c>
    </row>
    <row r="51" spans="1:9" x14ac:dyDescent="0.2">
      <c r="A51" s="4" t="s">
        <v>1</v>
      </c>
      <c r="B51" s="5" t="s">
        <v>164</v>
      </c>
      <c r="C51" s="109">
        <f xml:space="preserve"> SUM($C$60, $C$63)</f>
        <v>0</v>
      </c>
      <c r="D51" s="110" t="s">
        <v>634</v>
      </c>
      <c r="E51" s="6"/>
      <c r="F51" s="122">
        <f>SUM($C$51) - SUM($C$54, $C$57)</f>
        <v>0</v>
      </c>
      <c r="G51" s="121" t="str">
        <f t="shared" si="0"/>
        <v>OK</v>
      </c>
      <c r="H51" s="121" t="str">
        <f t="shared" si="2"/>
        <v>OK</v>
      </c>
      <c r="I51" s="121" t="str">
        <f>IF(AND($C51&gt;0, NOT($C$126&gt;0)), "Row " &amp; ROW($C$126) &amp; " should also be positive!", IF($C$249 &gt; $C51 + Tolerance,"Fraud in row " &amp; ROW($C$249) &amp; " higher than payment", "OK"))</f>
        <v>OK</v>
      </c>
    </row>
    <row r="52" spans="1:9" x14ac:dyDescent="0.2">
      <c r="A52" s="4" t="s">
        <v>12</v>
      </c>
      <c r="B52" s="5" t="s">
        <v>164</v>
      </c>
      <c r="C52" s="109">
        <f xml:space="preserve"> SUM($C$61, $C$64)</f>
        <v>0</v>
      </c>
      <c r="D52" s="110" t="s">
        <v>634</v>
      </c>
      <c r="E52" s="6"/>
      <c r="F52" s="122">
        <f>SUM($C$52) - SUM($C$55, $C$58)</f>
        <v>0</v>
      </c>
      <c r="G52" s="121" t="str">
        <f t="shared" si="0"/>
        <v>OK</v>
      </c>
      <c r="H52" s="121" t="str">
        <f t="shared" si="2"/>
        <v>OK</v>
      </c>
      <c r="I52" s="121" t="str">
        <f>IF(AND($C52&gt;0, NOT($C$127&gt;0)), "Row " &amp; ROW($C$127) &amp; " should also be positive!", IF($C$250 &gt; $C52 + Tolerance,"Fraud in row " &amp; ROW($C$250) &amp; " higher than payment", "OK"))</f>
        <v>OK</v>
      </c>
    </row>
    <row r="53" spans="1:9" x14ac:dyDescent="0.2">
      <c r="A53" s="4" t="s">
        <v>13</v>
      </c>
      <c r="B53" s="5" t="s">
        <v>164</v>
      </c>
      <c r="C53" s="109">
        <f xml:space="preserve"> SUM($C$62, $C$65)</f>
        <v>0</v>
      </c>
      <c r="D53" s="110" t="s">
        <v>634</v>
      </c>
      <c r="E53" s="6"/>
      <c r="F53" s="122">
        <f>SUM($C$53) - SUM($C$56, $C$59)</f>
        <v>0</v>
      </c>
      <c r="G53" s="121" t="str">
        <f t="shared" si="0"/>
        <v>OK</v>
      </c>
      <c r="H53" s="121" t="str">
        <f t="shared" si="2"/>
        <v>OK</v>
      </c>
      <c r="I53" s="121" t="str">
        <f>IF(AND($C53&gt;0, NOT($C$128&gt;0)), "Row " &amp; ROW($C$128) &amp; " should also be positive!", IF($C$251 &gt; $C53 + Tolerance,"Fraud in row " &amp; ROW($C$251) &amp; " higher than payment", "OK"))</f>
        <v>OK</v>
      </c>
    </row>
    <row r="54" spans="1:9" x14ac:dyDescent="0.2">
      <c r="A54" s="4" t="s">
        <v>1</v>
      </c>
      <c r="B54" s="5" t="s">
        <v>165</v>
      </c>
      <c r="C54" s="111">
        <v>0</v>
      </c>
      <c r="D54" s="110" t="s">
        <v>634</v>
      </c>
      <c r="E54" s="6"/>
      <c r="F54" s="122">
        <f>SUM($C$51) - SUM($C$60, $C$63)</f>
        <v>0</v>
      </c>
      <c r="G54" s="121" t="str">
        <f t="shared" si="0"/>
        <v>OK</v>
      </c>
      <c r="H54" s="121" t="str">
        <f t="shared" si="2"/>
        <v>OK</v>
      </c>
      <c r="I54" s="121" t="str">
        <f>IF(AND($C54&gt;0, NOT($C$129&gt;0)), "Row " &amp; ROW($C$129) &amp; " should also be positive!", IF($C$252 &gt; $C54 + Tolerance,"Fraud in row " &amp; ROW($C$252) &amp; " higher than payment", "OK"))</f>
        <v>OK</v>
      </c>
    </row>
    <row r="55" spans="1:9" x14ac:dyDescent="0.2">
      <c r="A55" s="4" t="s">
        <v>12</v>
      </c>
      <c r="B55" s="5" t="s">
        <v>165</v>
      </c>
      <c r="C55" s="111">
        <v>0</v>
      </c>
      <c r="D55" s="110" t="s">
        <v>634</v>
      </c>
      <c r="E55" s="6"/>
      <c r="F55" s="122">
        <f>SUM($C$52) - SUM($C$61, $C$64)</f>
        <v>0</v>
      </c>
      <c r="G55" s="121" t="str">
        <f t="shared" si="0"/>
        <v>OK</v>
      </c>
      <c r="H55" s="121" t="str">
        <f t="shared" si="2"/>
        <v>OK</v>
      </c>
      <c r="I55" s="121" t="str">
        <f>IF(AND($C55&gt;0, NOT($C$130&gt;0)), "Row " &amp; ROW($C$130) &amp; " should also be positive!", IF($C$253 &gt; $C55 + Tolerance,"Fraud in row " &amp; ROW($C$253) &amp; " higher than payment", "OK"))</f>
        <v>OK</v>
      </c>
    </row>
    <row r="56" spans="1:9" x14ac:dyDescent="0.2">
      <c r="A56" s="4" t="s">
        <v>13</v>
      </c>
      <c r="B56" s="5" t="s">
        <v>165</v>
      </c>
      <c r="C56" s="111">
        <v>0</v>
      </c>
      <c r="D56" s="110" t="s">
        <v>634</v>
      </c>
      <c r="E56" s="6"/>
      <c r="F56" s="122">
        <f>SUM($C$53) - SUM($C$62, $C$65)</f>
        <v>0</v>
      </c>
      <c r="G56" s="121" t="str">
        <f t="shared" si="0"/>
        <v>OK</v>
      </c>
      <c r="H56" s="121" t="str">
        <f t="shared" si="2"/>
        <v>OK</v>
      </c>
      <c r="I56" s="121" t="str">
        <f>IF(AND($C56&gt;0, NOT($C$131&gt;0)), "Row " &amp; ROW($C$131) &amp; " should also be positive!", IF($C$254 &gt; $C56 + Tolerance,"Fraud in row " &amp; ROW($C$254) &amp; " higher than payment", "OK"))</f>
        <v>OK</v>
      </c>
    </row>
    <row r="57" spans="1:9" x14ac:dyDescent="0.2">
      <c r="A57" s="4" t="s">
        <v>1</v>
      </c>
      <c r="B57" s="5" t="s">
        <v>166</v>
      </c>
      <c r="C57" s="111">
        <v>0</v>
      </c>
      <c r="D57" s="110" t="s">
        <v>634</v>
      </c>
      <c r="E57" s="6"/>
      <c r="G57" s="121" t="str">
        <f t="shared" si="0"/>
        <v>OK</v>
      </c>
      <c r="H57" s="121" t="str">
        <f t="shared" si="2"/>
        <v>OK</v>
      </c>
      <c r="I57" s="121" t="str">
        <f>IF(AND($C57&gt;0, NOT($C$132&gt;0)), "Row " &amp; ROW($C$132) &amp; " should also be positive!", IF($C$255 &gt; $C57 + Tolerance,"Fraud in row " &amp; ROW($C$255) &amp; " higher than payment", "OK"))</f>
        <v>OK</v>
      </c>
    </row>
    <row r="58" spans="1:9" x14ac:dyDescent="0.2">
      <c r="A58" s="4" t="s">
        <v>12</v>
      </c>
      <c r="B58" s="5" t="s">
        <v>166</v>
      </c>
      <c r="C58" s="111">
        <v>0</v>
      </c>
      <c r="D58" s="110" t="s">
        <v>634</v>
      </c>
      <c r="E58" s="6"/>
      <c r="G58" s="121" t="str">
        <f t="shared" si="0"/>
        <v>OK</v>
      </c>
      <c r="H58" s="121" t="str">
        <f t="shared" si="2"/>
        <v>OK</v>
      </c>
      <c r="I58" s="121" t="str">
        <f>IF(AND($C58&gt;0, NOT($C$133&gt;0)), "Row " &amp; ROW($C$133) &amp; " should also be positive!", IF($C$256 &gt; $C58 + Tolerance,"Fraud in row " &amp; ROW($C$256) &amp; " higher than payment", "OK"))</f>
        <v>OK</v>
      </c>
    </row>
    <row r="59" spans="1:9" x14ac:dyDescent="0.2">
      <c r="A59" s="4" t="s">
        <v>13</v>
      </c>
      <c r="B59" s="5" t="s">
        <v>166</v>
      </c>
      <c r="C59" s="111">
        <v>0</v>
      </c>
      <c r="D59" s="110" t="s">
        <v>634</v>
      </c>
      <c r="E59" s="6"/>
      <c r="G59" s="121" t="str">
        <f t="shared" si="0"/>
        <v>OK</v>
      </c>
      <c r="H59" s="121" t="str">
        <f t="shared" si="2"/>
        <v>OK</v>
      </c>
      <c r="I59" s="121" t="str">
        <f>IF(AND($C59&gt;0, NOT($C$134&gt;0)), "Row " &amp; ROW($C$134) &amp; " should also be positive!", IF($C$257 &gt; $C59 + Tolerance,"Fraud in row " &amp; ROW($C$257) &amp; " higher than payment", "OK"))</f>
        <v>OK</v>
      </c>
    </row>
    <row r="60" spans="1:9" x14ac:dyDescent="0.2">
      <c r="A60" s="4" t="s">
        <v>1</v>
      </c>
      <c r="B60" s="5" t="s">
        <v>167</v>
      </c>
      <c r="C60" s="111">
        <v>0</v>
      </c>
      <c r="D60" s="110" t="s">
        <v>634</v>
      </c>
      <c r="E60" s="6"/>
      <c r="G60" s="121" t="str">
        <f t="shared" si="0"/>
        <v>OK</v>
      </c>
      <c r="H60" s="121" t="str">
        <f t="shared" si="2"/>
        <v>OK</v>
      </c>
      <c r="I60" s="121" t="str">
        <f>IF(AND($C60&gt;0, NOT($C$135&gt;0)), "Row " &amp; ROW($C$135) &amp; " should also be positive!", IF($C$258 &gt; $C60 + Tolerance,"Fraud in row " &amp; ROW($C$258) &amp; " higher than payment", "OK"))</f>
        <v>OK</v>
      </c>
    </row>
    <row r="61" spans="1:9" x14ac:dyDescent="0.2">
      <c r="A61" s="4" t="s">
        <v>12</v>
      </c>
      <c r="B61" s="5" t="s">
        <v>167</v>
      </c>
      <c r="C61" s="111">
        <v>0</v>
      </c>
      <c r="D61" s="110" t="s">
        <v>634</v>
      </c>
      <c r="E61" s="6"/>
      <c r="G61" s="121" t="str">
        <f t="shared" si="0"/>
        <v>OK</v>
      </c>
      <c r="H61" s="121" t="str">
        <f t="shared" si="2"/>
        <v>OK</v>
      </c>
      <c r="I61" s="121" t="str">
        <f>IF(AND($C61&gt;0, NOT($C$136&gt;0)), "Row " &amp; ROW($C$136) &amp; " should also be positive!", IF($C$259 &gt; $C61 + Tolerance,"Fraud in row " &amp; ROW($C$259) &amp; " higher than payment", "OK"))</f>
        <v>OK</v>
      </c>
    </row>
    <row r="62" spans="1:9" x14ac:dyDescent="0.2">
      <c r="A62" s="4" t="s">
        <v>13</v>
      </c>
      <c r="B62" s="5" t="s">
        <v>167</v>
      </c>
      <c r="C62" s="111">
        <v>0</v>
      </c>
      <c r="D62" s="110" t="s">
        <v>634</v>
      </c>
      <c r="E62" s="6"/>
      <c r="G62" s="121" t="str">
        <f t="shared" si="0"/>
        <v>OK</v>
      </c>
      <c r="H62" s="121" t="str">
        <f t="shared" si="2"/>
        <v>OK</v>
      </c>
      <c r="I62" s="121" t="str">
        <f>IF(AND($C62&gt;0, NOT($C$137&gt;0)), "Row " &amp; ROW($C$137) &amp; " should also be positive!", IF($C$260 &gt; $C62 + Tolerance,"Fraud in row " &amp; ROW($C$260) &amp; " higher than payment", "OK"))</f>
        <v>OK</v>
      </c>
    </row>
    <row r="63" spans="1:9" x14ac:dyDescent="0.2">
      <c r="A63" s="4" t="s">
        <v>1</v>
      </c>
      <c r="B63" s="5" t="s">
        <v>168</v>
      </c>
      <c r="C63" s="109">
        <f xml:space="preserve"> SUM($C$66, $C$69, $C$72, $C$75, $C$78)</f>
        <v>0</v>
      </c>
      <c r="D63" s="110" t="s">
        <v>634</v>
      </c>
      <c r="E63" s="6"/>
      <c r="F63" s="122">
        <f>SUM($C$63) - SUM($C$66, $C$69, $C$72, $C$75, $C$78)</f>
        <v>0</v>
      </c>
      <c r="G63" s="121" t="str">
        <f t="shared" si="0"/>
        <v>OK</v>
      </c>
      <c r="H63" s="121" t="str">
        <f t="shared" si="2"/>
        <v>OK</v>
      </c>
      <c r="I63" s="121" t="str">
        <f>IF(AND($C63&gt;0, NOT($C$138&gt;0)), "Row " &amp; ROW($C$138) &amp; " should also be positive!", IF($C$282 &gt; $C63 + Tolerance,"Fraud in row " &amp; ROW($C$282) &amp; " higher than payment", "OK"))</f>
        <v>OK</v>
      </c>
    </row>
    <row r="64" spans="1:9" x14ac:dyDescent="0.2">
      <c r="A64" s="4" t="s">
        <v>12</v>
      </c>
      <c r="B64" s="5" t="s">
        <v>168</v>
      </c>
      <c r="C64" s="109">
        <f xml:space="preserve"> SUM($C$67, $C$70, $C$73, $C$76, $C$79)</f>
        <v>0</v>
      </c>
      <c r="D64" s="110" t="s">
        <v>634</v>
      </c>
      <c r="E64" s="6"/>
      <c r="F64" s="122">
        <f>SUM($C$64) - SUM($C$67, $C$70, $C$73, $C$76, $C$79)</f>
        <v>0</v>
      </c>
      <c r="G64" s="121" t="str">
        <f t="shared" si="0"/>
        <v>OK</v>
      </c>
      <c r="H64" s="121" t="str">
        <f t="shared" si="2"/>
        <v>OK</v>
      </c>
      <c r="I64" s="121" t="str">
        <f>IF(AND($C64&gt;0, NOT($C$139&gt;0)), "Row " &amp; ROW($C$139) &amp; " should also be positive!", IF($C$283 &gt; $C64 + Tolerance,"Fraud in row " &amp; ROW($C$283) &amp; " higher than payment", "OK"))</f>
        <v>OK</v>
      </c>
    </row>
    <row r="65" spans="1:9" x14ac:dyDescent="0.2">
      <c r="A65" s="4" t="s">
        <v>13</v>
      </c>
      <c r="B65" s="5" t="s">
        <v>168</v>
      </c>
      <c r="C65" s="109">
        <f xml:space="preserve"> SUM($C$68, $C$71, $C$74, $C$77, $C$80)</f>
        <v>0</v>
      </c>
      <c r="D65" s="110" t="s">
        <v>634</v>
      </c>
      <c r="E65" s="6"/>
      <c r="F65" s="122">
        <f>SUM($C$65) - SUM($C$68, $C$71, $C$74, $C$77, $C$80)</f>
        <v>0</v>
      </c>
      <c r="G65" s="121" t="str">
        <f t="shared" si="0"/>
        <v>OK</v>
      </c>
      <c r="H65" s="121" t="str">
        <f t="shared" si="2"/>
        <v>OK</v>
      </c>
      <c r="I65" s="121" t="str">
        <f>IF(AND($C65&gt;0, NOT($C$140&gt;0)), "Row " &amp; ROW($C$140) &amp; " should also be positive!", IF($C$284 &gt; $C65 + Tolerance,"Fraud in row " &amp; ROW($C$284) &amp; " higher than payment", "OK"))</f>
        <v>OK</v>
      </c>
    </row>
    <row r="66" spans="1:9" x14ac:dyDescent="0.2">
      <c r="A66" s="4" t="s">
        <v>1</v>
      </c>
      <c r="B66" s="5" t="s">
        <v>169</v>
      </c>
      <c r="C66" s="111">
        <v>0</v>
      </c>
      <c r="D66" s="110" t="s">
        <v>634</v>
      </c>
      <c r="E66" s="6"/>
      <c r="G66" s="121" t="str">
        <f t="shared" si="0"/>
        <v>OK</v>
      </c>
      <c r="H66" s="121" t="str">
        <f t="shared" si="2"/>
        <v>OK</v>
      </c>
      <c r="I66" s="121" t="str">
        <f>IF(AND($C66&gt;0, NOT($C$141&gt;0)), "Row " &amp; ROW($C$141) &amp; " should also be positive!", IF($C$306 &gt; $C66 + Tolerance,"Fraud in row " &amp; ROW($C$306) &amp; " higher than payment", "OK"))</f>
        <v>OK</v>
      </c>
    </row>
    <row r="67" spans="1:9" x14ac:dyDescent="0.2">
      <c r="A67" s="4" t="s">
        <v>12</v>
      </c>
      <c r="B67" s="5" t="s">
        <v>169</v>
      </c>
      <c r="C67" s="111">
        <v>0</v>
      </c>
      <c r="D67" s="110" t="s">
        <v>634</v>
      </c>
      <c r="E67" s="6"/>
      <c r="G67" s="121" t="str">
        <f t="shared" si="0"/>
        <v>OK</v>
      </c>
      <c r="H67" s="121" t="str">
        <f t="shared" si="2"/>
        <v>OK</v>
      </c>
      <c r="I67" s="121" t="str">
        <f>IF(AND($C67&gt;0, NOT($C$142&gt;0)), "Row " &amp; ROW($C$142) &amp; " should also be positive!", IF($C$307 &gt; $C67 + Tolerance,"Fraud in row " &amp; ROW($C$307) &amp; " higher than payment", "OK"))</f>
        <v>OK</v>
      </c>
    </row>
    <row r="68" spans="1:9" x14ac:dyDescent="0.2">
      <c r="A68" s="4" t="s">
        <v>13</v>
      </c>
      <c r="B68" s="5" t="s">
        <v>169</v>
      </c>
      <c r="C68" s="111">
        <v>0</v>
      </c>
      <c r="D68" s="110" t="s">
        <v>634</v>
      </c>
      <c r="E68" s="6"/>
      <c r="G68" s="121" t="str">
        <f t="shared" si="0"/>
        <v>OK</v>
      </c>
      <c r="H68" s="121" t="str">
        <f t="shared" si="2"/>
        <v>OK</v>
      </c>
      <c r="I68" s="121" t="str">
        <f>IF(AND($C68&gt;0, NOT($C$143&gt;0)), "Row " &amp; ROW($C$143) &amp; " should also be positive!", IF($C$308 &gt; $C68 + Tolerance,"Fraud in row " &amp; ROW($C$308) &amp; " higher than payment", "OK"))</f>
        <v>OK</v>
      </c>
    </row>
    <row r="69" spans="1:9" x14ac:dyDescent="0.2">
      <c r="A69" s="4" t="s">
        <v>1</v>
      </c>
      <c r="B69" s="5" t="s">
        <v>170</v>
      </c>
      <c r="C69" s="111">
        <v>0</v>
      </c>
      <c r="D69" s="110" t="s">
        <v>634</v>
      </c>
      <c r="E69" s="6"/>
      <c r="G69" s="121" t="str">
        <f t="shared" si="0"/>
        <v>OK</v>
      </c>
      <c r="H69" s="121" t="str">
        <f t="shared" si="2"/>
        <v>OK</v>
      </c>
      <c r="I69" s="121" t="str">
        <f>IF(AND($C69&gt;0, NOT($C$144&gt;0)), "Row " &amp; ROW($C$144) &amp; " should also be positive!", IF($C$309 &gt; $C69 + Tolerance,"Fraud in row " &amp; ROW($C$309) &amp; " higher than payment", "OK"))</f>
        <v>OK</v>
      </c>
    </row>
    <row r="70" spans="1:9" x14ac:dyDescent="0.2">
      <c r="A70" s="4" t="s">
        <v>12</v>
      </c>
      <c r="B70" s="5" t="s">
        <v>170</v>
      </c>
      <c r="C70" s="111">
        <v>0</v>
      </c>
      <c r="D70" s="110" t="s">
        <v>634</v>
      </c>
      <c r="E70" s="6"/>
      <c r="G70" s="121" t="str">
        <f t="shared" ref="G70:G133" si="3">IF(OR(ISBLANK($C70), ISBLANK($D70)), "missing", "OK")</f>
        <v>OK</v>
      </c>
      <c r="H70" s="121" t="str">
        <f t="shared" ref="H70:H101" si="4">IF(AND($C70&gt;0, $D70= "NA"), "Flag should be OK", IF($D70="E","Flag E only for fraud","OK"))</f>
        <v>OK</v>
      </c>
      <c r="I70" s="121" t="str">
        <f>IF(AND($C70&gt;0, NOT($C$145&gt;0)), "Row " &amp; ROW($C$145) &amp; " should also be positive!", IF($C$310 &gt; $C70 + Tolerance,"Fraud in row " &amp; ROW($C$310) &amp; " higher than payment", "OK"))</f>
        <v>OK</v>
      </c>
    </row>
    <row r="71" spans="1:9" x14ac:dyDescent="0.2">
      <c r="A71" s="4" t="s">
        <v>13</v>
      </c>
      <c r="B71" s="5" t="s">
        <v>170</v>
      </c>
      <c r="C71" s="111">
        <v>0</v>
      </c>
      <c r="D71" s="110" t="s">
        <v>634</v>
      </c>
      <c r="E71" s="6"/>
      <c r="G71" s="121" t="str">
        <f t="shared" si="3"/>
        <v>OK</v>
      </c>
      <c r="H71" s="121" t="str">
        <f t="shared" si="4"/>
        <v>OK</v>
      </c>
      <c r="I71" s="121" t="str">
        <f>IF(AND($C71&gt;0, NOT($C$146&gt;0)), "Row " &amp; ROW($C$146) &amp; " should also be positive!", IF($C$311 &gt; $C71 + Tolerance,"Fraud in row " &amp; ROW($C$311) &amp; " higher than payment", "OK"))</f>
        <v>OK</v>
      </c>
    </row>
    <row r="72" spans="1:9" x14ac:dyDescent="0.2">
      <c r="A72" s="4" t="s">
        <v>1</v>
      </c>
      <c r="B72" s="5" t="s">
        <v>171</v>
      </c>
      <c r="C72" s="111">
        <v>0</v>
      </c>
      <c r="D72" s="110" t="s">
        <v>634</v>
      </c>
      <c r="E72" s="6"/>
      <c r="G72" s="121" t="str">
        <f t="shared" si="3"/>
        <v>OK</v>
      </c>
      <c r="H72" s="121" t="str">
        <f t="shared" si="4"/>
        <v>OK</v>
      </c>
      <c r="I72" s="121" t="str">
        <f>IF(AND($C72&gt;0, NOT($C$147&gt;0)), "Row " &amp; ROW($C$147) &amp; " should also be positive!", IF($C$312 &gt; $C72 + Tolerance,"Fraud in row " &amp; ROW($C$312) &amp; " higher than payment", "OK"))</f>
        <v>OK</v>
      </c>
    </row>
    <row r="73" spans="1:9" x14ac:dyDescent="0.2">
      <c r="A73" s="4" t="s">
        <v>12</v>
      </c>
      <c r="B73" s="5" t="s">
        <v>171</v>
      </c>
      <c r="C73" s="111">
        <v>0</v>
      </c>
      <c r="D73" s="110" t="s">
        <v>634</v>
      </c>
      <c r="E73" s="6"/>
      <c r="G73" s="121" t="str">
        <f t="shared" si="3"/>
        <v>OK</v>
      </c>
      <c r="H73" s="121" t="str">
        <f t="shared" si="4"/>
        <v>OK</v>
      </c>
      <c r="I73" s="121" t="str">
        <f>IF(AND($C73&gt;0, NOT($C$148&gt;0)), "Row " &amp; ROW($C$148) &amp; " should also be positive!", IF($C$313 &gt; $C73 + Tolerance,"Fraud in row " &amp; ROW($C$313) &amp; " higher than payment", "OK"))</f>
        <v>OK</v>
      </c>
    </row>
    <row r="74" spans="1:9" x14ac:dyDescent="0.2">
      <c r="A74" s="4" t="s">
        <v>13</v>
      </c>
      <c r="B74" s="5" t="s">
        <v>171</v>
      </c>
      <c r="C74" s="111">
        <v>0</v>
      </c>
      <c r="D74" s="110" t="s">
        <v>634</v>
      </c>
      <c r="E74" s="6"/>
      <c r="G74" s="121" t="str">
        <f t="shared" si="3"/>
        <v>OK</v>
      </c>
      <c r="H74" s="121" t="str">
        <f t="shared" si="4"/>
        <v>OK</v>
      </c>
      <c r="I74" s="121" t="str">
        <f>IF(AND($C74&gt;0, NOT($C$149&gt;0)), "Row " &amp; ROW($C$149) &amp; " should also be positive!", IF($C$314 &gt; $C74 + Tolerance,"Fraud in row " &amp; ROW($C$314) &amp; " higher than payment", "OK"))</f>
        <v>OK</v>
      </c>
    </row>
    <row r="75" spans="1:9" x14ac:dyDescent="0.2">
      <c r="A75" s="4" t="s">
        <v>1</v>
      </c>
      <c r="B75" s="5" t="s">
        <v>172</v>
      </c>
      <c r="C75" s="111">
        <v>0</v>
      </c>
      <c r="D75" s="110" t="s">
        <v>634</v>
      </c>
      <c r="E75" s="6"/>
      <c r="G75" s="121" t="str">
        <f t="shared" si="3"/>
        <v>OK</v>
      </c>
      <c r="H75" s="121" t="str">
        <f t="shared" si="4"/>
        <v>OK</v>
      </c>
      <c r="I75" s="121" t="str">
        <f>IF(AND($C75&gt;0, NOT($C$150&gt;0)), "Row " &amp; ROW($C$150) &amp; " should also be positive!", IF($C$315 &gt; $C75 + Tolerance,"Fraud in row " &amp; ROW($C$315) &amp; " higher than payment", "OK"))</f>
        <v>OK</v>
      </c>
    </row>
    <row r="76" spans="1:9" x14ac:dyDescent="0.2">
      <c r="A76" s="4" t="s">
        <v>12</v>
      </c>
      <c r="B76" s="5" t="s">
        <v>172</v>
      </c>
      <c r="C76" s="111">
        <v>0</v>
      </c>
      <c r="D76" s="110" t="s">
        <v>634</v>
      </c>
      <c r="E76" s="6"/>
      <c r="G76" s="121" t="str">
        <f t="shared" si="3"/>
        <v>OK</v>
      </c>
      <c r="H76" s="121" t="str">
        <f t="shared" si="4"/>
        <v>OK</v>
      </c>
      <c r="I76" s="121" t="str">
        <f>IF(AND($C76&gt;0, NOT($C$151&gt;0)), "Row " &amp; ROW($C$151) &amp; " should also be positive!", IF($C$316 &gt; $C76 + Tolerance,"Fraud in row " &amp; ROW($C$316) &amp; " higher than payment", "OK"))</f>
        <v>OK</v>
      </c>
    </row>
    <row r="77" spans="1:9" x14ac:dyDescent="0.2">
      <c r="A77" s="4" t="s">
        <v>13</v>
      </c>
      <c r="B77" s="5" t="s">
        <v>172</v>
      </c>
      <c r="C77" s="111">
        <v>0</v>
      </c>
      <c r="D77" s="110" t="s">
        <v>634</v>
      </c>
      <c r="E77" s="6"/>
      <c r="G77" s="121" t="str">
        <f t="shared" si="3"/>
        <v>OK</v>
      </c>
      <c r="H77" s="121" t="str">
        <f t="shared" si="4"/>
        <v>OK</v>
      </c>
      <c r="I77" s="121" t="str">
        <f>IF(AND($C77&gt;0, NOT($C$152&gt;0)), "Row " &amp; ROW($C$152) &amp; " should also be positive!", IF($C$317 &gt; $C77 + Tolerance,"Fraud in row " &amp; ROW($C$317) &amp; " higher than payment", "OK"))</f>
        <v>OK</v>
      </c>
    </row>
    <row r="78" spans="1:9" x14ac:dyDescent="0.2">
      <c r="A78" s="4" t="s">
        <v>1</v>
      </c>
      <c r="B78" s="5" t="s">
        <v>989</v>
      </c>
      <c r="C78" s="111">
        <v>0</v>
      </c>
      <c r="D78" s="110" t="s">
        <v>634</v>
      </c>
      <c r="E78" s="6"/>
      <c r="G78" s="121" t="str">
        <f t="shared" si="3"/>
        <v>OK</v>
      </c>
      <c r="H78" s="121" t="str">
        <f t="shared" si="4"/>
        <v>OK</v>
      </c>
      <c r="I78" s="121" t="str">
        <f>IF(AND($C78&gt;0, NOT($C$153&gt;0)), "Row " &amp; ROW($C$153) &amp; " should also be positive!", IF($C$318 &gt; $C78 + Tolerance,"Fraud in row " &amp; ROW($C$318) &amp; " higher than payment", "OK"))</f>
        <v>OK</v>
      </c>
    </row>
    <row r="79" spans="1:9" x14ac:dyDescent="0.2">
      <c r="A79" s="4" t="s">
        <v>12</v>
      </c>
      <c r="B79" s="5" t="s">
        <v>989</v>
      </c>
      <c r="C79" s="111">
        <v>0</v>
      </c>
      <c r="D79" s="110" t="s">
        <v>634</v>
      </c>
      <c r="E79" s="6"/>
      <c r="G79" s="121" t="str">
        <f t="shared" si="3"/>
        <v>OK</v>
      </c>
      <c r="H79" s="121" t="str">
        <f t="shared" si="4"/>
        <v>OK</v>
      </c>
      <c r="I79" s="121" t="str">
        <f>IF(AND($C79&gt;0, NOT($C$154&gt;0)), "Row " &amp; ROW($C$154) &amp; " should also be positive!", IF($C$319 &gt; $C79 + Tolerance,"Fraud in row " &amp; ROW($C$319) &amp; " higher than payment", "OK"))</f>
        <v>OK</v>
      </c>
    </row>
    <row r="80" spans="1:9" x14ac:dyDescent="0.2">
      <c r="A80" s="4" t="s">
        <v>13</v>
      </c>
      <c r="B80" s="5" t="s">
        <v>989</v>
      </c>
      <c r="C80" s="111">
        <v>0</v>
      </c>
      <c r="D80" s="110" t="s">
        <v>634</v>
      </c>
      <c r="E80" s="6"/>
      <c r="G80" s="121" t="str">
        <f t="shared" si="3"/>
        <v>OK</v>
      </c>
      <c r="H80" s="121" t="str">
        <f t="shared" si="4"/>
        <v>OK</v>
      </c>
      <c r="I80" s="121" t="str">
        <f>IF(AND($C80&gt;0, NOT($C$155&gt;0)), "Row " &amp; ROW($C$155) &amp; " should also be positive!", IF($C$320 &gt; $C80 + Tolerance,"Fraud in row " &amp; ROW($C$320) &amp; " higher than payment", "OK"))</f>
        <v>OK</v>
      </c>
    </row>
    <row r="81" spans="1:9" x14ac:dyDescent="0.2">
      <c r="A81" s="4" t="s">
        <v>1</v>
      </c>
      <c r="B81" s="5" t="s">
        <v>173</v>
      </c>
      <c r="C81" s="112">
        <f xml:space="preserve"> SUM($C$84, $C$87)</f>
        <v>0</v>
      </c>
      <c r="D81" s="110" t="s">
        <v>634</v>
      </c>
      <c r="E81" s="6"/>
      <c r="F81" s="123">
        <f>SUM($C$81) - SUM($C$84, $C$87)</f>
        <v>0</v>
      </c>
      <c r="G81" s="121" t="str">
        <f t="shared" si="3"/>
        <v>OK</v>
      </c>
      <c r="H81" s="121" t="str">
        <f t="shared" si="4"/>
        <v>OK</v>
      </c>
      <c r="I81" s="121" t="str">
        <f>IF(AND($C81&gt;0, NOT($C$6&gt;0)), "Row " &amp; ROW($C$6) &amp; " should also be positive!", IF($C$321 &gt; $C81 + Tolerance,"Fraud in row " &amp; ROW($C$321) &amp; " higher than payment", "OK"))</f>
        <v>OK</v>
      </c>
    </row>
    <row r="82" spans="1:9" x14ac:dyDescent="0.2">
      <c r="A82" s="4" t="s">
        <v>12</v>
      </c>
      <c r="B82" s="5" t="s">
        <v>173</v>
      </c>
      <c r="C82" s="112">
        <f xml:space="preserve"> SUM($C$85, $C$88)</f>
        <v>0</v>
      </c>
      <c r="D82" s="110" t="s">
        <v>634</v>
      </c>
      <c r="E82" s="6"/>
      <c r="F82" s="123">
        <f>SUM($C$82) - SUM($C$85, $C$88)</f>
        <v>0</v>
      </c>
      <c r="G82" s="121" t="str">
        <f t="shared" si="3"/>
        <v>OK</v>
      </c>
      <c r="H82" s="121" t="str">
        <f t="shared" si="4"/>
        <v>OK</v>
      </c>
      <c r="I82" s="121" t="str">
        <f>IF(AND($C82&gt;0, NOT($C$7&gt;0)), "Row " &amp; ROW($C$7) &amp; " should also be positive!", IF($C$322 &gt; $C82 + Tolerance,"Fraud in row " &amp; ROW($C$322) &amp; " higher than payment", "OK"))</f>
        <v>OK</v>
      </c>
    </row>
    <row r="83" spans="1:9" x14ac:dyDescent="0.2">
      <c r="A83" s="4" t="s">
        <v>13</v>
      </c>
      <c r="B83" s="5" t="s">
        <v>173</v>
      </c>
      <c r="C83" s="112">
        <f xml:space="preserve"> SUM($C$86, $C$89)</f>
        <v>0</v>
      </c>
      <c r="D83" s="110" t="s">
        <v>634</v>
      </c>
      <c r="E83" s="6"/>
      <c r="F83" s="123">
        <f>SUM($C$83) - SUM($C$86, $C$89)</f>
        <v>0</v>
      </c>
      <c r="G83" s="121" t="str">
        <f t="shared" si="3"/>
        <v>OK</v>
      </c>
      <c r="H83" s="121" t="str">
        <f t="shared" si="4"/>
        <v>OK</v>
      </c>
      <c r="I83" s="121" t="str">
        <f>IF(AND($C83&gt;0, NOT($C$8&gt;0)), "Row " &amp; ROW($C$8) &amp; " should also be positive!", IF($C$323 &gt; $C83 + Tolerance,"Fraud in row " &amp; ROW($C$323) &amp; " higher than payment", "OK"))</f>
        <v>OK</v>
      </c>
    </row>
    <row r="84" spans="1:9" x14ac:dyDescent="0.2">
      <c r="A84" s="4" t="s">
        <v>1</v>
      </c>
      <c r="B84" s="5" t="s">
        <v>174</v>
      </c>
      <c r="C84" s="113">
        <v>0</v>
      </c>
      <c r="D84" s="110" t="s">
        <v>634</v>
      </c>
      <c r="E84" s="6"/>
      <c r="G84" s="121" t="str">
        <f t="shared" si="3"/>
        <v>OK</v>
      </c>
      <c r="H84" s="121" t="str">
        <f t="shared" si="4"/>
        <v>OK</v>
      </c>
      <c r="I84" s="121" t="str">
        <f>IF(AND($C84&gt;0, NOT($C$9&gt;0)), "Row " &amp; ROW($C$9) &amp; " should also be positive!", IF($C$324 &gt; $C84 + Tolerance,"Fraud in row " &amp; ROW($C$324) &amp; " higher than payment", "OK"))</f>
        <v>OK</v>
      </c>
    </row>
    <row r="85" spans="1:9" x14ac:dyDescent="0.2">
      <c r="A85" s="4" t="s">
        <v>12</v>
      </c>
      <c r="B85" s="5" t="s">
        <v>174</v>
      </c>
      <c r="C85" s="113">
        <v>0</v>
      </c>
      <c r="D85" s="110" t="s">
        <v>634</v>
      </c>
      <c r="E85" s="6"/>
      <c r="G85" s="121" t="str">
        <f t="shared" si="3"/>
        <v>OK</v>
      </c>
      <c r="H85" s="121" t="str">
        <f t="shared" si="4"/>
        <v>OK</v>
      </c>
      <c r="I85" s="121" t="str">
        <f>IF(AND($C85&gt;0, NOT($C$10&gt;0)), "Row " &amp; ROW($C$10) &amp; " should also be positive!", IF($C$325 &gt; $C85 + Tolerance,"Fraud in row " &amp; ROW($C$325) &amp; " higher than payment", "OK"))</f>
        <v>OK</v>
      </c>
    </row>
    <row r="86" spans="1:9" x14ac:dyDescent="0.2">
      <c r="A86" s="4" t="s">
        <v>13</v>
      </c>
      <c r="B86" s="5" t="s">
        <v>174</v>
      </c>
      <c r="C86" s="113">
        <v>0</v>
      </c>
      <c r="D86" s="110" t="s">
        <v>634</v>
      </c>
      <c r="E86" s="6"/>
      <c r="G86" s="121" t="str">
        <f t="shared" si="3"/>
        <v>OK</v>
      </c>
      <c r="H86" s="121" t="str">
        <f t="shared" si="4"/>
        <v>OK</v>
      </c>
      <c r="I86" s="121" t="str">
        <f>IF(AND($C86&gt;0, NOT($C$11&gt;0)), "Row " &amp; ROW($C$11) &amp; " should also be positive!", IF($C$326 &gt; $C86 + Tolerance,"Fraud in row " &amp; ROW($C$326) &amp; " higher than payment", "OK"))</f>
        <v>OK</v>
      </c>
    </row>
    <row r="87" spans="1:9" x14ac:dyDescent="0.2">
      <c r="A87" s="4" t="s">
        <v>1</v>
      </c>
      <c r="B87" s="5" t="s">
        <v>175</v>
      </c>
      <c r="C87" s="112">
        <f xml:space="preserve"> SUM($C$90, $C$126)</f>
        <v>0</v>
      </c>
      <c r="D87" s="110" t="s">
        <v>634</v>
      </c>
      <c r="E87" s="6"/>
      <c r="F87" s="123">
        <f>SUM($C$87) - SUM($C$90, $C$126)</f>
        <v>0</v>
      </c>
      <c r="G87" s="121" t="str">
        <f t="shared" si="3"/>
        <v>OK</v>
      </c>
      <c r="H87" s="121" t="str">
        <f t="shared" si="4"/>
        <v>OK</v>
      </c>
      <c r="I87" s="121" t="str">
        <f>IF(AND($C87&gt;0, NOT($C$12&gt;0)), "Row " &amp; ROW($C$12) &amp; " should also be positive!", IF($C$327 &gt; $C87 + Tolerance,"Fraud in row " &amp; ROW($C$327) &amp; " higher than payment", "OK"))</f>
        <v>OK</v>
      </c>
    </row>
    <row r="88" spans="1:9" x14ac:dyDescent="0.2">
      <c r="A88" s="4" t="s">
        <v>12</v>
      </c>
      <c r="B88" s="5" t="s">
        <v>175</v>
      </c>
      <c r="C88" s="112">
        <f xml:space="preserve"> SUM($C$91, $C$127)</f>
        <v>0</v>
      </c>
      <c r="D88" s="110" t="s">
        <v>634</v>
      </c>
      <c r="E88" s="6"/>
      <c r="F88" s="123">
        <f>SUM($C$88) - SUM($C$91, $C$127)</f>
        <v>0</v>
      </c>
      <c r="G88" s="121" t="str">
        <f t="shared" si="3"/>
        <v>OK</v>
      </c>
      <c r="H88" s="121" t="str">
        <f t="shared" si="4"/>
        <v>OK</v>
      </c>
      <c r="I88" s="121" t="str">
        <f>IF(AND($C88&gt;0, NOT($C$13&gt;0)), "Row " &amp; ROW($C$13) &amp; " should also be positive!", IF($C$328 &gt; $C88 + Tolerance,"Fraud in row " &amp; ROW($C$328) &amp; " higher than payment", "OK"))</f>
        <v>OK</v>
      </c>
    </row>
    <row r="89" spans="1:9" x14ac:dyDescent="0.2">
      <c r="A89" s="4" t="s">
        <v>13</v>
      </c>
      <c r="B89" s="5" t="s">
        <v>175</v>
      </c>
      <c r="C89" s="112">
        <f xml:space="preserve"> SUM($C$92, $C$128)</f>
        <v>0</v>
      </c>
      <c r="D89" s="110" t="s">
        <v>634</v>
      </c>
      <c r="E89" s="6"/>
      <c r="F89" s="123">
        <f>SUM($C$89) - SUM($C$92, $C$128)</f>
        <v>0</v>
      </c>
      <c r="G89" s="121" t="str">
        <f t="shared" si="3"/>
        <v>OK</v>
      </c>
      <c r="H89" s="121" t="str">
        <f t="shared" si="4"/>
        <v>OK</v>
      </c>
      <c r="I89" s="121" t="str">
        <f>IF(AND($C89&gt;0, NOT($C$14&gt;0)), "Row " &amp; ROW($C$14) &amp; " should also be positive!", IF($C$329 &gt; $C89 + Tolerance,"Fraud in row " &amp; ROW($C$329) &amp; " higher than payment", "OK"))</f>
        <v>OK</v>
      </c>
    </row>
    <row r="90" spans="1:9" x14ac:dyDescent="0.2">
      <c r="A90" s="4" t="s">
        <v>1</v>
      </c>
      <c r="B90" s="5" t="s">
        <v>176</v>
      </c>
      <c r="C90" s="112">
        <f xml:space="preserve"> SUM($C$99, $C$102)</f>
        <v>0</v>
      </c>
      <c r="D90" s="110" t="s">
        <v>634</v>
      </c>
      <c r="E90" s="6"/>
      <c r="F90" s="123">
        <f>SUM($C$90) - SUM($C$93, $C$96)</f>
        <v>0</v>
      </c>
      <c r="G90" s="121" t="str">
        <f t="shared" si="3"/>
        <v>OK</v>
      </c>
      <c r="H90" s="121" t="str">
        <f t="shared" si="4"/>
        <v>OK</v>
      </c>
      <c r="I90" s="121" t="str">
        <f>IF(AND($C90&gt;0, NOT($C$15&gt;0)), "Row " &amp; ROW($C$15) &amp; " should also be positive!", IF($C$330 &gt; $C90 + Tolerance,"Fraud in row " &amp; ROW($C$330) &amp; " higher than payment", "OK"))</f>
        <v>OK</v>
      </c>
    </row>
    <row r="91" spans="1:9" x14ac:dyDescent="0.2">
      <c r="A91" s="4" t="s">
        <v>12</v>
      </c>
      <c r="B91" s="5" t="s">
        <v>176</v>
      </c>
      <c r="C91" s="112">
        <f xml:space="preserve"> SUM($C$100, $C$103)</f>
        <v>0</v>
      </c>
      <c r="D91" s="110" t="s">
        <v>634</v>
      </c>
      <c r="E91" s="6"/>
      <c r="F91" s="123">
        <f>SUM($C$91) - SUM($C$94, $C$97)</f>
        <v>0</v>
      </c>
      <c r="G91" s="121" t="str">
        <f t="shared" si="3"/>
        <v>OK</v>
      </c>
      <c r="H91" s="121" t="str">
        <f t="shared" si="4"/>
        <v>OK</v>
      </c>
      <c r="I91" s="121" t="str">
        <f>IF(AND($C91&gt;0, NOT($C$16&gt;0)), "Row " &amp; ROW($C$16) &amp; " should also be positive!", IF($C$331 &gt; $C91 + Tolerance,"Fraud in row " &amp; ROW($C$331) &amp; " higher than payment", "OK"))</f>
        <v>OK</v>
      </c>
    </row>
    <row r="92" spans="1:9" x14ac:dyDescent="0.2">
      <c r="A92" s="4" t="s">
        <v>13</v>
      </c>
      <c r="B92" s="5" t="s">
        <v>176</v>
      </c>
      <c r="C92" s="112">
        <f xml:space="preserve"> SUM($C$101, $C$104)</f>
        <v>0</v>
      </c>
      <c r="D92" s="110" t="s">
        <v>634</v>
      </c>
      <c r="E92" s="6"/>
      <c r="F92" s="123">
        <f>SUM($C$92) - SUM($C$95, $C$98)</f>
        <v>0</v>
      </c>
      <c r="G92" s="121" t="str">
        <f t="shared" si="3"/>
        <v>OK</v>
      </c>
      <c r="H92" s="121" t="str">
        <f t="shared" si="4"/>
        <v>OK</v>
      </c>
      <c r="I92" s="121" t="str">
        <f>IF(AND($C92&gt;0, NOT($C$17&gt;0)), "Row " &amp; ROW($C$17) &amp; " should also be positive!", IF($C$332 &gt; $C92 + Tolerance,"Fraud in row " &amp; ROW($C$332) &amp; " higher than payment", "OK"))</f>
        <v>OK</v>
      </c>
    </row>
    <row r="93" spans="1:9" x14ac:dyDescent="0.2">
      <c r="A93" s="4" t="s">
        <v>1</v>
      </c>
      <c r="B93" s="5" t="s">
        <v>177</v>
      </c>
      <c r="C93" s="113">
        <v>0</v>
      </c>
      <c r="D93" s="110" t="s">
        <v>634</v>
      </c>
      <c r="E93" s="6"/>
      <c r="F93" s="123">
        <f>SUM($C$90) - SUM($C$99, $C$102)</f>
        <v>0</v>
      </c>
      <c r="G93" s="121" t="str">
        <f t="shared" si="3"/>
        <v>OK</v>
      </c>
      <c r="H93" s="121" t="str">
        <f t="shared" si="4"/>
        <v>OK</v>
      </c>
      <c r="I93" s="121" t="str">
        <f>IF(AND($C93&gt;0, NOT($C$18&gt;0)), "Row " &amp; ROW($C$18) &amp; " should also be positive!", IF($C$333 &gt; $C93 + Tolerance,"Fraud in row " &amp; ROW($C$333) &amp; " higher than payment", "OK"))</f>
        <v>OK</v>
      </c>
    </row>
    <row r="94" spans="1:9" x14ac:dyDescent="0.2">
      <c r="A94" s="4" t="s">
        <v>12</v>
      </c>
      <c r="B94" s="5" t="s">
        <v>177</v>
      </c>
      <c r="C94" s="113">
        <v>0</v>
      </c>
      <c r="D94" s="110" t="s">
        <v>634</v>
      </c>
      <c r="E94" s="6"/>
      <c r="F94" s="123">
        <f>SUM($C$91) - SUM($C$100, $C$103)</f>
        <v>0</v>
      </c>
      <c r="G94" s="121" t="str">
        <f t="shared" si="3"/>
        <v>OK</v>
      </c>
      <c r="H94" s="121" t="str">
        <f t="shared" si="4"/>
        <v>OK</v>
      </c>
      <c r="I94" s="121" t="str">
        <f>IF(AND($C94&gt;0, NOT($C$19&gt;0)), "Row " &amp; ROW($C$19) &amp; " should also be positive!", IF($C$334 &gt; $C94 + Tolerance,"Fraud in row " &amp; ROW($C$334) &amp; " higher than payment", "OK"))</f>
        <v>OK</v>
      </c>
    </row>
    <row r="95" spans="1:9" x14ac:dyDescent="0.2">
      <c r="A95" s="4" t="s">
        <v>13</v>
      </c>
      <c r="B95" s="5" t="s">
        <v>177</v>
      </c>
      <c r="C95" s="113">
        <v>0</v>
      </c>
      <c r="D95" s="110" t="s">
        <v>634</v>
      </c>
      <c r="E95" s="6"/>
      <c r="F95" s="123">
        <f>SUM($C$92) - SUM($C$101, $C$104)</f>
        <v>0</v>
      </c>
      <c r="G95" s="121" t="str">
        <f t="shared" si="3"/>
        <v>OK</v>
      </c>
      <c r="H95" s="121" t="str">
        <f t="shared" si="4"/>
        <v>OK</v>
      </c>
      <c r="I95" s="121" t="str">
        <f>IF(AND($C95&gt;0, NOT($C$20&gt;0)), "Row " &amp; ROW($C$20) &amp; " should also be positive!", IF($C$335 &gt; $C95 + Tolerance,"Fraud in row " &amp; ROW($C$335) &amp; " higher than payment", "OK"))</f>
        <v>OK</v>
      </c>
    </row>
    <row r="96" spans="1:9" x14ac:dyDescent="0.2">
      <c r="A96" s="4" t="s">
        <v>1</v>
      </c>
      <c r="B96" s="5" t="s">
        <v>178</v>
      </c>
      <c r="C96" s="113">
        <v>0</v>
      </c>
      <c r="D96" s="110" t="s">
        <v>634</v>
      </c>
      <c r="E96" s="6"/>
      <c r="G96" s="121" t="str">
        <f t="shared" si="3"/>
        <v>OK</v>
      </c>
      <c r="H96" s="121" t="str">
        <f t="shared" si="4"/>
        <v>OK</v>
      </c>
      <c r="I96" s="121" t="str">
        <f>IF(AND($C96&gt;0, NOT($C$21&gt;0)), "Row " &amp; ROW($C$21) &amp; " should also be positive!", IF($C$336 &gt; $C96 + Tolerance,"Fraud in row " &amp; ROW($C$336) &amp; " higher than payment", "OK"))</f>
        <v>OK</v>
      </c>
    </row>
    <row r="97" spans="1:9" x14ac:dyDescent="0.2">
      <c r="A97" s="4" t="s">
        <v>12</v>
      </c>
      <c r="B97" s="5" t="s">
        <v>178</v>
      </c>
      <c r="C97" s="113">
        <v>0</v>
      </c>
      <c r="D97" s="110" t="s">
        <v>634</v>
      </c>
      <c r="E97" s="6"/>
      <c r="G97" s="121" t="str">
        <f t="shared" si="3"/>
        <v>OK</v>
      </c>
      <c r="H97" s="121" t="str">
        <f t="shared" si="4"/>
        <v>OK</v>
      </c>
      <c r="I97" s="121" t="str">
        <f>IF(AND($C97&gt;0, NOT($C$22&gt;0)), "Row " &amp; ROW($C$22) &amp; " should also be positive!", IF($C$337 &gt; $C97 + Tolerance,"Fraud in row " &amp; ROW($C$337) &amp; " higher than payment", "OK"))</f>
        <v>OK</v>
      </c>
    </row>
    <row r="98" spans="1:9" x14ac:dyDescent="0.2">
      <c r="A98" s="4" t="s">
        <v>13</v>
      </c>
      <c r="B98" s="5" t="s">
        <v>178</v>
      </c>
      <c r="C98" s="113">
        <v>0</v>
      </c>
      <c r="D98" s="110" t="s">
        <v>634</v>
      </c>
      <c r="E98" s="6"/>
      <c r="G98" s="121" t="str">
        <f t="shared" si="3"/>
        <v>OK</v>
      </c>
      <c r="H98" s="121" t="str">
        <f t="shared" si="4"/>
        <v>OK</v>
      </c>
      <c r="I98" s="121" t="str">
        <f>IF(AND($C98&gt;0, NOT($C$23&gt;0)), "Row " &amp; ROW($C$23) &amp; " should also be positive!", IF($C$338 &gt; $C98 + Tolerance,"Fraud in row " &amp; ROW($C$338) &amp; " higher than payment", "OK"))</f>
        <v>OK</v>
      </c>
    </row>
    <row r="99" spans="1:9" x14ac:dyDescent="0.2">
      <c r="A99" s="4" t="s">
        <v>1</v>
      </c>
      <c r="B99" s="5" t="s">
        <v>179</v>
      </c>
      <c r="C99" s="113">
        <v>0</v>
      </c>
      <c r="D99" s="110" t="s">
        <v>634</v>
      </c>
      <c r="E99" s="6"/>
      <c r="G99" s="121" t="str">
        <f t="shared" si="3"/>
        <v>OK</v>
      </c>
      <c r="H99" s="121" t="str">
        <f t="shared" si="4"/>
        <v>OK</v>
      </c>
      <c r="I99" s="121" t="str">
        <f>IF(AND($C99&gt;0, NOT($C$24&gt;0)), "Row " &amp; ROW($C$24) &amp; " should also be positive!", IF($C$339 &gt; $C99 + Tolerance,"Fraud in row " &amp; ROW($C$339) &amp; " higher than payment", "OK"))</f>
        <v>OK</v>
      </c>
    </row>
    <row r="100" spans="1:9" x14ac:dyDescent="0.2">
      <c r="A100" s="4" t="s">
        <v>12</v>
      </c>
      <c r="B100" s="5" t="s">
        <v>179</v>
      </c>
      <c r="C100" s="113">
        <v>0</v>
      </c>
      <c r="D100" s="110" t="s">
        <v>634</v>
      </c>
      <c r="E100" s="6"/>
      <c r="G100" s="121" t="str">
        <f t="shared" si="3"/>
        <v>OK</v>
      </c>
      <c r="H100" s="121" t="str">
        <f t="shared" si="4"/>
        <v>OK</v>
      </c>
      <c r="I100" s="121" t="str">
        <f>IF(AND($C100&gt;0, NOT($C$25&gt;0)), "Row " &amp; ROW($C$25) &amp; " should also be positive!", IF($C$340 &gt; $C100 + Tolerance,"Fraud in row " &amp; ROW($C$340) &amp; " higher than payment", "OK"))</f>
        <v>OK</v>
      </c>
    </row>
    <row r="101" spans="1:9" x14ac:dyDescent="0.2">
      <c r="A101" s="4" t="s">
        <v>13</v>
      </c>
      <c r="B101" s="5" t="s">
        <v>179</v>
      </c>
      <c r="C101" s="113">
        <v>0</v>
      </c>
      <c r="D101" s="110" t="s">
        <v>634</v>
      </c>
      <c r="E101" s="6"/>
      <c r="G101" s="121" t="str">
        <f t="shared" si="3"/>
        <v>OK</v>
      </c>
      <c r="H101" s="121" t="str">
        <f t="shared" si="4"/>
        <v>OK</v>
      </c>
      <c r="I101" s="121" t="str">
        <f>IF(AND($C101&gt;0, NOT($C$26&gt;0)), "Row " &amp; ROW($C$26) &amp; " should also be positive!", IF($C$341 &gt; $C101 + Tolerance,"Fraud in row " &amp; ROW($C$341) &amp; " higher than payment", "OK"))</f>
        <v>OK</v>
      </c>
    </row>
    <row r="102" spans="1:9" x14ac:dyDescent="0.2">
      <c r="A102" s="4" t="s">
        <v>1</v>
      </c>
      <c r="B102" s="5" t="s">
        <v>180</v>
      </c>
      <c r="C102" s="112">
        <f xml:space="preserve"> SUM($C$105, $C$108, $C$111, $C$114, $C$117, $C$120, $C$123)</f>
        <v>0</v>
      </c>
      <c r="D102" s="110" t="s">
        <v>634</v>
      </c>
      <c r="E102" s="6"/>
      <c r="F102" s="123">
        <f>SUM($C$102) - SUM($C$105, $C$108, $C$111, $C$114, $C$117, $C$120, $C$123)</f>
        <v>0</v>
      </c>
      <c r="G102" s="121" t="str">
        <f t="shared" si="3"/>
        <v>OK</v>
      </c>
      <c r="H102" s="121" t="str">
        <f t="shared" ref="H102:H133" si="5">IF(AND($C102&gt;0, $D102= "NA"), "Flag should be OK", IF($D102="E","Flag E only for fraud","OK"))</f>
        <v>OK</v>
      </c>
      <c r="I102" s="121" t="str">
        <f>IF(AND($C102&gt;0, NOT($C$27&gt;0)), "Row " &amp; ROW($C$27) &amp; " should also be positive!", IF($C$366 &gt; $C102 + Tolerance,"Fraud in row " &amp; ROW($C$366) &amp; " higher than payment", "OK"))</f>
        <v>OK</v>
      </c>
    </row>
    <row r="103" spans="1:9" x14ac:dyDescent="0.2">
      <c r="A103" s="4" t="s">
        <v>12</v>
      </c>
      <c r="B103" s="5" t="s">
        <v>180</v>
      </c>
      <c r="C103" s="112">
        <f xml:space="preserve"> SUM($C$106, $C$109, $C$112, $C$115, $C$118, $C$121, $C$124)</f>
        <v>0</v>
      </c>
      <c r="D103" s="110" t="s">
        <v>634</v>
      </c>
      <c r="E103" s="6"/>
      <c r="F103" s="123">
        <f>SUM($C$103) - SUM($C$106, $C$109, $C$112, $C$115, $C$118, $C$121, $C$124)</f>
        <v>0</v>
      </c>
      <c r="G103" s="121" t="str">
        <f t="shared" si="3"/>
        <v>OK</v>
      </c>
      <c r="H103" s="121" t="str">
        <f t="shared" si="5"/>
        <v>OK</v>
      </c>
      <c r="I103" s="121" t="str">
        <f>IF(AND($C103&gt;0, NOT($C$28&gt;0)), "Row " &amp; ROW($C$28) &amp; " should also be positive!", IF($C$367 &gt; $C103 + Tolerance,"Fraud in row " &amp; ROW($C$367) &amp; " higher than payment", "OK"))</f>
        <v>OK</v>
      </c>
    </row>
    <row r="104" spans="1:9" x14ac:dyDescent="0.2">
      <c r="A104" s="4" t="s">
        <v>13</v>
      </c>
      <c r="B104" s="5" t="s">
        <v>180</v>
      </c>
      <c r="C104" s="112">
        <f xml:space="preserve"> SUM($C$107, $C$110, $C$113, $C$116, $C$119, $C$122, $C$125)</f>
        <v>0</v>
      </c>
      <c r="D104" s="110" t="s">
        <v>634</v>
      </c>
      <c r="E104" s="6"/>
      <c r="F104" s="123">
        <f>SUM($C$104) - SUM($C$107, $C$110, $C$113, $C$116, $C$119, $C$122, $C$125)</f>
        <v>0</v>
      </c>
      <c r="G104" s="121" t="str">
        <f t="shared" si="3"/>
        <v>OK</v>
      </c>
      <c r="H104" s="121" t="str">
        <f t="shared" si="5"/>
        <v>OK</v>
      </c>
      <c r="I104" s="121" t="str">
        <f>IF(AND($C104&gt;0, NOT($C$29&gt;0)), "Row " &amp; ROW($C$29) &amp; " should also be positive!", IF($C$368 &gt; $C104 + Tolerance,"Fraud in row " &amp; ROW($C$368) &amp; " higher than payment", "OK"))</f>
        <v>OK</v>
      </c>
    </row>
    <row r="105" spans="1:9" x14ac:dyDescent="0.2">
      <c r="A105" s="4" t="s">
        <v>1</v>
      </c>
      <c r="B105" s="5" t="s">
        <v>181</v>
      </c>
      <c r="C105" s="113">
        <v>0</v>
      </c>
      <c r="D105" s="110" t="s">
        <v>634</v>
      </c>
      <c r="E105" s="6"/>
      <c r="G105" s="121" t="str">
        <f t="shared" si="3"/>
        <v>OK</v>
      </c>
      <c r="H105" s="121" t="str">
        <f t="shared" si="5"/>
        <v>OK</v>
      </c>
      <c r="I105" s="121" t="str">
        <f>IF(AND($C105&gt;0, NOT($C$30&gt;0)), "Row " &amp; ROW($C$30) &amp; " should also be positive!", IF($C$393 &gt; $C105 + Tolerance,"Fraud in row " &amp; ROW($C$393) &amp; " higher than payment", "OK"))</f>
        <v>OK</v>
      </c>
    </row>
    <row r="106" spans="1:9" x14ac:dyDescent="0.2">
      <c r="A106" s="4" t="s">
        <v>12</v>
      </c>
      <c r="B106" s="5" t="s">
        <v>181</v>
      </c>
      <c r="C106" s="113">
        <v>0</v>
      </c>
      <c r="D106" s="110" t="s">
        <v>634</v>
      </c>
      <c r="E106" s="6"/>
      <c r="G106" s="121" t="str">
        <f t="shared" si="3"/>
        <v>OK</v>
      </c>
      <c r="H106" s="121" t="str">
        <f t="shared" si="5"/>
        <v>OK</v>
      </c>
      <c r="I106" s="121" t="str">
        <f>IF(AND($C106&gt;0, NOT($C$31&gt;0)), "Row " &amp; ROW($C$31) &amp; " should also be positive!", IF($C$394 &gt; $C106 + Tolerance,"Fraud in row " &amp; ROW($C$394) &amp; " higher than payment", "OK"))</f>
        <v>OK</v>
      </c>
    </row>
    <row r="107" spans="1:9" x14ac:dyDescent="0.2">
      <c r="A107" s="4" t="s">
        <v>13</v>
      </c>
      <c r="B107" s="5" t="s">
        <v>181</v>
      </c>
      <c r="C107" s="113">
        <v>0</v>
      </c>
      <c r="D107" s="110" t="s">
        <v>634</v>
      </c>
      <c r="E107" s="6"/>
      <c r="G107" s="121" t="str">
        <f t="shared" si="3"/>
        <v>OK</v>
      </c>
      <c r="H107" s="121" t="str">
        <f t="shared" si="5"/>
        <v>OK</v>
      </c>
      <c r="I107" s="121" t="str">
        <f>IF(AND($C107&gt;0, NOT($C$32&gt;0)), "Row " &amp; ROW($C$32) &amp; " should also be positive!", IF($C$395 &gt; $C107 + Tolerance,"Fraud in row " &amp; ROW($C$395) &amp; " higher than payment", "OK"))</f>
        <v>OK</v>
      </c>
    </row>
    <row r="108" spans="1:9" x14ac:dyDescent="0.2">
      <c r="A108" s="4" t="s">
        <v>1</v>
      </c>
      <c r="B108" s="5" t="s">
        <v>182</v>
      </c>
      <c r="C108" s="113">
        <v>0</v>
      </c>
      <c r="D108" s="110" t="s">
        <v>634</v>
      </c>
      <c r="E108" s="6"/>
      <c r="G108" s="121" t="str">
        <f t="shared" si="3"/>
        <v>OK</v>
      </c>
      <c r="H108" s="121" t="str">
        <f t="shared" si="5"/>
        <v>OK</v>
      </c>
      <c r="I108" s="121" t="str">
        <f>IF(AND($C108&gt;0, NOT($C$33&gt;0)), "Row " &amp; ROW($C$33) &amp; " should also be positive!", IF($C$396 &gt; $C108 + Tolerance,"Fraud in row " &amp; ROW($C$396) &amp; " higher than payment", "OK"))</f>
        <v>OK</v>
      </c>
    </row>
    <row r="109" spans="1:9" x14ac:dyDescent="0.2">
      <c r="A109" s="4" t="s">
        <v>12</v>
      </c>
      <c r="B109" s="5" t="s">
        <v>182</v>
      </c>
      <c r="C109" s="113">
        <v>0</v>
      </c>
      <c r="D109" s="110" t="s">
        <v>634</v>
      </c>
      <c r="E109" s="6"/>
      <c r="G109" s="121" t="str">
        <f t="shared" si="3"/>
        <v>OK</v>
      </c>
      <c r="H109" s="121" t="str">
        <f t="shared" si="5"/>
        <v>OK</v>
      </c>
      <c r="I109" s="121" t="str">
        <f>IF(AND($C109&gt;0, NOT($C$34&gt;0)), "Row " &amp; ROW($C$34) &amp; " should also be positive!", IF($C$397 &gt; $C109 + Tolerance,"Fraud in row " &amp; ROW($C$397) &amp; " higher than payment", "OK"))</f>
        <v>OK</v>
      </c>
    </row>
    <row r="110" spans="1:9" x14ac:dyDescent="0.2">
      <c r="A110" s="4" t="s">
        <v>13</v>
      </c>
      <c r="B110" s="5" t="s">
        <v>182</v>
      </c>
      <c r="C110" s="113">
        <v>0</v>
      </c>
      <c r="D110" s="110" t="s">
        <v>634</v>
      </c>
      <c r="E110" s="6"/>
      <c r="G110" s="121" t="str">
        <f t="shared" si="3"/>
        <v>OK</v>
      </c>
      <c r="H110" s="121" t="str">
        <f t="shared" si="5"/>
        <v>OK</v>
      </c>
      <c r="I110" s="121" t="str">
        <f>IF(AND($C110&gt;0, NOT($C$35&gt;0)), "Row " &amp; ROW($C$35) &amp; " should also be positive!", IF($C$398 &gt; $C110 + Tolerance,"Fraud in row " &amp; ROW($C$398) &amp; " higher than payment", "OK"))</f>
        <v>OK</v>
      </c>
    </row>
    <row r="111" spans="1:9" x14ac:dyDescent="0.2">
      <c r="A111" s="4" t="s">
        <v>1</v>
      </c>
      <c r="B111" s="5" t="s">
        <v>183</v>
      </c>
      <c r="C111" s="113">
        <v>0</v>
      </c>
      <c r="D111" s="110" t="s">
        <v>634</v>
      </c>
      <c r="E111" s="6"/>
      <c r="G111" s="121" t="str">
        <f t="shared" si="3"/>
        <v>OK</v>
      </c>
      <c r="H111" s="121" t="str">
        <f t="shared" si="5"/>
        <v>OK</v>
      </c>
      <c r="I111" s="121" t="str">
        <f>IF(AND($C111&gt;0, NOT($C$36&gt;0)), "Row " &amp; ROW($C$36) &amp; " should also be positive!", IF($C$399 &gt; $C111 + Tolerance,"Fraud in row " &amp; ROW($C$399) &amp; " higher than payment", "OK"))</f>
        <v>OK</v>
      </c>
    </row>
    <row r="112" spans="1:9" x14ac:dyDescent="0.2">
      <c r="A112" s="4" t="s">
        <v>12</v>
      </c>
      <c r="B112" s="5" t="s">
        <v>183</v>
      </c>
      <c r="C112" s="113">
        <v>0</v>
      </c>
      <c r="D112" s="110" t="s">
        <v>634</v>
      </c>
      <c r="E112" s="6"/>
      <c r="G112" s="121" t="str">
        <f t="shared" si="3"/>
        <v>OK</v>
      </c>
      <c r="H112" s="121" t="str">
        <f t="shared" si="5"/>
        <v>OK</v>
      </c>
      <c r="I112" s="121" t="str">
        <f>IF(AND($C112&gt;0, NOT($C$37&gt;0)), "Row " &amp; ROW($C$37) &amp; " should also be positive!", IF($C$400 &gt; $C112 + Tolerance,"Fraud in row " &amp; ROW($C$400) &amp; " higher than payment", "OK"))</f>
        <v>OK</v>
      </c>
    </row>
    <row r="113" spans="1:9" x14ac:dyDescent="0.2">
      <c r="A113" s="4" t="s">
        <v>13</v>
      </c>
      <c r="B113" s="5" t="s">
        <v>183</v>
      </c>
      <c r="C113" s="113">
        <v>0</v>
      </c>
      <c r="D113" s="110" t="s">
        <v>634</v>
      </c>
      <c r="E113" s="6"/>
      <c r="G113" s="121" t="str">
        <f t="shared" si="3"/>
        <v>OK</v>
      </c>
      <c r="H113" s="121" t="str">
        <f t="shared" si="5"/>
        <v>OK</v>
      </c>
      <c r="I113" s="121" t="str">
        <f>IF(AND($C113&gt;0, NOT($C$38&gt;0)), "Row " &amp; ROW($C$38) &amp; " should also be positive!", IF($C$401 &gt; $C113 + Tolerance,"Fraud in row " &amp; ROW($C$401) &amp; " higher than payment", "OK"))</f>
        <v>OK</v>
      </c>
    </row>
    <row r="114" spans="1:9" x14ac:dyDescent="0.2">
      <c r="A114" s="4" t="s">
        <v>1</v>
      </c>
      <c r="B114" s="5" t="s">
        <v>184</v>
      </c>
      <c r="C114" s="113">
        <v>0</v>
      </c>
      <c r="D114" s="110" t="s">
        <v>634</v>
      </c>
      <c r="E114" s="6"/>
      <c r="G114" s="121" t="str">
        <f t="shared" si="3"/>
        <v>OK</v>
      </c>
      <c r="H114" s="121" t="str">
        <f t="shared" si="5"/>
        <v>OK</v>
      </c>
      <c r="I114" s="121" t="str">
        <f>IF(AND($C114&gt;0, NOT($C$39&gt;0)), "Row " &amp; ROW($C$39) &amp; " should also be positive!", IF($C$402 &gt; $C114 + Tolerance,"Fraud in row " &amp; ROW($C$402) &amp; " higher than payment", "OK"))</f>
        <v>OK</v>
      </c>
    </row>
    <row r="115" spans="1:9" x14ac:dyDescent="0.2">
      <c r="A115" s="4" t="s">
        <v>12</v>
      </c>
      <c r="B115" s="5" t="s">
        <v>184</v>
      </c>
      <c r="C115" s="113">
        <v>0</v>
      </c>
      <c r="D115" s="110" t="s">
        <v>634</v>
      </c>
      <c r="E115" s="6"/>
      <c r="G115" s="121" t="str">
        <f t="shared" si="3"/>
        <v>OK</v>
      </c>
      <c r="H115" s="121" t="str">
        <f t="shared" si="5"/>
        <v>OK</v>
      </c>
      <c r="I115" s="121" t="str">
        <f>IF(AND($C115&gt;0, NOT($C$40&gt;0)), "Row " &amp; ROW($C$40) &amp; " should also be positive!", IF($C$403 &gt; $C115 + Tolerance,"Fraud in row " &amp; ROW($C$403) &amp; " higher than payment", "OK"))</f>
        <v>OK</v>
      </c>
    </row>
    <row r="116" spans="1:9" x14ac:dyDescent="0.2">
      <c r="A116" s="4" t="s">
        <v>13</v>
      </c>
      <c r="B116" s="5" t="s">
        <v>184</v>
      </c>
      <c r="C116" s="113">
        <v>0</v>
      </c>
      <c r="D116" s="110" t="s">
        <v>634</v>
      </c>
      <c r="E116" s="6"/>
      <c r="G116" s="121" t="str">
        <f t="shared" si="3"/>
        <v>OK</v>
      </c>
      <c r="H116" s="121" t="str">
        <f t="shared" si="5"/>
        <v>OK</v>
      </c>
      <c r="I116" s="121" t="str">
        <f>IF(AND($C116&gt;0, NOT($C$41&gt;0)), "Row " &amp; ROW($C$41) &amp; " should also be positive!", IF($C$404 &gt; $C116 + Tolerance,"Fraud in row " &amp; ROW($C$404) &amp; " higher than payment", "OK"))</f>
        <v>OK</v>
      </c>
    </row>
    <row r="117" spans="1:9" x14ac:dyDescent="0.2">
      <c r="A117" s="4" t="s">
        <v>1</v>
      </c>
      <c r="B117" s="5" t="s">
        <v>185</v>
      </c>
      <c r="C117" s="113">
        <v>0</v>
      </c>
      <c r="D117" s="110" t="s">
        <v>634</v>
      </c>
      <c r="E117" s="6"/>
      <c r="G117" s="121" t="str">
        <f t="shared" si="3"/>
        <v>OK</v>
      </c>
      <c r="H117" s="121" t="str">
        <f t="shared" si="5"/>
        <v>OK</v>
      </c>
      <c r="I117" s="121" t="str">
        <f>IF(AND($C117&gt;0, NOT($C$42&gt;0)), "Row " &amp; ROW($C$42) &amp; " should also be positive!", IF($C$405 &gt; $C117 + Tolerance,"Fraud in row " &amp; ROW($C$405) &amp; " higher than payment", "OK"))</f>
        <v>OK</v>
      </c>
    </row>
    <row r="118" spans="1:9" x14ac:dyDescent="0.2">
      <c r="A118" s="4" t="s">
        <v>12</v>
      </c>
      <c r="B118" s="5" t="s">
        <v>185</v>
      </c>
      <c r="C118" s="113">
        <v>0</v>
      </c>
      <c r="D118" s="110" t="s">
        <v>634</v>
      </c>
      <c r="E118" s="6"/>
      <c r="G118" s="121" t="str">
        <f t="shared" si="3"/>
        <v>OK</v>
      </c>
      <c r="H118" s="121" t="str">
        <f t="shared" si="5"/>
        <v>OK</v>
      </c>
      <c r="I118" s="121" t="str">
        <f>IF(AND($C118&gt;0, NOT($C$43&gt;0)), "Row " &amp; ROW($C$43) &amp; " should also be positive!", IF($C$406 &gt; $C118 + Tolerance,"Fraud in row " &amp; ROW($C$406) &amp; " higher than payment", "OK"))</f>
        <v>OK</v>
      </c>
    </row>
    <row r="119" spans="1:9" x14ac:dyDescent="0.2">
      <c r="A119" s="4" t="s">
        <v>13</v>
      </c>
      <c r="B119" s="5" t="s">
        <v>185</v>
      </c>
      <c r="C119" s="113">
        <v>0</v>
      </c>
      <c r="D119" s="110" t="s">
        <v>634</v>
      </c>
      <c r="E119" s="6"/>
      <c r="G119" s="121" t="str">
        <f t="shared" si="3"/>
        <v>OK</v>
      </c>
      <c r="H119" s="121" t="str">
        <f t="shared" si="5"/>
        <v>OK</v>
      </c>
      <c r="I119" s="121" t="str">
        <f>IF(AND($C119&gt;0, NOT($C$44&gt;0)), "Row " &amp; ROW($C$44) &amp; " should also be positive!", IF($C$407 &gt; $C119 + Tolerance,"Fraud in row " &amp; ROW($C$407) &amp; " higher than payment", "OK"))</f>
        <v>OK</v>
      </c>
    </row>
    <row r="120" spans="1:9" x14ac:dyDescent="0.2">
      <c r="A120" s="4" t="s">
        <v>1</v>
      </c>
      <c r="B120" s="5" t="s">
        <v>981</v>
      </c>
      <c r="C120" s="113">
        <v>0</v>
      </c>
      <c r="D120" s="110" t="s">
        <v>634</v>
      </c>
      <c r="E120" s="6"/>
      <c r="G120" s="121" t="str">
        <f t="shared" si="3"/>
        <v>OK</v>
      </c>
      <c r="H120" s="121" t="str">
        <f t="shared" si="5"/>
        <v>OK</v>
      </c>
      <c r="I120" s="121" t="str">
        <f>IF(AND($C120&gt;0, NOT($C$45&gt;0)), "Row " &amp; ROW($C$45) &amp; " should also be positive!", IF($C$408 &gt; $C120 + Tolerance,"Fraud in row " &amp; ROW($C$408) &amp; " higher than payment", "OK"))</f>
        <v>OK</v>
      </c>
    </row>
    <row r="121" spans="1:9" x14ac:dyDescent="0.2">
      <c r="A121" s="4" t="s">
        <v>12</v>
      </c>
      <c r="B121" s="5" t="s">
        <v>981</v>
      </c>
      <c r="C121" s="113">
        <v>0</v>
      </c>
      <c r="D121" s="110" t="s">
        <v>634</v>
      </c>
      <c r="E121" s="6"/>
      <c r="G121" s="121" t="str">
        <f t="shared" si="3"/>
        <v>OK</v>
      </c>
      <c r="H121" s="121" t="str">
        <f t="shared" si="5"/>
        <v>OK</v>
      </c>
      <c r="I121" s="121" t="str">
        <f>IF(AND($C121&gt;0, NOT($C$46&gt;0)), "Row " &amp; ROW($C$46) &amp; " should also be positive!", IF($C$409 &gt; $C121 + Tolerance,"Fraud in row " &amp; ROW($C$409) &amp; " higher than payment", "OK"))</f>
        <v>OK</v>
      </c>
    </row>
    <row r="122" spans="1:9" x14ac:dyDescent="0.2">
      <c r="A122" s="4" t="s">
        <v>13</v>
      </c>
      <c r="B122" s="5" t="s">
        <v>981</v>
      </c>
      <c r="C122" s="113">
        <v>0</v>
      </c>
      <c r="D122" s="110" t="s">
        <v>634</v>
      </c>
      <c r="E122" s="6"/>
      <c r="G122" s="121" t="str">
        <f t="shared" si="3"/>
        <v>OK</v>
      </c>
      <c r="H122" s="121" t="str">
        <f t="shared" si="5"/>
        <v>OK</v>
      </c>
      <c r="I122" s="121" t="str">
        <f>IF(AND($C122&gt;0, NOT($C$47&gt;0)), "Row " &amp; ROW($C$47) &amp; " should also be positive!", IF($C$410 &gt; $C122 + Tolerance,"Fraud in row " &amp; ROW($C$410) &amp; " higher than payment", "OK"))</f>
        <v>OK</v>
      </c>
    </row>
    <row r="123" spans="1:9" x14ac:dyDescent="0.2">
      <c r="A123" s="4" t="s">
        <v>1</v>
      </c>
      <c r="B123" s="5" t="s">
        <v>985</v>
      </c>
      <c r="C123" s="113">
        <v>0</v>
      </c>
      <c r="D123" s="110" t="s">
        <v>634</v>
      </c>
      <c r="E123" s="6"/>
      <c r="G123" s="121" t="str">
        <f t="shared" si="3"/>
        <v>OK</v>
      </c>
      <c r="H123" s="121" t="str">
        <f t="shared" si="5"/>
        <v>OK</v>
      </c>
      <c r="I123" s="121" t="str">
        <f>IF(AND($C123&gt;0, NOT($C$48&gt;0)), "Row " &amp; ROW($C$48) &amp; " should also be positive!", IF($C$411 &gt; $C123 + Tolerance,"Fraud in row " &amp; ROW($C$411) &amp; " higher than payment", "OK"))</f>
        <v>OK</v>
      </c>
    </row>
    <row r="124" spans="1:9" x14ac:dyDescent="0.2">
      <c r="A124" s="4" t="s">
        <v>12</v>
      </c>
      <c r="B124" s="5" t="s">
        <v>985</v>
      </c>
      <c r="C124" s="113">
        <v>0</v>
      </c>
      <c r="D124" s="110" t="s">
        <v>634</v>
      </c>
      <c r="E124" s="6"/>
      <c r="G124" s="121" t="str">
        <f t="shared" si="3"/>
        <v>OK</v>
      </c>
      <c r="H124" s="121" t="str">
        <f t="shared" si="5"/>
        <v>OK</v>
      </c>
      <c r="I124" s="121" t="str">
        <f>IF(AND($C124&gt;0, NOT($C$49&gt;0)), "Row " &amp; ROW($C$49) &amp; " should also be positive!", IF($C$412 &gt; $C124 + Tolerance,"Fraud in row " &amp; ROW($C$412) &amp; " higher than payment", "OK"))</f>
        <v>OK</v>
      </c>
    </row>
    <row r="125" spans="1:9" x14ac:dyDescent="0.2">
      <c r="A125" s="4" t="s">
        <v>13</v>
      </c>
      <c r="B125" s="5" t="s">
        <v>985</v>
      </c>
      <c r="C125" s="113">
        <v>0</v>
      </c>
      <c r="D125" s="110" t="s">
        <v>634</v>
      </c>
      <c r="E125" s="6"/>
      <c r="G125" s="121" t="str">
        <f t="shared" si="3"/>
        <v>OK</v>
      </c>
      <c r="H125" s="121" t="str">
        <f t="shared" si="5"/>
        <v>OK</v>
      </c>
      <c r="I125" s="121" t="str">
        <f>IF(AND($C125&gt;0, NOT($C$50&gt;0)), "Row " &amp; ROW($C$50) &amp; " should also be positive!", IF($C$413 &gt; $C125 + Tolerance,"Fraud in row " &amp; ROW($C$413) &amp; " higher than payment", "OK"))</f>
        <v>OK</v>
      </c>
    </row>
    <row r="126" spans="1:9" x14ac:dyDescent="0.2">
      <c r="A126" s="4" t="s">
        <v>1</v>
      </c>
      <c r="B126" s="5" t="s">
        <v>186</v>
      </c>
      <c r="C126" s="112">
        <f xml:space="preserve"> SUM($C$135, $C$138)</f>
        <v>0</v>
      </c>
      <c r="D126" s="110" t="s">
        <v>634</v>
      </c>
      <c r="E126" s="6"/>
      <c r="F126" s="123">
        <f>SUM($C$126) - SUM($C$129, $C$132)</f>
        <v>0</v>
      </c>
      <c r="G126" s="121" t="str">
        <f t="shared" si="3"/>
        <v>OK</v>
      </c>
      <c r="H126" s="121" t="str">
        <f t="shared" si="5"/>
        <v>OK</v>
      </c>
      <c r="I126" s="121" t="str">
        <f>IF(AND($C126&gt;0, NOT($C$51&gt;0)), "Row " &amp; ROW($C$51) &amp; " should also be positive!", IF($C$414 &gt; $C126 + Tolerance,"Fraud in row " &amp; ROW($C$414) &amp; " higher than payment", "OK"))</f>
        <v>OK</v>
      </c>
    </row>
    <row r="127" spans="1:9" x14ac:dyDescent="0.2">
      <c r="A127" s="4" t="s">
        <v>12</v>
      </c>
      <c r="B127" s="5" t="s">
        <v>186</v>
      </c>
      <c r="C127" s="112">
        <f xml:space="preserve"> SUM($C$136, $C$139)</f>
        <v>0</v>
      </c>
      <c r="D127" s="110" t="s">
        <v>634</v>
      </c>
      <c r="E127" s="6"/>
      <c r="F127" s="123">
        <f>SUM($C$127) - SUM($C$130, $C$133)</f>
        <v>0</v>
      </c>
      <c r="G127" s="121" t="str">
        <f t="shared" si="3"/>
        <v>OK</v>
      </c>
      <c r="H127" s="121" t="str">
        <f t="shared" si="5"/>
        <v>OK</v>
      </c>
      <c r="I127" s="121" t="str">
        <f>IF(AND($C127&gt;0, NOT($C$52&gt;0)), "Row " &amp; ROW($C$52) &amp; " should also be positive!", IF($C$415 &gt; $C127 + Tolerance,"Fraud in row " &amp; ROW($C$415) &amp; " higher than payment", "OK"))</f>
        <v>OK</v>
      </c>
    </row>
    <row r="128" spans="1:9" x14ac:dyDescent="0.2">
      <c r="A128" s="4" t="s">
        <v>13</v>
      </c>
      <c r="B128" s="5" t="s">
        <v>186</v>
      </c>
      <c r="C128" s="112">
        <f xml:space="preserve"> SUM($C$137, $C$140)</f>
        <v>0</v>
      </c>
      <c r="D128" s="110" t="s">
        <v>634</v>
      </c>
      <c r="E128" s="6"/>
      <c r="F128" s="123">
        <f>SUM($C$128) - SUM($C$131, $C$134)</f>
        <v>0</v>
      </c>
      <c r="G128" s="121" t="str">
        <f t="shared" si="3"/>
        <v>OK</v>
      </c>
      <c r="H128" s="121" t="str">
        <f t="shared" si="5"/>
        <v>OK</v>
      </c>
      <c r="I128" s="121" t="str">
        <f>IF(AND($C128&gt;0, NOT($C$53&gt;0)), "Row " &amp; ROW($C$53) &amp; " should also be positive!", IF($C$416 &gt; $C128 + Tolerance,"Fraud in row " &amp; ROW($C$416) &amp; " higher than payment", "OK"))</f>
        <v>OK</v>
      </c>
    </row>
    <row r="129" spans="1:9" x14ac:dyDescent="0.2">
      <c r="A129" s="4" t="s">
        <v>1</v>
      </c>
      <c r="B129" s="5" t="s">
        <v>187</v>
      </c>
      <c r="C129" s="113">
        <v>0</v>
      </c>
      <c r="D129" s="110" t="s">
        <v>634</v>
      </c>
      <c r="E129" s="6"/>
      <c r="F129" s="123">
        <f>SUM($C$126) - SUM($C$135, $C$138)</f>
        <v>0</v>
      </c>
      <c r="G129" s="121" t="str">
        <f t="shared" si="3"/>
        <v>OK</v>
      </c>
      <c r="H129" s="121" t="str">
        <f t="shared" si="5"/>
        <v>OK</v>
      </c>
      <c r="I129" s="121" t="str">
        <f>IF(AND($C129&gt;0, NOT($C$54&gt;0)), "Row " &amp; ROW($C$54) &amp; " should also be positive!", IF($C$417 &gt; $C129 + Tolerance,"Fraud in row " &amp; ROW($C$417) &amp; " higher than payment", "OK"))</f>
        <v>OK</v>
      </c>
    </row>
    <row r="130" spans="1:9" x14ac:dyDescent="0.2">
      <c r="A130" s="4" t="s">
        <v>12</v>
      </c>
      <c r="B130" s="5" t="s">
        <v>187</v>
      </c>
      <c r="C130" s="113">
        <v>0</v>
      </c>
      <c r="D130" s="110" t="s">
        <v>634</v>
      </c>
      <c r="E130" s="6"/>
      <c r="F130" s="123">
        <f>SUM($C$127) - SUM($C$136, $C$139)</f>
        <v>0</v>
      </c>
      <c r="G130" s="121" t="str">
        <f t="shared" si="3"/>
        <v>OK</v>
      </c>
      <c r="H130" s="121" t="str">
        <f t="shared" si="5"/>
        <v>OK</v>
      </c>
      <c r="I130" s="121" t="str">
        <f>IF(AND($C130&gt;0, NOT($C$55&gt;0)), "Row " &amp; ROW($C$55) &amp; " should also be positive!", IF($C$418 &gt; $C130 + Tolerance,"Fraud in row " &amp; ROW($C$418) &amp; " higher than payment", "OK"))</f>
        <v>OK</v>
      </c>
    </row>
    <row r="131" spans="1:9" x14ac:dyDescent="0.2">
      <c r="A131" s="4" t="s">
        <v>13</v>
      </c>
      <c r="B131" s="5" t="s">
        <v>187</v>
      </c>
      <c r="C131" s="113">
        <v>0</v>
      </c>
      <c r="D131" s="110" t="s">
        <v>634</v>
      </c>
      <c r="E131" s="6"/>
      <c r="F131" s="123">
        <f>SUM($C$128) - SUM($C$137, $C$140)</f>
        <v>0</v>
      </c>
      <c r="G131" s="121" t="str">
        <f t="shared" si="3"/>
        <v>OK</v>
      </c>
      <c r="H131" s="121" t="str">
        <f t="shared" si="5"/>
        <v>OK</v>
      </c>
      <c r="I131" s="121" t="str">
        <f>IF(AND($C131&gt;0, NOT($C$56&gt;0)), "Row " &amp; ROW($C$56) &amp; " should also be positive!", IF($C$419 &gt; $C131 + Tolerance,"Fraud in row " &amp; ROW($C$419) &amp; " higher than payment", "OK"))</f>
        <v>OK</v>
      </c>
    </row>
    <row r="132" spans="1:9" x14ac:dyDescent="0.2">
      <c r="A132" s="4" t="s">
        <v>1</v>
      </c>
      <c r="B132" s="5" t="s">
        <v>188</v>
      </c>
      <c r="C132" s="113">
        <v>0</v>
      </c>
      <c r="D132" s="110" t="s">
        <v>634</v>
      </c>
      <c r="E132" s="6"/>
      <c r="G132" s="121" t="str">
        <f t="shared" si="3"/>
        <v>OK</v>
      </c>
      <c r="H132" s="121" t="str">
        <f t="shared" si="5"/>
        <v>OK</v>
      </c>
      <c r="I132" s="121" t="str">
        <f>IF(AND($C132&gt;0, NOT($C$57&gt;0)), "Row " &amp; ROW($C$57) &amp; " should also be positive!", IF($C$420 &gt; $C132 + Tolerance,"Fraud in row " &amp; ROW($C$420) &amp; " higher than payment", "OK"))</f>
        <v>OK</v>
      </c>
    </row>
    <row r="133" spans="1:9" x14ac:dyDescent="0.2">
      <c r="A133" s="4" t="s">
        <v>12</v>
      </c>
      <c r="B133" s="5" t="s">
        <v>188</v>
      </c>
      <c r="C133" s="113">
        <v>0</v>
      </c>
      <c r="D133" s="110" t="s">
        <v>634</v>
      </c>
      <c r="E133" s="6"/>
      <c r="G133" s="121" t="str">
        <f t="shared" si="3"/>
        <v>OK</v>
      </c>
      <c r="H133" s="121" t="str">
        <f t="shared" si="5"/>
        <v>OK</v>
      </c>
      <c r="I133" s="121" t="str">
        <f>IF(AND($C133&gt;0, NOT($C$58&gt;0)), "Row " &amp; ROW($C$58) &amp; " should also be positive!", IF($C$421 &gt; $C133 + Tolerance,"Fraud in row " &amp; ROW($C$421) &amp; " higher than payment", "OK"))</f>
        <v>OK</v>
      </c>
    </row>
    <row r="134" spans="1:9" x14ac:dyDescent="0.2">
      <c r="A134" s="4" t="s">
        <v>13</v>
      </c>
      <c r="B134" s="5" t="s">
        <v>188</v>
      </c>
      <c r="C134" s="113">
        <v>0</v>
      </c>
      <c r="D134" s="110" t="s">
        <v>634</v>
      </c>
      <c r="E134" s="6"/>
      <c r="G134" s="121" t="str">
        <f t="shared" ref="G134:G197" si="6">IF(OR(ISBLANK($C134), ISBLANK($D134)), "missing", "OK")</f>
        <v>OK</v>
      </c>
      <c r="H134" s="121" t="str">
        <f t="shared" ref="H134:H155" si="7">IF(AND($C134&gt;0, $D134= "NA"), "Flag should be OK", IF($D134="E","Flag E only for fraud","OK"))</f>
        <v>OK</v>
      </c>
      <c r="I134" s="121" t="str">
        <f>IF(AND($C134&gt;0, NOT($C$59&gt;0)), "Row " &amp; ROW($C$59) &amp; " should also be positive!", IF($C$422 &gt; $C134 + Tolerance,"Fraud in row " &amp; ROW($C$422) &amp; " higher than payment", "OK"))</f>
        <v>OK</v>
      </c>
    </row>
    <row r="135" spans="1:9" x14ac:dyDescent="0.2">
      <c r="A135" s="4" t="s">
        <v>1</v>
      </c>
      <c r="B135" s="5" t="s">
        <v>189</v>
      </c>
      <c r="C135" s="113">
        <v>0</v>
      </c>
      <c r="D135" s="110" t="s">
        <v>634</v>
      </c>
      <c r="E135" s="6"/>
      <c r="G135" s="121" t="str">
        <f t="shared" si="6"/>
        <v>OK</v>
      </c>
      <c r="H135" s="121" t="str">
        <f t="shared" si="7"/>
        <v>OK</v>
      </c>
      <c r="I135" s="121" t="str">
        <f>IF(AND($C135&gt;0, NOT($C$60&gt;0)), "Row " &amp; ROW($C$60) &amp; " should also be positive!", IF($C$423 &gt; $C135 + Tolerance,"Fraud in row " &amp; ROW($C$423) &amp; " higher than payment", "OK"))</f>
        <v>OK</v>
      </c>
    </row>
    <row r="136" spans="1:9" x14ac:dyDescent="0.2">
      <c r="A136" s="4" t="s">
        <v>12</v>
      </c>
      <c r="B136" s="5" t="s">
        <v>189</v>
      </c>
      <c r="C136" s="113">
        <v>0</v>
      </c>
      <c r="D136" s="110" t="s">
        <v>634</v>
      </c>
      <c r="E136" s="6"/>
      <c r="G136" s="121" t="str">
        <f t="shared" si="6"/>
        <v>OK</v>
      </c>
      <c r="H136" s="121" t="str">
        <f t="shared" si="7"/>
        <v>OK</v>
      </c>
      <c r="I136" s="121" t="str">
        <f>IF(AND($C136&gt;0, NOT($C$61&gt;0)), "Row " &amp; ROW($C$61) &amp; " should also be positive!", IF($C$424 &gt; $C136 + Tolerance,"Fraud in row " &amp; ROW($C$424) &amp; " higher than payment", "OK"))</f>
        <v>OK</v>
      </c>
    </row>
    <row r="137" spans="1:9" x14ac:dyDescent="0.2">
      <c r="A137" s="4" t="s">
        <v>13</v>
      </c>
      <c r="B137" s="5" t="s">
        <v>189</v>
      </c>
      <c r="C137" s="113">
        <v>0</v>
      </c>
      <c r="D137" s="110" t="s">
        <v>634</v>
      </c>
      <c r="E137" s="6"/>
      <c r="G137" s="121" t="str">
        <f t="shared" si="6"/>
        <v>OK</v>
      </c>
      <c r="H137" s="121" t="str">
        <f t="shared" si="7"/>
        <v>OK</v>
      </c>
      <c r="I137" s="121" t="str">
        <f>IF(AND($C137&gt;0, NOT($C$62&gt;0)), "Row " &amp; ROW($C$62) &amp; " should also be positive!", IF($C$425 &gt; $C137 + Tolerance,"Fraud in row " &amp; ROW($C$425) &amp; " higher than payment", "OK"))</f>
        <v>OK</v>
      </c>
    </row>
    <row r="138" spans="1:9" x14ac:dyDescent="0.2">
      <c r="A138" s="4" t="s">
        <v>1</v>
      </c>
      <c r="B138" s="5" t="s">
        <v>190</v>
      </c>
      <c r="C138" s="112">
        <f xml:space="preserve"> SUM($C$141, $C$144, $C$147, $C$150, $C$153)</f>
        <v>0</v>
      </c>
      <c r="D138" s="110" t="s">
        <v>634</v>
      </c>
      <c r="E138" s="6"/>
      <c r="F138" s="123">
        <f>SUM($C$138) - SUM($C$141, $C$144, $C$147, $C$150, $C$153)</f>
        <v>0</v>
      </c>
      <c r="G138" s="121" t="str">
        <f t="shared" si="6"/>
        <v>OK</v>
      </c>
      <c r="H138" s="121" t="str">
        <f t="shared" si="7"/>
        <v>OK</v>
      </c>
      <c r="I138" s="121" t="str">
        <f>IF(AND($C138&gt;0, NOT($C$63&gt;0)), "Row " &amp; ROW($C$63) &amp; " should also be positive!", IF($C$447 &gt; $C138 + Tolerance,"Fraud in row " &amp; ROW($C$447) &amp; " higher than payment", "OK"))</f>
        <v>OK</v>
      </c>
    </row>
    <row r="139" spans="1:9" x14ac:dyDescent="0.2">
      <c r="A139" s="4" t="s">
        <v>12</v>
      </c>
      <c r="B139" s="5" t="s">
        <v>190</v>
      </c>
      <c r="C139" s="112">
        <f xml:space="preserve"> SUM($C$142, $C$145, $C$148, $C$151, $C$154)</f>
        <v>0</v>
      </c>
      <c r="D139" s="110" t="s">
        <v>634</v>
      </c>
      <c r="E139" s="6"/>
      <c r="F139" s="123">
        <f>SUM($C$139) - SUM($C$142, $C$145, $C$148, $C$151, $C$154)</f>
        <v>0</v>
      </c>
      <c r="G139" s="121" t="str">
        <f t="shared" si="6"/>
        <v>OK</v>
      </c>
      <c r="H139" s="121" t="str">
        <f t="shared" si="7"/>
        <v>OK</v>
      </c>
      <c r="I139" s="121" t="str">
        <f>IF(AND($C139&gt;0, NOT($C$64&gt;0)), "Row " &amp; ROW($C$64) &amp; " should also be positive!", IF($C$448 &gt; $C139 + Tolerance,"Fraud in row " &amp; ROW($C$448) &amp; " higher than payment", "OK"))</f>
        <v>OK</v>
      </c>
    </row>
    <row r="140" spans="1:9" x14ac:dyDescent="0.2">
      <c r="A140" s="4" t="s">
        <v>13</v>
      </c>
      <c r="B140" s="5" t="s">
        <v>190</v>
      </c>
      <c r="C140" s="112">
        <f xml:space="preserve"> SUM($C$143, $C$146, $C$149, $C$152, $C$155)</f>
        <v>0</v>
      </c>
      <c r="D140" s="110" t="s">
        <v>634</v>
      </c>
      <c r="E140" s="6"/>
      <c r="F140" s="123">
        <f>SUM($C$140) - SUM($C$143, $C$146, $C$149, $C$152, $C$155)</f>
        <v>0</v>
      </c>
      <c r="G140" s="121" t="str">
        <f t="shared" si="6"/>
        <v>OK</v>
      </c>
      <c r="H140" s="121" t="str">
        <f t="shared" si="7"/>
        <v>OK</v>
      </c>
      <c r="I140" s="121" t="str">
        <f>IF(AND($C140&gt;0, NOT($C$65&gt;0)), "Row " &amp; ROW($C$65) &amp; " should also be positive!", IF($C$449 &gt; $C140 + Tolerance,"Fraud in row " &amp; ROW($C$449) &amp; " higher than payment", "OK"))</f>
        <v>OK</v>
      </c>
    </row>
    <row r="141" spans="1:9" x14ac:dyDescent="0.2">
      <c r="A141" s="4" t="s">
        <v>1</v>
      </c>
      <c r="B141" s="5" t="s">
        <v>191</v>
      </c>
      <c r="C141" s="113">
        <v>0</v>
      </c>
      <c r="D141" s="110" t="s">
        <v>634</v>
      </c>
      <c r="E141" s="6"/>
      <c r="G141" s="121" t="str">
        <f t="shared" si="6"/>
        <v>OK</v>
      </c>
      <c r="H141" s="121" t="str">
        <f t="shared" si="7"/>
        <v>OK</v>
      </c>
      <c r="I141" s="121" t="str">
        <f>IF(AND($C141&gt;0, NOT($C$66&gt;0)), "Row " &amp; ROW($C$66) &amp; " should also be positive!", IF($C$471 &gt; $C141 + Tolerance,"Fraud in row " &amp; ROW($C$471) &amp; " higher than payment", "OK"))</f>
        <v>OK</v>
      </c>
    </row>
    <row r="142" spans="1:9" x14ac:dyDescent="0.2">
      <c r="A142" s="4" t="s">
        <v>12</v>
      </c>
      <c r="B142" s="5" t="s">
        <v>191</v>
      </c>
      <c r="C142" s="113">
        <v>0</v>
      </c>
      <c r="D142" s="110" t="s">
        <v>634</v>
      </c>
      <c r="E142" s="6"/>
      <c r="G142" s="121" t="str">
        <f t="shared" si="6"/>
        <v>OK</v>
      </c>
      <c r="H142" s="121" t="str">
        <f t="shared" si="7"/>
        <v>OK</v>
      </c>
      <c r="I142" s="121" t="str">
        <f>IF(AND($C142&gt;0, NOT($C$67&gt;0)), "Row " &amp; ROW($C$67) &amp; " should also be positive!", IF($C$472 &gt; $C142 + Tolerance,"Fraud in row " &amp; ROW($C$472) &amp; " higher than payment", "OK"))</f>
        <v>OK</v>
      </c>
    </row>
    <row r="143" spans="1:9" x14ac:dyDescent="0.2">
      <c r="A143" s="4" t="s">
        <v>13</v>
      </c>
      <c r="B143" s="5" t="s">
        <v>191</v>
      </c>
      <c r="C143" s="113">
        <v>0</v>
      </c>
      <c r="D143" s="110" t="s">
        <v>634</v>
      </c>
      <c r="E143" s="6"/>
      <c r="G143" s="121" t="str">
        <f t="shared" si="6"/>
        <v>OK</v>
      </c>
      <c r="H143" s="121" t="str">
        <f t="shared" si="7"/>
        <v>OK</v>
      </c>
      <c r="I143" s="121" t="str">
        <f>IF(AND($C143&gt;0, NOT($C$68&gt;0)), "Row " &amp; ROW($C$68) &amp; " should also be positive!", IF($C$473 &gt; $C143 + Tolerance,"Fraud in row " &amp; ROW($C$473) &amp; " higher than payment", "OK"))</f>
        <v>OK</v>
      </c>
    </row>
    <row r="144" spans="1:9" x14ac:dyDescent="0.2">
      <c r="A144" s="4" t="s">
        <v>1</v>
      </c>
      <c r="B144" s="5" t="s">
        <v>192</v>
      </c>
      <c r="C144" s="113">
        <v>0</v>
      </c>
      <c r="D144" s="110" t="s">
        <v>634</v>
      </c>
      <c r="E144" s="6"/>
      <c r="G144" s="121" t="str">
        <f t="shared" si="6"/>
        <v>OK</v>
      </c>
      <c r="H144" s="121" t="str">
        <f t="shared" si="7"/>
        <v>OK</v>
      </c>
      <c r="I144" s="121" t="str">
        <f>IF(AND($C144&gt;0, NOT($C$69&gt;0)), "Row " &amp; ROW($C$69) &amp; " should also be positive!", IF($C$474 &gt; $C144 + Tolerance,"Fraud in row " &amp; ROW($C$474) &amp; " higher than payment", "OK"))</f>
        <v>OK</v>
      </c>
    </row>
    <row r="145" spans="1:9" x14ac:dyDescent="0.2">
      <c r="A145" s="4" t="s">
        <v>12</v>
      </c>
      <c r="B145" s="5" t="s">
        <v>192</v>
      </c>
      <c r="C145" s="113">
        <v>0</v>
      </c>
      <c r="D145" s="110" t="s">
        <v>634</v>
      </c>
      <c r="E145" s="6"/>
      <c r="G145" s="121" t="str">
        <f t="shared" si="6"/>
        <v>OK</v>
      </c>
      <c r="H145" s="121" t="str">
        <f t="shared" si="7"/>
        <v>OK</v>
      </c>
      <c r="I145" s="121" t="str">
        <f>IF(AND($C145&gt;0, NOT($C$70&gt;0)), "Row " &amp; ROW($C$70) &amp; " should also be positive!", IF($C$475 &gt; $C145 + Tolerance,"Fraud in row " &amp; ROW($C$475) &amp; " higher than payment", "OK"))</f>
        <v>OK</v>
      </c>
    </row>
    <row r="146" spans="1:9" x14ac:dyDescent="0.2">
      <c r="A146" s="4" t="s">
        <v>13</v>
      </c>
      <c r="B146" s="5" t="s">
        <v>192</v>
      </c>
      <c r="C146" s="113">
        <v>0</v>
      </c>
      <c r="D146" s="110" t="s">
        <v>634</v>
      </c>
      <c r="E146" s="6"/>
      <c r="G146" s="121" t="str">
        <f t="shared" si="6"/>
        <v>OK</v>
      </c>
      <c r="H146" s="121" t="str">
        <f t="shared" si="7"/>
        <v>OK</v>
      </c>
      <c r="I146" s="121" t="str">
        <f>IF(AND($C146&gt;0, NOT($C$71&gt;0)), "Row " &amp; ROW($C$71) &amp; " should also be positive!", IF($C$476 &gt; $C146 + Tolerance,"Fraud in row " &amp; ROW($C$476) &amp; " higher than payment", "OK"))</f>
        <v>OK</v>
      </c>
    </row>
    <row r="147" spans="1:9" x14ac:dyDescent="0.2">
      <c r="A147" s="4" t="s">
        <v>1</v>
      </c>
      <c r="B147" s="5" t="s">
        <v>193</v>
      </c>
      <c r="C147" s="113">
        <v>0</v>
      </c>
      <c r="D147" s="110" t="s">
        <v>634</v>
      </c>
      <c r="E147" s="6"/>
      <c r="G147" s="121" t="str">
        <f t="shared" si="6"/>
        <v>OK</v>
      </c>
      <c r="H147" s="121" t="str">
        <f t="shared" si="7"/>
        <v>OK</v>
      </c>
      <c r="I147" s="121" t="str">
        <f>IF(AND($C147&gt;0, NOT($C$72&gt;0)), "Row " &amp; ROW($C$72) &amp; " should also be positive!", IF($C$477 &gt; $C147 + Tolerance,"Fraud in row " &amp; ROW($C$477) &amp; " higher than payment", "OK"))</f>
        <v>OK</v>
      </c>
    </row>
    <row r="148" spans="1:9" x14ac:dyDescent="0.2">
      <c r="A148" s="4" t="s">
        <v>12</v>
      </c>
      <c r="B148" s="5" t="s">
        <v>193</v>
      </c>
      <c r="C148" s="113">
        <v>0</v>
      </c>
      <c r="D148" s="110" t="s">
        <v>634</v>
      </c>
      <c r="E148" s="6"/>
      <c r="G148" s="121" t="str">
        <f t="shared" si="6"/>
        <v>OK</v>
      </c>
      <c r="H148" s="121" t="str">
        <f t="shared" si="7"/>
        <v>OK</v>
      </c>
      <c r="I148" s="121" t="str">
        <f>IF(AND($C148&gt;0, NOT($C$73&gt;0)), "Row " &amp; ROW($C$73) &amp; " should also be positive!", IF($C$478 &gt; $C148 + Tolerance,"Fraud in row " &amp; ROW($C$478) &amp; " higher than payment", "OK"))</f>
        <v>OK</v>
      </c>
    </row>
    <row r="149" spans="1:9" x14ac:dyDescent="0.2">
      <c r="A149" s="4" t="s">
        <v>13</v>
      </c>
      <c r="B149" s="5" t="s">
        <v>193</v>
      </c>
      <c r="C149" s="113">
        <v>0</v>
      </c>
      <c r="D149" s="110" t="s">
        <v>634</v>
      </c>
      <c r="E149" s="6"/>
      <c r="G149" s="121" t="str">
        <f t="shared" si="6"/>
        <v>OK</v>
      </c>
      <c r="H149" s="121" t="str">
        <f t="shared" si="7"/>
        <v>OK</v>
      </c>
      <c r="I149" s="121" t="str">
        <f>IF(AND($C149&gt;0, NOT($C$74&gt;0)), "Row " &amp; ROW($C$74) &amp; " should also be positive!", IF($C$479 &gt; $C149 + Tolerance,"Fraud in row " &amp; ROW($C$479) &amp; " higher than payment", "OK"))</f>
        <v>OK</v>
      </c>
    </row>
    <row r="150" spans="1:9" x14ac:dyDescent="0.2">
      <c r="A150" s="4" t="s">
        <v>1</v>
      </c>
      <c r="B150" s="5" t="s">
        <v>194</v>
      </c>
      <c r="C150" s="113">
        <v>0</v>
      </c>
      <c r="D150" s="110" t="s">
        <v>634</v>
      </c>
      <c r="E150" s="6"/>
      <c r="G150" s="121" t="str">
        <f t="shared" si="6"/>
        <v>OK</v>
      </c>
      <c r="H150" s="121" t="str">
        <f t="shared" si="7"/>
        <v>OK</v>
      </c>
      <c r="I150" s="121" t="str">
        <f>IF(AND($C150&gt;0, NOT($C$75&gt;0)), "Row " &amp; ROW($C$75) &amp; " should also be positive!", IF($C$480 &gt; $C150 + Tolerance,"Fraud in row " &amp; ROW($C$480) &amp; " higher than payment", "OK"))</f>
        <v>OK</v>
      </c>
    </row>
    <row r="151" spans="1:9" x14ac:dyDescent="0.2">
      <c r="A151" s="4" t="s">
        <v>12</v>
      </c>
      <c r="B151" s="5" t="s">
        <v>194</v>
      </c>
      <c r="C151" s="113">
        <v>0</v>
      </c>
      <c r="D151" s="110" t="s">
        <v>634</v>
      </c>
      <c r="E151" s="6"/>
      <c r="G151" s="121" t="str">
        <f t="shared" si="6"/>
        <v>OK</v>
      </c>
      <c r="H151" s="121" t="str">
        <f t="shared" si="7"/>
        <v>OK</v>
      </c>
      <c r="I151" s="121" t="str">
        <f>IF(AND($C151&gt;0, NOT($C$76&gt;0)), "Row " &amp; ROW($C$76) &amp; " should also be positive!", IF($C$481 &gt; $C151 + Tolerance,"Fraud in row " &amp; ROW($C$481) &amp; " higher than payment", "OK"))</f>
        <v>OK</v>
      </c>
    </row>
    <row r="152" spans="1:9" x14ac:dyDescent="0.2">
      <c r="A152" s="4" t="s">
        <v>13</v>
      </c>
      <c r="B152" s="5" t="s">
        <v>194</v>
      </c>
      <c r="C152" s="113">
        <v>0</v>
      </c>
      <c r="D152" s="110" t="s">
        <v>634</v>
      </c>
      <c r="E152" s="6"/>
      <c r="G152" s="121" t="str">
        <f t="shared" si="6"/>
        <v>OK</v>
      </c>
      <c r="H152" s="121" t="str">
        <f t="shared" si="7"/>
        <v>OK</v>
      </c>
      <c r="I152" s="121" t="str">
        <f>IF(AND($C152&gt;0, NOT($C$77&gt;0)), "Row " &amp; ROW($C$77) &amp; " should also be positive!", IF($C$482 &gt; $C152 + Tolerance,"Fraud in row " &amp; ROW($C$482) &amp; " higher than payment", "OK"))</f>
        <v>OK</v>
      </c>
    </row>
    <row r="153" spans="1:9" x14ac:dyDescent="0.2">
      <c r="A153" s="4" t="s">
        <v>1</v>
      </c>
      <c r="B153" s="5" t="s">
        <v>990</v>
      </c>
      <c r="C153" s="113">
        <v>0</v>
      </c>
      <c r="D153" s="110" t="s">
        <v>634</v>
      </c>
      <c r="E153" s="6"/>
      <c r="G153" s="121" t="str">
        <f t="shared" si="6"/>
        <v>OK</v>
      </c>
      <c r="H153" s="121" t="str">
        <f t="shared" si="7"/>
        <v>OK</v>
      </c>
      <c r="I153" s="121" t="str">
        <f>IF(AND($C153&gt;0, NOT($C$78&gt;0)), "Row " &amp; ROW($C$78) &amp; " should also be positive!", IF($C$483 &gt; $C153 + Tolerance,"Fraud in row " &amp; ROW($C$483) &amp; " higher than payment", "OK"))</f>
        <v>OK</v>
      </c>
    </row>
    <row r="154" spans="1:9" x14ac:dyDescent="0.2">
      <c r="A154" s="4" t="s">
        <v>12</v>
      </c>
      <c r="B154" s="5" t="s">
        <v>990</v>
      </c>
      <c r="C154" s="113">
        <v>0</v>
      </c>
      <c r="D154" s="110" t="s">
        <v>634</v>
      </c>
      <c r="E154" s="6"/>
      <c r="G154" s="121" t="str">
        <f t="shared" si="6"/>
        <v>OK</v>
      </c>
      <c r="H154" s="121" t="str">
        <f t="shared" si="7"/>
        <v>OK</v>
      </c>
      <c r="I154" s="121" t="str">
        <f>IF(AND($C154&gt;0, NOT($C$79&gt;0)), "Row " &amp; ROW($C$79) &amp; " should also be positive!", IF($C$484 &gt; $C154 + Tolerance,"Fraud in row " &amp; ROW($C$484) &amp; " higher than payment", "OK"))</f>
        <v>OK</v>
      </c>
    </row>
    <row r="155" spans="1:9" x14ac:dyDescent="0.2">
      <c r="A155" s="4" t="s">
        <v>13</v>
      </c>
      <c r="B155" s="5" t="s">
        <v>990</v>
      </c>
      <c r="C155" s="113">
        <v>0</v>
      </c>
      <c r="D155" s="110" t="s">
        <v>634</v>
      </c>
      <c r="E155" s="6"/>
      <c r="G155" s="121" t="str">
        <f t="shared" si="6"/>
        <v>OK</v>
      </c>
      <c r="H155" s="121" t="str">
        <f t="shared" si="7"/>
        <v>OK</v>
      </c>
      <c r="I155" s="121" t="str">
        <f>IF(AND($C155&gt;0, NOT($C$80&gt;0)), "Row " &amp; ROW($C$80) &amp; " should also be positive!", IF($C$485 &gt; $C155 + Tolerance,"Fraud in row " &amp; ROW($C$485) &amp; " higher than payment", "OK"))</f>
        <v>OK</v>
      </c>
    </row>
    <row r="156" spans="1:9" x14ac:dyDescent="0.2">
      <c r="A156" s="4" t="s">
        <v>1</v>
      </c>
      <c r="B156" s="5" t="s">
        <v>195</v>
      </c>
      <c r="C156" s="109">
        <f xml:space="preserve"> SUM($C$159, $C$162)</f>
        <v>0</v>
      </c>
      <c r="D156" s="110" t="s">
        <v>634</v>
      </c>
      <c r="E156" s="6"/>
      <c r="F156" s="122">
        <f>SUM($C$156) - SUM($C$159, $C$162)</f>
        <v>0</v>
      </c>
      <c r="G156" s="121" t="str">
        <f t="shared" si="6"/>
        <v>OK</v>
      </c>
      <c r="H156" s="121" t="str">
        <f t="shared" ref="H156:H219" si="8">IF(AND($C156&gt;0, $D156= "NA"), "Flag should be OK", "OK")</f>
        <v>OK</v>
      </c>
      <c r="I156" s="121" t="str">
        <f>IF(AND($C156&gt;0, NOT($C$321&gt;0)), "Row " &amp; ROW($C$321) &amp; " should be positive!", "OK")</f>
        <v>OK</v>
      </c>
    </row>
    <row r="157" spans="1:9" x14ac:dyDescent="0.2">
      <c r="A157" s="4" t="s">
        <v>12</v>
      </c>
      <c r="B157" s="5" t="s">
        <v>195</v>
      </c>
      <c r="C157" s="109">
        <f xml:space="preserve"> SUM($C$160, $C$163)</f>
        <v>0</v>
      </c>
      <c r="D157" s="110" t="s">
        <v>634</v>
      </c>
      <c r="E157" s="6"/>
      <c r="F157" s="122">
        <f>SUM($C$157) - SUM($C$160, $C$163)</f>
        <v>0</v>
      </c>
      <c r="G157" s="121" t="str">
        <f t="shared" si="6"/>
        <v>OK</v>
      </c>
      <c r="H157" s="121" t="str">
        <f t="shared" si="8"/>
        <v>OK</v>
      </c>
      <c r="I157" s="121" t="str">
        <f>IF(AND($C157&gt;0, NOT($C$322&gt;0)), "Row " &amp; ROW($C$322) &amp; " should be positive!", "OK")</f>
        <v>OK</v>
      </c>
    </row>
    <row r="158" spans="1:9" x14ac:dyDescent="0.2">
      <c r="A158" s="4" t="s">
        <v>13</v>
      </c>
      <c r="B158" s="5" t="s">
        <v>195</v>
      </c>
      <c r="C158" s="109">
        <f xml:space="preserve"> SUM($C$161, $C$164)</f>
        <v>0</v>
      </c>
      <c r="D158" s="110" t="s">
        <v>634</v>
      </c>
      <c r="E158" s="6"/>
      <c r="F158" s="122">
        <f>SUM($C$158) - SUM($C$161, $C$164)</f>
        <v>0</v>
      </c>
      <c r="G158" s="121" t="str">
        <f t="shared" si="6"/>
        <v>OK</v>
      </c>
      <c r="H158" s="121" t="str">
        <f t="shared" si="8"/>
        <v>OK</v>
      </c>
      <c r="I158" s="121" t="str">
        <f>IF(AND($C158&gt;0, NOT($C$323&gt;0)), "Row " &amp; ROW($C$323) &amp; " should be positive!", "OK")</f>
        <v>OK</v>
      </c>
    </row>
    <row r="159" spans="1:9" x14ac:dyDescent="0.2">
      <c r="A159" s="4" t="s">
        <v>1</v>
      </c>
      <c r="B159" s="5" t="s">
        <v>196</v>
      </c>
      <c r="C159" s="111">
        <v>0</v>
      </c>
      <c r="D159" s="110" t="s">
        <v>634</v>
      </c>
      <c r="E159" s="6"/>
      <c r="G159" s="121" t="str">
        <f t="shared" si="6"/>
        <v>OK</v>
      </c>
      <c r="H159" s="121" t="str">
        <f t="shared" si="8"/>
        <v>OK</v>
      </c>
      <c r="I159" s="121" t="str">
        <f>IF(AND($C159&gt;0, NOT($C$324&gt;0)), "Row " &amp; ROW($C$324) &amp; " should be positive!", "OK")</f>
        <v>OK</v>
      </c>
    </row>
    <row r="160" spans="1:9" x14ac:dyDescent="0.2">
      <c r="A160" s="4" t="s">
        <v>12</v>
      </c>
      <c r="B160" s="5" t="s">
        <v>196</v>
      </c>
      <c r="C160" s="111">
        <v>0</v>
      </c>
      <c r="D160" s="110" t="s">
        <v>634</v>
      </c>
      <c r="E160" s="6"/>
      <c r="G160" s="121" t="str">
        <f t="shared" si="6"/>
        <v>OK</v>
      </c>
      <c r="H160" s="121" t="str">
        <f t="shared" si="8"/>
        <v>OK</v>
      </c>
      <c r="I160" s="121" t="str">
        <f>IF(AND($C160&gt;0, NOT($C$325&gt;0)), "Row " &amp; ROW($C$325) &amp; " should be positive!", "OK")</f>
        <v>OK</v>
      </c>
    </row>
    <row r="161" spans="1:9" x14ac:dyDescent="0.2">
      <c r="A161" s="4" t="s">
        <v>13</v>
      </c>
      <c r="B161" s="5" t="s">
        <v>196</v>
      </c>
      <c r="C161" s="111">
        <v>0</v>
      </c>
      <c r="D161" s="110" t="s">
        <v>634</v>
      </c>
      <c r="E161" s="6"/>
      <c r="G161" s="121" t="str">
        <f t="shared" si="6"/>
        <v>OK</v>
      </c>
      <c r="H161" s="121" t="str">
        <f t="shared" si="8"/>
        <v>OK</v>
      </c>
      <c r="I161" s="121" t="str">
        <f>IF(AND($C161&gt;0, NOT($C$326&gt;0)), "Row " &amp; ROW($C$326) &amp; " should be positive!", "OK")</f>
        <v>OK</v>
      </c>
    </row>
    <row r="162" spans="1:9" x14ac:dyDescent="0.2">
      <c r="A162" s="4" t="s">
        <v>1</v>
      </c>
      <c r="B162" s="5" t="s">
        <v>197</v>
      </c>
      <c r="C162" s="109">
        <f xml:space="preserve"> SUM($C$165, $C$249)</f>
        <v>0</v>
      </c>
      <c r="D162" s="110" t="s">
        <v>634</v>
      </c>
      <c r="E162" s="6"/>
      <c r="F162" s="122">
        <f>SUM($C$162) - SUM($C$165, $C$249)</f>
        <v>0</v>
      </c>
      <c r="G162" s="121" t="str">
        <f t="shared" si="6"/>
        <v>OK</v>
      </c>
      <c r="H162" s="121" t="str">
        <f t="shared" si="8"/>
        <v>OK</v>
      </c>
      <c r="I162" s="121" t="str">
        <f>IF(AND($C162&gt;0, NOT($C$327&gt;0)), "Row " &amp; ROW($C$327) &amp; " should be positive!", "OK")</f>
        <v>OK</v>
      </c>
    </row>
    <row r="163" spans="1:9" x14ac:dyDescent="0.2">
      <c r="A163" s="4" t="s">
        <v>12</v>
      </c>
      <c r="B163" s="5" t="s">
        <v>197</v>
      </c>
      <c r="C163" s="109">
        <f xml:space="preserve"> SUM($C$166, $C$250)</f>
        <v>0</v>
      </c>
      <c r="D163" s="110" t="s">
        <v>634</v>
      </c>
      <c r="E163" s="6"/>
      <c r="F163" s="122">
        <f>SUM($C$163) - SUM($C$166, $C$250)</f>
        <v>0</v>
      </c>
      <c r="G163" s="121" t="str">
        <f t="shared" si="6"/>
        <v>OK</v>
      </c>
      <c r="H163" s="121" t="str">
        <f t="shared" si="8"/>
        <v>OK</v>
      </c>
      <c r="I163" s="121" t="str">
        <f>IF(AND($C163&gt;0, NOT($C$328&gt;0)), "Row " &amp; ROW($C$328) &amp; " should be positive!", "OK")</f>
        <v>OK</v>
      </c>
    </row>
    <row r="164" spans="1:9" x14ac:dyDescent="0.2">
      <c r="A164" s="4" t="s">
        <v>13</v>
      </c>
      <c r="B164" s="5" t="s">
        <v>197</v>
      </c>
      <c r="C164" s="109">
        <f xml:space="preserve"> SUM($C$167, $C$251)</f>
        <v>0</v>
      </c>
      <c r="D164" s="110" t="s">
        <v>634</v>
      </c>
      <c r="E164" s="6"/>
      <c r="F164" s="122">
        <f>SUM($C$164) - SUM($C$167, $C$251)</f>
        <v>0</v>
      </c>
      <c r="G164" s="121" t="str">
        <f t="shared" si="6"/>
        <v>OK</v>
      </c>
      <c r="H164" s="121" t="str">
        <f t="shared" si="8"/>
        <v>OK</v>
      </c>
      <c r="I164" s="121" t="str">
        <f>IF(AND($C164&gt;0, NOT($C$329&gt;0)), "Row " &amp; ROW($C$329) &amp; " should be positive!", "OK")</f>
        <v>OK</v>
      </c>
    </row>
    <row r="165" spans="1:9" x14ac:dyDescent="0.2">
      <c r="A165" s="4" t="s">
        <v>1</v>
      </c>
      <c r="B165" s="5" t="s">
        <v>198</v>
      </c>
      <c r="C165" s="109">
        <f xml:space="preserve"> SUM($C$174, $C$201)</f>
        <v>0</v>
      </c>
      <c r="D165" s="110" t="s">
        <v>634</v>
      </c>
      <c r="E165" s="6"/>
      <c r="F165" s="122">
        <f>SUM($C$165) - SUM($C$168, $C$171)</f>
        <v>0</v>
      </c>
      <c r="G165" s="121" t="str">
        <f t="shared" si="6"/>
        <v>OK</v>
      </c>
      <c r="H165" s="121" t="str">
        <f t="shared" si="8"/>
        <v>OK</v>
      </c>
      <c r="I165" s="121" t="str">
        <f>IF(AND($C165&gt;0, NOT($C$330&gt;0)), "Row " &amp; ROW($C$330) &amp; " should be positive!", "OK")</f>
        <v>OK</v>
      </c>
    </row>
    <row r="166" spans="1:9" x14ac:dyDescent="0.2">
      <c r="A166" s="4" t="s">
        <v>12</v>
      </c>
      <c r="B166" s="5" t="s">
        <v>198</v>
      </c>
      <c r="C166" s="109">
        <f xml:space="preserve"> SUM($C$175, $C$202)</f>
        <v>0</v>
      </c>
      <c r="D166" s="110" t="s">
        <v>634</v>
      </c>
      <c r="E166" s="6"/>
      <c r="F166" s="122">
        <f>SUM($C$166) - SUM($C$169, $C$172)</f>
        <v>0</v>
      </c>
      <c r="G166" s="121" t="str">
        <f t="shared" si="6"/>
        <v>OK</v>
      </c>
      <c r="H166" s="121" t="str">
        <f t="shared" si="8"/>
        <v>OK</v>
      </c>
      <c r="I166" s="121" t="str">
        <f>IF(AND($C166&gt;0, NOT($C$331&gt;0)), "Row " &amp; ROW($C$331) &amp; " should be positive!", "OK")</f>
        <v>OK</v>
      </c>
    </row>
    <row r="167" spans="1:9" x14ac:dyDescent="0.2">
      <c r="A167" s="4" t="s">
        <v>13</v>
      </c>
      <c r="B167" s="5" t="s">
        <v>198</v>
      </c>
      <c r="C167" s="109">
        <f xml:space="preserve"> SUM($C$176, $C$203)</f>
        <v>0</v>
      </c>
      <c r="D167" s="110" t="s">
        <v>634</v>
      </c>
      <c r="E167" s="6"/>
      <c r="F167" s="122">
        <f>SUM($C$167) - SUM($C$170, $C$173)</f>
        <v>0</v>
      </c>
      <c r="G167" s="121" t="str">
        <f t="shared" si="6"/>
        <v>OK</v>
      </c>
      <c r="H167" s="121" t="str">
        <f t="shared" si="8"/>
        <v>OK</v>
      </c>
      <c r="I167" s="121" t="str">
        <f>IF(AND($C167&gt;0, NOT($C$332&gt;0)), "Row " &amp; ROW($C$332) &amp; " should be positive!", "OK")</f>
        <v>OK</v>
      </c>
    </row>
    <row r="168" spans="1:9" x14ac:dyDescent="0.2">
      <c r="A168" s="4" t="s">
        <v>1</v>
      </c>
      <c r="B168" s="5" t="s">
        <v>199</v>
      </c>
      <c r="C168" s="111">
        <v>0</v>
      </c>
      <c r="D168" s="110" t="s">
        <v>634</v>
      </c>
      <c r="E168" s="6"/>
      <c r="F168" s="122">
        <f>SUM($C$165) - SUM($C$174, $C$201)</f>
        <v>0</v>
      </c>
      <c r="G168" s="121" t="str">
        <f t="shared" si="6"/>
        <v>OK</v>
      </c>
      <c r="H168" s="121" t="str">
        <f t="shared" si="8"/>
        <v>OK</v>
      </c>
      <c r="I168" s="121" t="str">
        <f>IF(AND($C168&gt;0, NOT($C$333&gt;0)), "Row " &amp; ROW($C$333) &amp; " should be positive!", "OK")</f>
        <v>OK</v>
      </c>
    </row>
    <row r="169" spans="1:9" x14ac:dyDescent="0.2">
      <c r="A169" s="4" t="s">
        <v>12</v>
      </c>
      <c r="B169" s="5" t="s">
        <v>199</v>
      </c>
      <c r="C169" s="111">
        <v>0</v>
      </c>
      <c r="D169" s="110" t="s">
        <v>634</v>
      </c>
      <c r="E169" s="6"/>
      <c r="F169" s="122">
        <f>SUM($C$166) - SUM($C$175, $C$202)</f>
        <v>0</v>
      </c>
      <c r="G169" s="121" t="str">
        <f t="shared" si="6"/>
        <v>OK</v>
      </c>
      <c r="H169" s="121" t="str">
        <f t="shared" si="8"/>
        <v>OK</v>
      </c>
      <c r="I169" s="121" t="str">
        <f>IF(AND($C169&gt;0, NOT($C$334&gt;0)), "Row " &amp; ROW($C$334) &amp; " should be positive!", "OK")</f>
        <v>OK</v>
      </c>
    </row>
    <row r="170" spans="1:9" x14ac:dyDescent="0.2">
      <c r="A170" s="4" t="s">
        <v>13</v>
      </c>
      <c r="B170" s="5" t="s">
        <v>199</v>
      </c>
      <c r="C170" s="111">
        <v>0</v>
      </c>
      <c r="D170" s="110" t="s">
        <v>634</v>
      </c>
      <c r="E170" s="6"/>
      <c r="F170" s="122">
        <f>SUM($C$167) - SUM($C$176, $C$203)</f>
        <v>0</v>
      </c>
      <c r="G170" s="121" t="str">
        <f t="shared" si="6"/>
        <v>OK</v>
      </c>
      <c r="H170" s="121" t="str">
        <f t="shared" si="8"/>
        <v>OK</v>
      </c>
      <c r="I170" s="121" t="str">
        <f>IF(AND($C170&gt;0, NOT($C$335&gt;0)), "Row " &amp; ROW($C$335) &amp; " should be positive!", "OK")</f>
        <v>OK</v>
      </c>
    </row>
    <row r="171" spans="1:9" x14ac:dyDescent="0.2">
      <c r="A171" s="4" t="s">
        <v>1</v>
      </c>
      <c r="B171" s="5" t="s">
        <v>200</v>
      </c>
      <c r="C171" s="111">
        <v>0</v>
      </c>
      <c r="D171" s="110" t="s">
        <v>634</v>
      </c>
      <c r="E171" s="6"/>
      <c r="G171" s="121" t="str">
        <f t="shared" si="6"/>
        <v>OK</v>
      </c>
      <c r="H171" s="121" t="str">
        <f t="shared" si="8"/>
        <v>OK</v>
      </c>
      <c r="I171" s="121" t="str">
        <f>IF(AND($C171&gt;0, NOT($C$336&gt;0)), "Row " &amp; ROW($C$336) &amp; " should be positive!", "OK")</f>
        <v>OK</v>
      </c>
    </row>
    <row r="172" spans="1:9" x14ac:dyDescent="0.2">
      <c r="A172" s="4" t="s">
        <v>12</v>
      </c>
      <c r="B172" s="5" t="s">
        <v>200</v>
      </c>
      <c r="C172" s="111">
        <v>0</v>
      </c>
      <c r="D172" s="110" t="s">
        <v>634</v>
      </c>
      <c r="E172" s="6"/>
      <c r="G172" s="121" t="str">
        <f t="shared" si="6"/>
        <v>OK</v>
      </c>
      <c r="H172" s="121" t="str">
        <f t="shared" si="8"/>
        <v>OK</v>
      </c>
      <c r="I172" s="121" t="str">
        <f>IF(AND($C172&gt;0, NOT($C$337&gt;0)), "Row " &amp; ROW($C$337) &amp; " should be positive!", "OK")</f>
        <v>OK</v>
      </c>
    </row>
    <row r="173" spans="1:9" x14ac:dyDescent="0.2">
      <c r="A173" s="4" t="s">
        <v>13</v>
      </c>
      <c r="B173" s="5" t="s">
        <v>200</v>
      </c>
      <c r="C173" s="111">
        <v>0</v>
      </c>
      <c r="D173" s="110" t="s">
        <v>634</v>
      </c>
      <c r="E173" s="6"/>
      <c r="G173" s="121" t="str">
        <f t="shared" si="6"/>
        <v>OK</v>
      </c>
      <c r="H173" s="121" t="str">
        <f t="shared" si="8"/>
        <v>OK</v>
      </c>
      <c r="I173" s="121" t="str">
        <f>IF(AND($C173&gt;0, NOT($C$338&gt;0)), "Row " &amp; ROW($C$338) &amp; " should be positive!", "OK")</f>
        <v>OK</v>
      </c>
    </row>
    <row r="174" spans="1:9" x14ac:dyDescent="0.2">
      <c r="A174" s="4" t="s">
        <v>1</v>
      </c>
      <c r="B174" s="5" t="s">
        <v>201</v>
      </c>
      <c r="C174" s="109">
        <f xml:space="preserve"> SUM($C$177, $C$195, $C$198)</f>
        <v>0</v>
      </c>
      <c r="D174" s="110" t="s">
        <v>634</v>
      </c>
      <c r="E174" s="6"/>
      <c r="F174" s="122">
        <f>SUM($C$174) - SUM($C$177, $C$195, $C$198)</f>
        <v>0</v>
      </c>
      <c r="G174" s="121" t="str">
        <f t="shared" si="6"/>
        <v>OK</v>
      </c>
      <c r="H174" s="121" t="str">
        <f t="shared" si="8"/>
        <v>OK</v>
      </c>
      <c r="I174" s="121" t="str">
        <f>IF(AND($C174&gt;0, NOT($C$339&gt;0)), "Row " &amp; ROW($C$339) &amp; " should be positive!", "OK")</f>
        <v>OK</v>
      </c>
    </row>
    <row r="175" spans="1:9" x14ac:dyDescent="0.2">
      <c r="A175" s="4" t="s">
        <v>12</v>
      </c>
      <c r="B175" s="5" t="s">
        <v>201</v>
      </c>
      <c r="C175" s="109">
        <f xml:space="preserve"> SUM($C$178, $C$196, $C$199)</f>
        <v>0</v>
      </c>
      <c r="D175" s="110" t="s">
        <v>634</v>
      </c>
      <c r="E175" s="6"/>
      <c r="F175" s="122">
        <f>SUM($C$175) - SUM($C$178, $C$196, $C$199)</f>
        <v>0</v>
      </c>
      <c r="G175" s="121" t="str">
        <f t="shared" si="6"/>
        <v>OK</v>
      </c>
      <c r="H175" s="121" t="str">
        <f t="shared" si="8"/>
        <v>OK</v>
      </c>
      <c r="I175" s="121" t="str">
        <f>IF(AND($C175&gt;0, NOT($C$340&gt;0)), "Row " &amp; ROW($C$340) &amp; " should be positive!", "OK")</f>
        <v>OK</v>
      </c>
    </row>
    <row r="176" spans="1:9" x14ac:dyDescent="0.2">
      <c r="A176" s="4" t="s">
        <v>13</v>
      </c>
      <c r="B176" s="5" t="s">
        <v>201</v>
      </c>
      <c r="C176" s="109">
        <f xml:space="preserve"> SUM($C$179, $C$197, $C$200)</f>
        <v>0</v>
      </c>
      <c r="D176" s="110" t="s">
        <v>634</v>
      </c>
      <c r="E176" s="6"/>
      <c r="F176" s="122">
        <f>SUM($C$176) - SUM($C$179, $C$197, $C$200)</f>
        <v>0</v>
      </c>
      <c r="G176" s="121" t="str">
        <f t="shared" si="6"/>
        <v>OK</v>
      </c>
      <c r="H176" s="121" t="str">
        <f t="shared" si="8"/>
        <v>OK</v>
      </c>
      <c r="I176" s="121" t="str">
        <f>IF(AND($C176&gt;0, NOT($C$341&gt;0)), "Row " &amp; ROW($C$341) &amp; " should be positive!", "OK")</f>
        <v>OK</v>
      </c>
    </row>
    <row r="177" spans="1:9" x14ac:dyDescent="0.2">
      <c r="A177" s="4" t="s">
        <v>1</v>
      </c>
      <c r="B177" s="5" t="s">
        <v>202</v>
      </c>
      <c r="C177" s="109">
        <f xml:space="preserve"> SUM($C$180, $C$183, $C$186, $C$189, $C$192)</f>
        <v>0</v>
      </c>
      <c r="D177" s="110" t="s">
        <v>634</v>
      </c>
      <c r="E177" s="6"/>
      <c r="F177" s="122">
        <f>SUM($C$177) - SUM($C$180, $C$183, $C$186, $C$189, $C$192)</f>
        <v>0</v>
      </c>
      <c r="G177" s="121" t="str">
        <f t="shared" si="6"/>
        <v>OK</v>
      </c>
      <c r="H177" s="121" t="str">
        <f t="shared" si="8"/>
        <v>OK</v>
      </c>
      <c r="I177" s="121" t="str">
        <f>IF(AND($C177&gt;0, NOT($C$342&gt;0)), "Row " &amp; ROW($C$342) &amp; " should be positive!", "OK")</f>
        <v>OK</v>
      </c>
    </row>
    <row r="178" spans="1:9" x14ac:dyDescent="0.2">
      <c r="A178" s="4" t="s">
        <v>12</v>
      </c>
      <c r="B178" s="5" t="s">
        <v>202</v>
      </c>
      <c r="C178" s="109">
        <f xml:space="preserve"> SUM($C$181, $C$184, $C$187, $C$190, $C$193)</f>
        <v>0</v>
      </c>
      <c r="D178" s="110" t="s">
        <v>634</v>
      </c>
      <c r="E178" s="6"/>
      <c r="F178" s="122">
        <f>SUM($C$178) - SUM($C$181, $C$184, $C$187, $C$190, $C$193)</f>
        <v>0</v>
      </c>
      <c r="G178" s="121" t="str">
        <f t="shared" si="6"/>
        <v>OK</v>
      </c>
      <c r="H178" s="121" t="str">
        <f t="shared" si="8"/>
        <v>OK</v>
      </c>
      <c r="I178" s="121" t="str">
        <f>IF(AND($C178&gt;0, NOT($C$343&gt;0)), "Row " &amp; ROW($C$343) &amp; " should be positive!", "OK")</f>
        <v>OK</v>
      </c>
    </row>
    <row r="179" spans="1:9" x14ac:dyDescent="0.2">
      <c r="A179" s="4" t="s">
        <v>13</v>
      </c>
      <c r="B179" s="5" t="s">
        <v>202</v>
      </c>
      <c r="C179" s="109">
        <f xml:space="preserve"> SUM($C$182, $C$185, $C$188, $C$191, $C$194)</f>
        <v>0</v>
      </c>
      <c r="D179" s="110" t="s">
        <v>634</v>
      </c>
      <c r="E179" s="6"/>
      <c r="F179" s="122">
        <f>SUM($C$179) - SUM($C$182, $C$185, $C$188, $C$191, $C$194)</f>
        <v>0</v>
      </c>
      <c r="G179" s="121" t="str">
        <f t="shared" si="6"/>
        <v>OK</v>
      </c>
      <c r="H179" s="121" t="str">
        <f t="shared" si="8"/>
        <v>OK</v>
      </c>
      <c r="I179" s="121" t="str">
        <f>IF(AND($C179&gt;0, NOT($C$344&gt;0)), "Row " &amp; ROW($C$344) &amp; " should be positive!", "OK")</f>
        <v>OK</v>
      </c>
    </row>
    <row r="180" spans="1:9" x14ac:dyDescent="0.2">
      <c r="A180" s="4" t="s">
        <v>1</v>
      </c>
      <c r="B180" s="5" t="s">
        <v>203</v>
      </c>
      <c r="C180" s="111">
        <v>0</v>
      </c>
      <c r="D180" s="110" t="s">
        <v>634</v>
      </c>
      <c r="E180" s="6"/>
      <c r="G180" s="121" t="str">
        <f t="shared" si="6"/>
        <v>OK</v>
      </c>
      <c r="H180" s="121" t="str">
        <f t="shared" si="8"/>
        <v>OK</v>
      </c>
      <c r="I180" s="121" t="str">
        <f>IF(AND($C180&gt;0, NOT($C$345&gt;0)), "Row " &amp; ROW($C$345) &amp; " should be positive!", "OK")</f>
        <v>OK</v>
      </c>
    </row>
    <row r="181" spans="1:9" x14ac:dyDescent="0.2">
      <c r="A181" s="4" t="s">
        <v>12</v>
      </c>
      <c r="B181" s="5" t="s">
        <v>203</v>
      </c>
      <c r="C181" s="111">
        <v>0</v>
      </c>
      <c r="D181" s="110" t="s">
        <v>634</v>
      </c>
      <c r="E181" s="6"/>
      <c r="G181" s="121" t="str">
        <f t="shared" si="6"/>
        <v>OK</v>
      </c>
      <c r="H181" s="121" t="str">
        <f t="shared" si="8"/>
        <v>OK</v>
      </c>
      <c r="I181" s="121" t="str">
        <f>IF(AND($C181&gt;0, NOT($C$346&gt;0)), "Row " &amp; ROW($C$346) &amp; " should be positive!", "OK")</f>
        <v>OK</v>
      </c>
    </row>
    <row r="182" spans="1:9" x14ac:dyDescent="0.2">
      <c r="A182" s="4" t="s">
        <v>13</v>
      </c>
      <c r="B182" s="5" t="s">
        <v>203</v>
      </c>
      <c r="C182" s="111">
        <v>0</v>
      </c>
      <c r="D182" s="110" t="s">
        <v>634</v>
      </c>
      <c r="E182" s="6"/>
      <c r="G182" s="121" t="str">
        <f t="shared" si="6"/>
        <v>OK</v>
      </c>
      <c r="H182" s="121" t="str">
        <f t="shared" si="8"/>
        <v>OK</v>
      </c>
      <c r="I182" s="121" t="str">
        <f>IF(AND($C182&gt;0, NOT($C$347&gt;0)), "Row " &amp; ROW($C$347) &amp; " should be positive!", "OK")</f>
        <v>OK</v>
      </c>
    </row>
    <row r="183" spans="1:9" x14ac:dyDescent="0.2">
      <c r="A183" s="4" t="s">
        <v>1</v>
      </c>
      <c r="B183" s="5" t="s">
        <v>204</v>
      </c>
      <c r="C183" s="111">
        <v>0</v>
      </c>
      <c r="D183" s="110" t="s">
        <v>634</v>
      </c>
      <c r="E183" s="6"/>
      <c r="G183" s="121" t="str">
        <f t="shared" si="6"/>
        <v>OK</v>
      </c>
      <c r="H183" s="121" t="str">
        <f t="shared" si="8"/>
        <v>OK</v>
      </c>
      <c r="I183" s="121" t="str">
        <f>IF(AND($C183&gt;0, NOT($C$348&gt;0)), "Row " &amp; ROW($C$348) &amp; " should be positive!", "OK")</f>
        <v>OK</v>
      </c>
    </row>
    <row r="184" spans="1:9" x14ac:dyDescent="0.2">
      <c r="A184" s="4" t="s">
        <v>12</v>
      </c>
      <c r="B184" s="5" t="s">
        <v>204</v>
      </c>
      <c r="C184" s="111">
        <v>0</v>
      </c>
      <c r="D184" s="110" t="s">
        <v>634</v>
      </c>
      <c r="E184" s="6"/>
      <c r="G184" s="121" t="str">
        <f t="shared" si="6"/>
        <v>OK</v>
      </c>
      <c r="H184" s="121" t="str">
        <f t="shared" si="8"/>
        <v>OK</v>
      </c>
      <c r="I184" s="121" t="str">
        <f>IF(AND($C184&gt;0, NOT($C$349&gt;0)), "Row " &amp; ROW($C$349) &amp; " should be positive!", "OK")</f>
        <v>OK</v>
      </c>
    </row>
    <row r="185" spans="1:9" x14ac:dyDescent="0.2">
      <c r="A185" s="4" t="s">
        <v>13</v>
      </c>
      <c r="B185" s="5" t="s">
        <v>204</v>
      </c>
      <c r="C185" s="111">
        <v>0</v>
      </c>
      <c r="D185" s="110" t="s">
        <v>634</v>
      </c>
      <c r="E185" s="6"/>
      <c r="G185" s="121" t="str">
        <f t="shared" si="6"/>
        <v>OK</v>
      </c>
      <c r="H185" s="121" t="str">
        <f t="shared" si="8"/>
        <v>OK</v>
      </c>
      <c r="I185" s="121" t="str">
        <f>IF(AND($C185&gt;0, NOT($C$350&gt;0)), "Row " &amp; ROW($C$350) &amp; " should be positive!", "OK")</f>
        <v>OK</v>
      </c>
    </row>
    <row r="186" spans="1:9" x14ac:dyDescent="0.2">
      <c r="A186" s="4" t="s">
        <v>1</v>
      </c>
      <c r="B186" s="5" t="s">
        <v>205</v>
      </c>
      <c r="C186" s="111">
        <v>0</v>
      </c>
      <c r="D186" s="110" t="s">
        <v>634</v>
      </c>
      <c r="E186" s="6"/>
      <c r="G186" s="121" t="str">
        <f t="shared" si="6"/>
        <v>OK</v>
      </c>
      <c r="H186" s="121" t="str">
        <f t="shared" si="8"/>
        <v>OK</v>
      </c>
      <c r="I186" s="121" t="str">
        <f>IF(AND($C186&gt;0, NOT($C$351&gt;0)), "Row " &amp; ROW($C$351) &amp; " should be positive!", "OK")</f>
        <v>OK</v>
      </c>
    </row>
    <row r="187" spans="1:9" x14ac:dyDescent="0.2">
      <c r="A187" s="4" t="s">
        <v>12</v>
      </c>
      <c r="B187" s="5" t="s">
        <v>205</v>
      </c>
      <c r="C187" s="111">
        <v>0</v>
      </c>
      <c r="D187" s="110" t="s">
        <v>634</v>
      </c>
      <c r="E187" s="6"/>
      <c r="G187" s="121" t="str">
        <f t="shared" si="6"/>
        <v>OK</v>
      </c>
      <c r="H187" s="121" t="str">
        <f t="shared" si="8"/>
        <v>OK</v>
      </c>
      <c r="I187" s="121" t="str">
        <f>IF(AND($C187&gt;0, NOT($C$352&gt;0)), "Row " &amp; ROW($C$352) &amp; " should be positive!", "OK")</f>
        <v>OK</v>
      </c>
    </row>
    <row r="188" spans="1:9" x14ac:dyDescent="0.2">
      <c r="A188" s="4" t="s">
        <v>13</v>
      </c>
      <c r="B188" s="5" t="s">
        <v>205</v>
      </c>
      <c r="C188" s="111">
        <v>0</v>
      </c>
      <c r="D188" s="110" t="s">
        <v>634</v>
      </c>
      <c r="E188" s="6"/>
      <c r="G188" s="121" t="str">
        <f t="shared" si="6"/>
        <v>OK</v>
      </c>
      <c r="H188" s="121" t="str">
        <f t="shared" si="8"/>
        <v>OK</v>
      </c>
      <c r="I188" s="121" t="str">
        <f>IF(AND($C188&gt;0, NOT($C$353&gt;0)), "Row " &amp; ROW($C$353) &amp; " should be positive!", "OK")</f>
        <v>OK</v>
      </c>
    </row>
    <row r="189" spans="1:9" x14ac:dyDescent="0.2">
      <c r="A189" s="4" t="s">
        <v>1</v>
      </c>
      <c r="B189" s="5" t="s">
        <v>206</v>
      </c>
      <c r="C189" s="111">
        <v>0</v>
      </c>
      <c r="D189" s="110" t="s">
        <v>634</v>
      </c>
      <c r="E189" s="6"/>
      <c r="G189" s="121" t="str">
        <f t="shared" si="6"/>
        <v>OK</v>
      </c>
      <c r="H189" s="121" t="str">
        <f t="shared" si="8"/>
        <v>OK</v>
      </c>
      <c r="I189" s="121" t="str">
        <f>IF(AND($C189&gt;0, NOT($C$354&gt;0)), "Row " &amp; ROW($C$354) &amp; " should be positive!", "OK")</f>
        <v>OK</v>
      </c>
    </row>
    <row r="190" spans="1:9" x14ac:dyDescent="0.2">
      <c r="A190" s="4" t="s">
        <v>12</v>
      </c>
      <c r="B190" s="5" t="s">
        <v>206</v>
      </c>
      <c r="C190" s="111">
        <v>0</v>
      </c>
      <c r="D190" s="110" t="s">
        <v>634</v>
      </c>
      <c r="E190" s="6"/>
      <c r="G190" s="121" t="str">
        <f t="shared" si="6"/>
        <v>OK</v>
      </c>
      <c r="H190" s="121" t="str">
        <f t="shared" si="8"/>
        <v>OK</v>
      </c>
      <c r="I190" s="121" t="str">
        <f>IF(AND($C190&gt;0, NOT($C$355&gt;0)), "Row " &amp; ROW($C$355) &amp; " should be positive!", "OK")</f>
        <v>OK</v>
      </c>
    </row>
    <row r="191" spans="1:9" x14ac:dyDescent="0.2">
      <c r="A191" s="4" t="s">
        <v>13</v>
      </c>
      <c r="B191" s="5" t="s">
        <v>206</v>
      </c>
      <c r="C191" s="111">
        <v>0</v>
      </c>
      <c r="D191" s="110" t="s">
        <v>634</v>
      </c>
      <c r="E191" s="6"/>
      <c r="G191" s="121" t="str">
        <f t="shared" si="6"/>
        <v>OK</v>
      </c>
      <c r="H191" s="121" t="str">
        <f t="shared" si="8"/>
        <v>OK</v>
      </c>
      <c r="I191" s="121" t="str">
        <f>IF(AND($C191&gt;0, NOT($C$356&gt;0)), "Row " &amp; ROW($C$356) &amp; " should be positive!", "OK")</f>
        <v>OK</v>
      </c>
    </row>
    <row r="192" spans="1:9" x14ac:dyDescent="0.2">
      <c r="A192" s="4" t="s">
        <v>1</v>
      </c>
      <c r="B192" s="5" t="s">
        <v>207</v>
      </c>
      <c r="C192" s="111">
        <v>0</v>
      </c>
      <c r="D192" s="110" t="s">
        <v>634</v>
      </c>
      <c r="E192" s="6"/>
      <c r="G192" s="121" t="str">
        <f t="shared" si="6"/>
        <v>OK</v>
      </c>
      <c r="H192" s="121" t="str">
        <f t="shared" si="8"/>
        <v>OK</v>
      </c>
      <c r="I192" s="121" t="str">
        <f>IF(AND($C192&gt;0, NOT($C$357&gt;0)), "Row " &amp; ROW($C$357) &amp; " should be positive!", "OK")</f>
        <v>OK</v>
      </c>
    </row>
    <row r="193" spans="1:9" x14ac:dyDescent="0.2">
      <c r="A193" s="4" t="s">
        <v>12</v>
      </c>
      <c r="B193" s="5" t="s">
        <v>207</v>
      </c>
      <c r="C193" s="111">
        <v>0</v>
      </c>
      <c r="D193" s="110" t="s">
        <v>634</v>
      </c>
      <c r="E193" s="6"/>
      <c r="G193" s="121" t="str">
        <f t="shared" si="6"/>
        <v>OK</v>
      </c>
      <c r="H193" s="121" t="str">
        <f t="shared" si="8"/>
        <v>OK</v>
      </c>
      <c r="I193" s="121" t="str">
        <f>IF(AND($C193&gt;0, NOT($C$358&gt;0)), "Row " &amp; ROW($C$358) &amp; " should be positive!", "OK")</f>
        <v>OK</v>
      </c>
    </row>
    <row r="194" spans="1:9" x14ac:dyDescent="0.2">
      <c r="A194" s="4" t="s">
        <v>13</v>
      </c>
      <c r="B194" s="5" t="s">
        <v>207</v>
      </c>
      <c r="C194" s="111">
        <v>0</v>
      </c>
      <c r="D194" s="110" t="s">
        <v>634</v>
      </c>
      <c r="E194" s="6"/>
      <c r="G194" s="121" t="str">
        <f t="shared" si="6"/>
        <v>OK</v>
      </c>
      <c r="H194" s="121" t="str">
        <f t="shared" si="8"/>
        <v>OK</v>
      </c>
      <c r="I194" s="121" t="str">
        <f>IF(AND($C194&gt;0, NOT($C$359&gt;0)), "Row " &amp; ROW($C$359) &amp; " should be positive!", "OK")</f>
        <v>OK</v>
      </c>
    </row>
    <row r="195" spans="1:9" x14ac:dyDescent="0.2">
      <c r="A195" s="4" t="s">
        <v>1</v>
      </c>
      <c r="B195" s="5" t="s">
        <v>208</v>
      </c>
      <c r="C195" s="111">
        <v>0</v>
      </c>
      <c r="D195" s="110" t="s">
        <v>634</v>
      </c>
      <c r="E195" s="6"/>
      <c r="G195" s="121" t="str">
        <f t="shared" si="6"/>
        <v>OK</v>
      </c>
      <c r="H195" s="121" t="str">
        <f t="shared" si="8"/>
        <v>OK</v>
      </c>
      <c r="I195" s="121" t="str">
        <f>IF(AND($C195&gt;0, NOT($C$360&gt;0)), "Row " &amp; ROW($C$360) &amp; " should be positive!", "OK")</f>
        <v>OK</v>
      </c>
    </row>
    <row r="196" spans="1:9" x14ac:dyDescent="0.2">
      <c r="A196" s="4" t="s">
        <v>12</v>
      </c>
      <c r="B196" s="5" t="s">
        <v>208</v>
      </c>
      <c r="C196" s="111">
        <v>0</v>
      </c>
      <c r="D196" s="110" t="s">
        <v>634</v>
      </c>
      <c r="E196" s="6"/>
      <c r="G196" s="121" t="str">
        <f t="shared" si="6"/>
        <v>OK</v>
      </c>
      <c r="H196" s="121" t="str">
        <f t="shared" si="8"/>
        <v>OK</v>
      </c>
      <c r="I196" s="121" t="str">
        <f>IF(AND($C196&gt;0, NOT($C$361&gt;0)), "Row " &amp; ROW($C$361) &amp; " should be positive!", "OK")</f>
        <v>OK</v>
      </c>
    </row>
    <row r="197" spans="1:9" x14ac:dyDescent="0.2">
      <c r="A197" s="4" t="s">
        <v>13</v>
      </c>
      <c r="B197" s="5" t="s">
        <v>208</v>
      </c>
      <c r="C197" s="111">
        <v>0</v>
      </c>
      <c r="D197" s="110" t="s">
        <v>634</v>
      </c>
      <c r="E197" s="6"/>
      <c r="G197" s="121" t="str">
        <f t="shared" si="6"/>
        <v>OK</v>
      </c>
      <c r="H197" s="121" t="str">
        <f t="shared" si="8"/>
        <v>OK</v>
      </c>
      <c r="I197" s="121" t="str">
        <f>IF(AND($C197&gt;0, NOT($C$362&gt;0)), "Row " &amp; ROW($C$362) &amp; " should be positive!", "OK")</f>
        <v>OK</v>
      </c>
    </row>
    <row r="198" spans="1:9" x14ac:dyDescent="0.2">
      <c r="A198" s="4" t="s">
        <v>1</v>
      </c>
      <c r="B198" s="5" t="s">
        <v>209</v>
      </c>
      <c r="C198" s="111">
        <v>0</v>
      </c>
      <c r="D198" s="110" t="s">
        <v>634</v>
      </c>
      <c r="E198" s="6"/>
      <c r="G198" s="121" t="str">
        <f t="shared" ref="G198:G261" si="9">IF(OR(ISBLANK($C198), ISBLANK($D198)), "missing", "OK")</f>
        <v>OK</v>
      </c>
      <c r="H198" s="121" t="str">
        <f t="shared" si="8"/>
        <v>OK</v>
      </c>
      <c r="I198" s="121" t="str">
        <f>IF(AND($C198&gt;0, NOT($C$363&gt;0)), "Row " &amp; ROW($C$363) &amp; " should be positive!", "OK")</f>
        <v>OK</v>
      </c>
    </row>
    <row r="199" spans="1:9" x14ac:dyDescent="0.2">
      <c r="A199" s="4" t="s">
        <v>12</v>
      </c>
      <c r="B199" s="5" t="s">
        <v>209</v>
      </c>
      <c r="C199" s="111">
        <v>0</v>
      </c>
      <c r="D199" s="110" t="s">
        <v>634</v>
      </c>
      <c r="E199" s="6"/>
      <c r="G199" s="121" t="str">
        <f t="shared" si="9"/>
        <v>OK</v>
      </c>
      <c r="H199" s="121" t="str">
        <f t="shared" si="8"/>
        <v>OK</v>
      </c>
      <c r="I199" s="121" t="str">
        <f>IF(AND($C199&gt;0, NOT($C$364&gt;0)), "Row " &amp; ROW($C$364) &amp; " should be positive!", "OK")</f>
        <v>OK</v>
      </c>
    </row>
    <row r="200" spans="1:9" x14ac:dyDescent="0.2">
      <c r="A200" s="4" t="s">
        <v>13</v>
      </c>
      <c r="B200" s="5" t="s">
        <v>209</v>
      </c>
      <c r="C200" s="111">
        <v>0</v>
      </c>
      <c r="D200" s="110" t="s">
        <v>634</v>
      </c>
      <c r="E200" s="6"/>
      <c r="G200" s="121" t="str">
        <f t="shared" si="9"/>
        <v>OK</v>
      </c>
      <c r="H200" s="121" t="str">
        <f t="shared" si="8"/>
        <v>OK</v>
      </c>
      <c r="I200" s="121" t="str">
        <f>IF(AND($C200&gt;0, NOT($C$365&gt;0)), "Row " &amp; ROW($C$365) &amp; " should be positive!", "OK")</f>
        <v>OK</v>
      </c>
    </row>
    <row r="201" spans="1:9" x14ac:dyDescent="0.2">
      <c r="A201" s="4" t="s">
        <v>1</v>
      </c>
      <c r="B201" s="5" t="s">
        <v>210</v>
      </c>
      <c r="C201" s="109">
        <f xml:space="preserve"> SUM($C$228, $C$231, $C$234, $C$237, $C$240, $C$243, $C$246)</f>
        <v>0</v>
      </c>
      <c r="D201" s="110" t="s">
        <v>634</v>
      </c>
      <c r="E201" s="6"/>
      <c r="F201" s="122">
        <f>SUM($C$201) - SUM($C$204, $C$222, $C$225)</f>
        <v>0</v>
      </c>
      <c r="G201" s="121" t="str">
        <f t="shared" si="9"/>
        <v>OK</v>
      </c>
      <c r="H201" s="121" t="str">
        <f t="shared" si="8"/>
        <v>OK</v>
      </c>
      <c r="I201" s="121" t="str">
        <f>IF(AND($C201&gt;0, NOT($C$366&gt;0)), "Row " &amp; ROW($C$366) &amp; " should be positive!", "OK")</f>
        <v>OK</v>
      </c>
    </row>
    <row r="202" spans="1:9" x14ac:dyDescent="0.2">
      <c r="A202" s="4" t="s">
        <v>12</v>
      </c>
      <c r="B202" s="5" t="s">
        <v>210</v>
      </c>
      <c r="C202" s="109">
        <f xml:space="preserve"> SUM($C$229, $C$232, $C$235, $C$238, $C$241, $C$244, $C$247)</f>
        <v>0</v>
      </c>
      <c r="D202" s="110" t="s">
        <v>634</v>
      </c>
      <c r="E202" s="6"/>
      <c r="F202" s="122">
        <f>SUM($C$202) - SUM($C$205, $C$223, $C$226)</f>
        <v>0</v>
      </c>
      <c r="G202" s="121" t="str">
        <f t="shared" si="9"/>
        <v>OK</v>
      </c>
      <c r="H202" s="121" t="str">
        <f t="shared" si="8"/>
        <v>OK</v>
      </c>
      <c r="I202" s="121" t="str">
        <f>IF(AND($C202&gt;0, NOT($C$367&gt;0)), "Row " &amp; ROW($C$367) &amp; " should be positive!", "OK")</f>
        <v>OK</v>
      </c>
    </row>
    <row r="203" spans="1:9" x14ac:dyDescent="0.2">
      <c r="A203" s="4" t="s">
        <v>13</v>
      </c>
      <c r="B203" s="5" t="s">
        <v>210</v>
      </c>
      <c r="C203" s="109">
        <f xml:space="preserve"> SUM($C$230, $C$233, $C$236, $C$239, $C$242, $C$245, $C$248)</f>
        <v>0</v>
      </c>
      <c r="D203" s="110" t="s">
        <v>634</v>
      </c>
      <c r="E203" s="6"/>
      <c r="F203" s="122">
        <f>SUM($C$203) - SUM($C$206, $C$224, $C$227)</f>
        <v>0</v>
      </c>
      <c r="G203" s="121" t="str">
        <f t="shared" si="9"/>
        <v>OK</v>
      </c>
      <c r="H203" s="121" t="str">
        <f t="shared" si="8"/>
        <v>OK</v>
      </c>
      <c r="I203" s="121" t="str">
        <f>IF(AND($C203&gt;0, NOT($C$368&gt;0)), "Row " &amp; ROW($C$368) &amp; " should be positive!", "OK")</f>
        <v>OK</v>
      </c>
    </row>
    <row r="204" spans="1:9" x14ac:dyDescent="0.2">
      <c r="A204" s="4" t="s">
        <v>1</v>
      </c>
      <c r="B204" s="5" t="s">
        <v>211</v>
      </c>
      <c r="C204" s="109">
        <f xml:space="preserve"> SUM($C$207, $C$210, $C$213, $C$216, $C$219)</f>
        <v>0</v>
      </c>
      <c r="D204" s="110" t="s">
        <v>634</v>
      </c>
      <c r="E204" s="6"/>
      <c r="F204" s="122">
        <f>SUM($C$201) - SUM($C$228, $C$231, $C$234, $C$237, $C$240, $C$243, $C$246)</f>
        <v>0</v>
      </c>
      <c r="G204" s="121" t="str">
        <f t="shared" si="9"/>
        <v>OK</v>
      </c>
      <c r="H204" s="121" t="str">
        <f t="shared" si="8"/>
        <v>OK</v>
      </c>
      <c r="I204" s="121" t="str">
        <f>IF(AND($C204&gt;0, NOT($C$369&gt;0)), "Row " &amp; ROW($C$369) &amp; " should be positive!", "OK")</f>
        <v>OK</v>
      </c>
    </row>
    <row r="205" spans="1:9" x14ac:dyDescent="0.2">
      <c r="A205" s="4" t="s">
        <v>12</v>
      </c>
      <c r="B205" s="5" t="s">
        <v>211</v>
      </c>
      <c r="C205" s="109">
        <f xml:space="preserve"> SUM($C$208, $C$211, $C$214, $C$217, $C$220)</f>
        <v>0</v>
      </c>
      <c r="D205" s="110" t="s">
        <v>634</v>
      </c>
      <c r="E205" s="6"/>
      <c r="F205" s="122">
        <f>SUM($C$202) - SUM($C$229, $C$232, $C$235, $C$238, $C$241, $C$244, $C$247)</f>
        <v>0</v>
      </c>
      <c r="G205" s="121" t="str">
        <f t="shared" si="9"/>
        <v>OK</v>
      </c>
      <c r="H205" s="121" t="str">
        <f t="shared" si="8"/>
        <v>OK</v>
      </c>
      <c r="I205" s="121" t="str">
        <f>IF(AND($C205&gt;0, NOT($C$370&gt;0)), "Row " &amp; ROW($C$370) &amp; " should be positive!", "OK")</f>
        <v>OK</v>
      </c>
    </row>
    <row r="206" spans="1:9" x14ac:dyDescent="0.2">
      <c r="A206" s="4" t="s">
        <v>13</v>
      </c>
      <c r="B206" s="5" t="s">
        <v>211</v>
      </c>
      <c r="C206" s="109">
        <f xml:space="preserve"> SUM($C$209, $C$212, $C$215, $C$218, $C$221)</f>
        <v>0</v>
      </c>
      <c r="D206" s="110" t="s">
        <v>634</v>
      </c>
      <c r="E206" s="6"/>
      <c r="F206" s="122">
        <f>SUM($C$203) - SUM($C$230, $C$233, $C$236, $C$239, $C$242, $C$245, $C$248)</f>
        <v>0</v>
      </c>
      <c r="G206" s="121" t="str">
        <f t="shared" si="9"/>
        <v>OK</v>
      </c>
      <c r="H206" s="121" t="str">
        <f t="shared" si="8"/>
        <v>OK</v>
      </c>
      <c r="I206" s="121" t="str">
        <f>IF(AND($C206&gt;0, NOT($C$371&gt;0)), "Row " &amp; ROW($C$371) &amp; " should be positive!", "OK")</f>
        <v>OK</v>
      </c>
    </row>
    <row r="207" spans="1:9" x14ac:dyDescent="0.2">
      <c r="A207" s="4" t="s">
        <v>1</v>
      </c>
      <c r="B207" s="5" t="s">
        <v>212</v>
      </c>
      <c r="C207" s="111">
        <v>0</v>
      </c>
      <c r="D207" s="110" t="s">
        <v>634</v>
      </c>
      <c r="E207" s="6"/>
      <c r="F207" s="122">
        <f>SUM($C$204) - SUM($C$207, $C$210, $C$213, $C$216, $C$219)</f>
        <v>0</v>
      </c>
      <c r="G207" s="121" t="str">
        <f t="shared" si="9"/>
        <v>OK</v>
      </c>
      <c r="H207" s="121" t="str">
        <f t="shared" si="8"/>
        <v>OK</v>
      </c>
      <c r="I207" s="121" t="str">
        <f>IF(AND($C207&gt;0, NOT($C$372&gt;0)), "Row " &amp; ROW($C$372) &amp; " should be positive!", "OK")</f>
        <v>OK</v>
      </c>
    </row>
    <row r="208" spans="1:9" x14ac:dyDescent="0.2">
      <c r="A208" s="4" t="s">
        <v>12</v>
      </c>
      <c r="B208" s="5" t="s">
        <v>212</v>
      </c>
      <c r="C208" s="111">
        <v>0</v>
      </c>
      <c r="D208" s="110" t="s">
        <v>634</v>
      </c>
      <c r="E208" s="6"/>
      <c r="F208" s="122">
        <f>SUM($C$205) - SUM($C$208, $C$211, $C$214, $C$217, $C$220)</f>
        <v>0</v>
      </c>
      <c r="G208" s="121" t="str">
        <f t="shared" si="9"/>
        <v>OK</v>
      </c>
      <c r="H208" s="121" t="str">
        <f t="shared" si="8"/>
        <v>OK</v>
      </c>
      <c r="I208" s="121" t="str">
        <f>IF(AND($C208&gt;0, NOT($C$373&gt;0)), "Row " &amp; ROW($C$373) &amp; " should be positive!", "OK")</f>
        <v>OK</v>
      </c>
    </row>
    <row r="209" spans="1:9" x14ac:dyDescent="0.2">
      <c r="A209" s="4" t="s">
        <v>13</v>
      </c>
      <c r="B209" s="5" t="s">
        <v>212</v>
      </c>
      <c r="C209" s="111">
        <v>0</v>
      </c>
      <c r="D209" s="110" t="s">
        <v>634</v>
      </c>
      <c r="E209" s="6"/>
      <c r="F209" s="122">
        <f>SUM($C$206) - SUM($C$209, $C$212, $C$215, $C$218, $C$221)</f>
        <v>0</v>
      </c>
      <c r="G209" s="121" t="str">
        <f t="shared" si="9"/>
        <v>OK</v>
      </c>
      <c r="H209" s="121" t="str">
        <f t="shared" si="8"/>
        <v>OK</v>
      </c>
      <c r="I209" s="121" t="str">
        <f>IF(AND($C209&gt;0, NOT($C$374&gt;0)), "Row " &amp; ROW($C$374) &amp; " should be positive!", "OK")</f>
        <v>OK</v>
      </c>
    </row>
    <row r="210" spans="1:9" x14ac:dyDescent="0.2">
      <c r="A210" s="4" t="s">
        <v>1</v>
      </c>
      <c r="B210" s="5" t="s">
        <v>213</v>
      </c>
      <c r="C210" s="111">
        <v>0</v>
      </c>
      <c r="D210" s="110" t="s">
        <v>634</v>
      </c>
      <c r="E210" s="6"/>
      <c r="G210" s="121" t="str">
        <f t="shared" si="9"/>
        <v>OK</v>
      </c>
      <c r="H210" s="121" t="str">
        <f t="shared" si="8"/>
        <v>OK</v>
      </c>
      <c r="I210" s="121" t="str">
        <f>IF(AND($C210&gt;0, NOT($C$375&gt;0)), "Row " &amp; ROW($C$375) &amp; " should be positive!", "OK")</f>
        <v>OK</v>
      </c>
    </row>
    <row r="211" spans="1:9" x14ac:dyDescent="0.2">
      <c r="A211" s="4" t="s">
        <v>12</v>
      </c>
      <c r="B211" s="5" t="s">
        <v>213</v>
      </c>
      <c r="C211" s="111">
        <v>0</v>
      </c>
      <c r="D211" s="110" t="s">
        <v>634</v>
      </c>
      <c r="E211" s="6"/>
      <c r="G211" s="121" t="str">
        <f t="shared" si="9"/>
        <v>OK</v>
      </c>
      <c r="H211" s="121" t="str">
        <f t="shared" si="8"/>
        <v>OK</v>
      </c>
      <c r="I211" s="121" t="str">
        <f>IF(AND($C211&gt;0, NOT($C$376&gt;0)), "Row " &amp; ROW($C$376) &amp; " should be positive!", "OK")</f>
        <v>OK</v>
      </c>
    </row>
    <row r="212" spans="1:9" x14ac:dyDescent="0.2">
      <c r="A212" s="4" t="s">
        <v>13</v>
      </c>
      <c r="B212" s="5" t="s">
        <v>213</v>
      </c>
      <c r="C212" s="111">
        <v>0</v>
      </c>
      <c r="D212" s="110" t="s">
        <v>634</v>
      </c>
      <c r="E212" s="6"/>
      <c r="G212" s="121" t="str">
        <f t="shared" si="9"/>
        <v>OK</v>
      </c>
      <c r="H212" s="121" t="str">
        <f t="shared" si="8"/>
        <v>OK</v>
      </c>
      <c r="I212" s="121" t="str">
        <f>IF(AND($C212&gt;0, NOT($C$377&gt;0)), "Row " &amp; ROW($C$377) &amp; " should be positive!", "OK")</f>
        <v>OK</v>
      </c>
    </row>
    <row r="213" spans="1:9" x14ac:dyDescent="0.2">
      <c r="A213" s="4" t="s">
        <v>1</v>
      </c>
      <c r="B213" s="5" t="s">
        <v>214</v>
      </c>
      <c r="C213" s="111">
        <v>0</v>
      </c>
      <c r="D213" s="110" t="s">
        <v>634</v>
      </c>
      <c r="E213" s="6"/>
      <c r="G213" s="121" t="str">
        <f t="shared" si="9"/>
        <v>OK</v>
      </c>
      <c r="H213" s="121" t="str">
        <f t="shared" si="8"/>
        <v>OK</v>
      </c>
      <c r="I213" s="121" t="str">
        <f>IF(AND($C213&gt;0, NOT($C$378&gt;0)), "Row " &amp; ROW($C$378) &amp; " should be positive!", "OK")</f>
        <v>OK</v>
      </c>
    </row>
    <row r="214" spans="1:9" x14ac:dyDescent="0.2">
      <c r="A214" s="4" t="s">
        <v>12</v>
      </c>
      <c r="B214" s="5" t="s">
        <v>214</v>
      </c>
      <c r="C214" s="111">
        <v>0</v>
      </c>
      <c r="D214" s="110" t="s">
        <v>634</v>
      </c>
      <c r="E214" s="6"/>
      <c r="G214" s="121" t="str">
        <f t="shared" si="9"/>
        <v>OK</v>
      </c>
      <c r="H214" s="121" t="str">
        <f t="shared" si="8"/>
        <v>OK</v>
      </c>
      <c r="I214" s="121" t="str">
        <f>IF(AND($C214&gt;0, NOT($C$379&gt;0)), "Row " &amp; ROW($C$379) &amp; " should be positive!", "OK")</f>
        <v>OK</v>
      </c>
    </row>
    <row r="215" spans="1:9" x14ac:dyDescent="0.2">
      <c r="A215" s="4" t="s">
        <v>13</v>
      </c>
      <c r="B215" s="5" t="s">
        <v>214</v>
      </c>
      <c r="C215" s="111">
        <v>0</v>
      </c>
      <c r="D215" s="110" t="s">
        <v>634</v>
      </c>
      <c r="E215" s="6"/>
      <c r="G215" s="121" t="str">
        <f t="shared" si="9"/>
        <v>OK</v>
      </c>
      <c r="H215" s="121" t="str">
        <f t="shared" si="8"/>
        <v>OK</v>
      </c>
      <c r="I215" s="121" t="str">
        <f>IF(AND($C215&gt;0, NOT($C$380&gt;0)), "Row " &amp; ROW($C$380) &amp; " should be positive!", "OK")</f>
        <v>OK</v>
      </c>
    </row>
    <row r="216" spans="1:9" x14ac:dyDescent="0.2">
      <c r="A216" s="4" t="s">
        <v>1</v>
      </c>
      <c r="B216" s="5" t="s">
        <v>215</v>
      </c>
      <c r="C216" s="111">
        <v>0</v>
      </c>
      <c r="D216" s="110" t="s">
        <v>634</v>
      </c>
      <c r="E216" s="6"/>
      <c r="G216" s="121" t="str">
        <f t="shared" si="9"/>
        <v>OK</v>
      </c>
      <c r="H216" s="121" t="str">
        <f t="shared" si="8"/>
        <v>OK</v>
      </c>
      <c r="I216" s="121" t="str">
        <f>IF(AND($C216&gt;0, NOT($C$381&gt;0)), "Row " &amp; ROW($C$381) &amp; " should be positive!", "OK")</f>
        <v>OK</v>
      </c>
    </row>
    <row r="217" spans="1:9" x14ac:dyDescent="0.2">
      <c r="A217" s="4" t="s">
        <v>12</v>
      </c>
      <c r="B217" s="5" t="s">
        <v>215</v>
      </c>
      <c r="C217" s="111">
        <v>0</v>
      </c>
      <c r="D217" s="110" t="s">
        <v>634</v>
      </c>
      <c r="E217" s="6"/>
      <c r="G217" s="121" t="str">
        <f t="shared" si="9"/>
        <v>OK</v>
      </c>
      <c r="H217" s="121" t="str">
        <f t="shared" si="8"/>
        <v>OK</v>
      </c>
      <c r="I217" s="121" t="str">
        <f>IF(AND($C217&gt;0, NOT($C$382&gt;0)), "Row " &amp; ROW($C$382) &amp; " should be positive!", "OK")</f>
        <v>OK</v>
      </c>
    </row>
    <row r="218" spans="1:9" x14ac:dyDescent="0.2">
      <c r="A218" s="4" t="s">
        <v>13</v>
      </c>
      <c r="B218" s="5" t="s">
        <v>215</v>
      </c>
      <c r="C218" s="111">
        <v>0</v>
      </c>
      <c r="D218" s="110" t="s">
        <v>634</v>
      </c>
      <c r="E218" s="6"/>
      <c r="G218" s="121" t="str">
        <f t="shared" si="9"/>
        <v>OK</v>
      </c>
      <c r="H218" s="121" t="str">
        <f t="shared" si="8"/>
        <v>OK</v>
      </c>
      <c r="I218" s="121" t="str">
        <f>IF(AND($C218&gt;0, NOT($C$383&gt;0)), "Row " &amp; ROW($C$383) &amp; " should be positive!", "OK")</f>
        <v>OK</v>
      </c>
    </row>
    <row r="219" spans="1:9" x14ac:dyDescent="0.2">
      <c r="A219" s="4" t="s">
        <v>1</v>
      </c>
      <c r="B219" s="5" t="s">
        <v>216</v>
      </c>
      <c r="C219" s="111">
        <v>0</v>
      </c>
      <c r="D219" s="110" t="s">
        <v>634</v>
      </c>
      <c r="E219" s="6"/>
      <c r="G219" s="121" t="str">
        <f t="shared" si="9"/>
        <v>OK</v>
      </c>
      <c r="H219" s="121" t="str">
        <f t="shared" si="8"/>
        <v>OK</v>
      </c>
      <c r="I219" s="121" t="str">
        <f>IF(AND($C219&gt;0, NOT($C$384&gt;0)), "Row " &amp; ROW($C$384) &amp; " should be positive!", "OK")</f>
        <v>OK</v>
      </c>
    </row>
    <row r="220" spans="1:9" x14ac:dyDescent="0.2">
      <c r="A220" s="4" t="s">
        <v>12</v>
      </c>
      <c r="B220" s="5" t="s">
        <v>216</v>
      </c>
      <c r="C220" s="111">
        <v>0</v>
      </c>
      <c r="D220" s="110" t="s">
        <v>634</v>
      </c>
      <c r="E220" s="6"/>
      <c r="G220" s="121" t="str">
        <f t="shared" si="9"/>
        <v>OK</v>
      </c>
      <c r="H220" s="121" t="str">
        <f t="shared" ref="H220:H283" si="10">IF(AND($C220&gt;0, $D220= "NA"), "Flag should be OK", "OK")</f>
        <v>OK</v>
      </c>
      <c r="I220" s="121" t="str">
        <f>IF(AND($C220&gt;0, NOT($C$385&gt;0)), "Row " &amp; ROW($C$385) &amp; " should be positive!", "OK")</f>
        <v>OK</v>
      </c>
    </row>
    <row r="221" spans="1:9" x14ac:dyDescent="0.2">
      <c r="A221" s="4" t="s">
        <v>13</v>
      </c>
      <c r="B221" s="5" t="s">
        <v>216</v>
      </c>
      <c r="C221" s="111">
        <v>0</v>
      </c>
      <c r="D221" s="110" t="s">
        <v>634</v>
      </c>
      <c r="E221" s="6"/>
      <c r="G221" s="121" t="str">
        <f t="shared" si="9"/>
        <v>OK</v>
      </c>
      <c r="H221" s="121" t="str">
        <f t="shared" si="10"/>
        <v>OK</v>
      </c>
      <c r="I221" s="121" t="str">
        <f>IF(AND($C221&gt;0, NOT($C$386&gt;0)), "Row " &amp; ROW($C$386) &amp; " should be positive!", "OK")</f>
        <v>OK</v>
      </c>
    </row>
    <row r="222" spans="1:9" x14ac:dyDescent="0.2">
      <c r="A222" s="4" t="s">
        <v>1</v>
      </c>
      <c r="B222" s="5" t="s">
        <v>217</v>
      </c>
      <c r="C222" s="111">
        <v>0</v>
      </c>
      <c r="D222" s="110" t="s">
        <v>634</v>
      </c>
      <c r="E222" s="6"/>
      <c r="G222" s="121" t="str">
        <f t="shared" si="9"/>
        <v>OK</v>
      </c>
      <c r="H222" s="121" t="str">
        <f t="shared" si="10"/>
        <v>OK</v>
      </c>
      <c r="I222" s="121" t="str">
        <f>IF(AND($C222&gt;0, NOT($C$387&gt;0)), "Row " &amp; ROW($C$387) &amp; " should be positive!", "OK")</f>
        <v>OK</v>
      </c>
    </row>
    <row r="223" spans="1:9" x14ac:dyDescent="0.2">
      <c r="A223" s="4" t="s">
        <v>12</v>
      </c>
      <c r="B223" s="5" t="s">
        <v>217</v>
      </c>
      <c r="C223" s="111">
        <v>0</v>
      </c>
      <c r="D223" s="110" t="s">
        <v>634</v>
      </c>
      <c r="E223" s="6"/>
      <c r="G223" s="121" t="str">
        <f t="shared" si="9"/>
        <v>OK</v>
      </c>
      <c r="H223" s="121" t="str">
        <f t="shared" si="10"/>
        <v>OK</v>
      </c>
      <c r="I223" s="121" t="str">
        <f>IF(AND($C223&gt;0, NOT($C$388&gt;0)), "Row " &amp; ROW($C$388) &amp; " should be positive!", "OK")</f>
        <v>OK</v>
      </c>
    </row>
    <row r="224" spans="1:9" x14ac:dyDescent="0.2">
      <c r="A224" s="4" t="s">
        <v>13</v>
      </c>
      <c r="B224" s="5" t="s">
        <v>217</v>
      </c>
      <c r="C224" s="111">
        <v>0</v>
      </c>
      <c r="D224" s="110" t="s">
        <v>634</v>
      </c>
      <c r="E224" s="6"/>
      <c r="G224" s="121" t="str">
        <f t="shared" si="9"/>
        <v>OK</v>
      </c>
      <c r="H224" s="121" t="str">
        <f t="shared" si="10"/>
        <v>OK</v>
      </c>
      <c r="I224" s="121" t="str">
        <f>IF(AND($C224&gt;0, NOT($C$389&gt;0)), "Row " &amp; ROW($C$389) &amp; " should be positive!", "OK")</f>
        <v>OK</v>
      </c>
    </row>
    <row r="225" spans="1:9" x14ac:dyDescent="0.2">
      <c r="A225" s="4" t="s">
        <v>1</v>
      </c>
      <c r="B225" s="5" t="s">
        <v>218</v>
      </c>
      <c r="C225" s="111">
        <v>0</v>
      </c>
      <c r="D225" s="110" t="s">
        <v>634</v>
      </c>
      <c r="E225" s="6"/>
      <c r="G225" s="121" t="str">
        <f t="shared" si="9"/>
        <v>OK</v>
      </c>
      <c r="H225" s="121" t="str">
        <f t="shared" si="10"/>
        <v>OK</v>
      </c>
      <c r="I225" s="121" t="str">
        <f>IF(AND($C225&gt;0, NOT($C$390&gt;0)), "Row " &amp; ROW($C$390) &amp; " should be positive!", "OK")</f>
        <v>OK</v>
      </c>
    </row>
    <row r="226" spans="1:9" x14ac:dyDescent="0.2">
      <c r="A226" s="4" t="s">
        <v>12</v>
      </c>
      <c r="B226" s="5" t="s">
        <v>218</v>
      </c>
      <c r="C226" s="111">
        <v>0</v>
      </c>
      <c r="D226" s="110" t="s">
        <v>634</v>
      </c>
      <c r="E226" s="6"/>
      <c r="G226" s="121" t="str">
        <f t="shared" si="9"/>
        <v>OK</v>
      </c>
      <c r="H226" s="121" t="str">
        <f t="shared" si="10"/>
        <v>OK</v>
      </c>
      <c r="I226" s="121" t="str">
        <f>IF(AND($C226&gt;0, NOT($C$391&gt;0)), "Row " &amp; ROW($C$391) &amp; " should be positive!", "OK")</f>
        <v>OK</v>
      </c>
    </row>
    <row r="227" spans="1:9" x14ac:dyDescent="0.2">
      <c r="A227" s="4" t="s">
        <v>13</v>
      </c>
      <c r="B227" s="5" t="s">
        <v>218</v>
      </c>
      <c r="C227" s="111">
        <v>0</v>
      </c>
      <c r="D227" s="110" t="s">
        <v>634</v>
      </c>
      <c r="E227" s="6"/>
      <c r="G227" s="121" t="str">
        <f t="shared" si="9"/>
        <v>OK</v>
      </c>
      <c r="H227" s="121" t="str">
        <f t="shared" si="10"/>
        <v>OK</v>
      </c>
      <c r="I227" s="121" t="str">
        <f>IF(AND($C227&gt;0, NOT($C$392&gt;0)), "Row " &amp; ROW($C$392) &amp; " should be positive!", "OK")</f>
        <v>OK</v>
      </c>
    </row>
    <row r="228" spans="1:9" x14ac:dyDescent="0.2">
      <c r="A228" s="4" t="s">
        <v>1</v>
      </c>
      <c r="B228" s="5" t="s">
        <v>219</v>
      </c>
      <c r="C228" s="111">
        <v>0</v>
      </c>
      <c r="D228" s="110" t="s">
        <v>634</v>
      </c>
      <c r="E228" s="6"/>
      <c r="G228" s="121" t="str">
        <f t="shared" si="9"/>
        <v>OK</v>
      </c>
      <c r="H228" s="121" t="str">
        <f t="shared" si="10"/>
        <v>OK</v>
      </c>
      <c r="I228" s="121" t="str">
        <f>IF(AND($C228&gt;0, NOT($C$393&gt;0)), "Row " &amp; ROW($C$393) &amp; " should be positive!", "OK")</f>
        <v>OK</v>
      </c>
    </row>
    <row r="229" spans="1:9" x14ac:dyDescent="0.2">
      <c r="A229" s="4" t="s">
        <v>12</v>
      </c>
      <c r="B229" s="5" t="s">
        <v>219</v>
      </c>
      <c r="C229" s="111">
        <v>0</v>
      </c>
      <c r="D229" s="110" t="s">
        <v>634</v>
      </c>
      <c r="E229" s="6"/>
      <c r="G229" s="121" t="str">
        <f t="shared" si="9"/>
        <v>OK</v>
      </c>
      <c r="H229" s="121" t="str">
        <f t="shared" si="10"/>
        <v>OK</v>
      </c>
      <c r="I229" s="121" t="str">
        <f>IF(AND($C229&gt;0, NOT($C$394&gt;0)), "Row " &amp; ROW($C$394) &amp; " should be positive!", "OK")</f>
        <v>OK</v>
      </c>
    </row>
    <row r="230" spans="1:9" x14ac:dyDescent="0.2">
      <c r="A230" s="4" t="s">
        <v>13</v>
      </c>
      <c r="B230" s="5" t="s">
        <v>219</v>
      </c>
      <c r="C230" s="111">
        <v>0</v>
      </c>
      <c r="D230" s="110" t="s">
        <v>634</v>
      </c>
      <c r="E230" s="6"/>
      <c r="G230" s="121" t="str">
        <f t="shared" si="9"/>
        <v>OK</v>
      </c>
      <c r="H230" s="121" t="str">
        <f t="shared" si="10"/>
        <v>OK</v>
      </c>
      <c r="I230" s="121" t="str">
        <f>IF(AND($C230&gt;0, NOT($C$395&gt;0)), "Row " &amp; ROW($C$395) &amp; " should be positive!", "OK")</f>
        <v>OK</v>
      </c>
    </row>
    <row r="231" spans="1:9" x14ac:dyDescent="0.2">
      <c r="A231" s="4" t="s">
        <v>1</v>
      </c>
      <c r="B231" s="5" t="s">
        <v>220</v>
      </c>
      <c r="C231" s="111">
        <v>0</v>
      </c>
      <c r="D231" s="110" t="s">
        <v>634</v>
      </c>
      <c r="E231" s="6"/>
      <c r="G231" s="121" t="str">
        <f t="shared" si="9"/>
        <v>OK</v>
      </c>
      <c r="H231" s="121" t="str">
        <f t="shared" si="10"/>
        <v>OK</v>
      </c>
      <c r="I231" s="121" t="str">
        <f>IF(AND($C231&gt;0, NOT($C$396&gt;0)), "Row " &amp; ROW($C$396) &amp; " should be positive!", "OK")</f>
        <v>OK</v>
      </c>
    </row>
    <row r="232" spans="1:9" x14ac:dyDescent="0.2">
      <c r="A232" s="4" t="s">
        <v>12</v>
      </c>
      <c r="B232" s="5" t="s">
        <v>220</v>
      </c>
      <c r="C232" s="111">
        <v>0</v>
      </c>
      <c r="D232" s="110" t="s">
        <v>634</v>
      </c>
      <c r="E232" s="6"/>
      <c r="G232" s="121" t="str">
        <f t="shared" si="9"/>
        <v>OK</v>
      </c>
      <c r="H232" s="121" t="str">
        <f t="shared" si="10"/>
        <v>OK</v>
      </c>
      <c r="I232" s="121" t="str">
        <f>IF(AND($C232&gt;0, NOT($C$397&gt;0)), "Row " &amp; ROW($C$397) &amp; " should be positive!", "OK")</f>
        <v>OK</v>
      </c>
    </row>
    <row r="233" spans="1:9" x14ac:dyDescent="0.2">
      <c r="A233" s="4" t="s">
        <v>13</v>
      </c>
      <c r="B233" s="5" t="s">
        <v>220</v>
      </c>
      <c r="C233" s="111">
        <v>0</v>
      </c>
      <c r="D233" s="110" t="s">
        <v>634</v>
      </c>
      <c r="E233" s="6"/>
      <c r="G233" s="121" t="str">
        <f t="shared" si="9"/>
        <v>OK</v>
      </c>
      <c r="H233" s="121" t="str">
        <f t="shared" si="10"/>
        <v>OK</v>
      </c>
      <c r="I233" s="121" t="str">
        <f>IF(AND($C233&gt;0, NOT($C$398&gt;0)), "Row " &amp; ROW($C$398) &amp; " should be positive!", "OK")</f>
        <v>OK</v>
      </c>
    </row>
    <row r="234" spans="1:9" x14ac:dyDescent="0.2">
      <c r="A234" s="4" t="s">
        <v>1</v>
      </c>
      <c r="B234" s="5" t="s">
        <v>221</v>
      </c>
      <c r="C234" s="111">
        <v>0</v>
      </c>
      <c r="D234" s="110" t="s">
        <v>634</v>
      </c>
      <c r="E234" s="6"/>
      <c r="G234" s="121" t="str">
        <f t="shared" si="9"/>
        <v>OK</v>
      </c>
      <c r="H234" s="121" t="str">
        <f t="shared" si="10"/>
        <v>OK</v>
      </c>
      <c r="I234" s="121" t="str">
        <f>IF(AND($C234&gt;0, NOT($C$399&gt;0)), "Row " &amp; ROW($C$399) &amp; " should be positive!", "OK")</f>
        <v>OK</v>
      </c>
    </row>
    <row r="235" spans="1:9" x14ac:dyDescent="0.2">
      <c r="A235" s="4" t="s">
        <v>12</v>
      </c>
      <c r="B235" s="5" t="s">
        <v>221</v>
      </c>
      <c r="C235" s="111">
        <v>0</v>
      </c>
      <c r="D235" s="110" t="s">
        <v>634</v>
      </c>
      <c r="E235" s="6"/>
      <c r="G235" s="121" t="str">
        <f t="shared" si="9"/>
        <v>OK</v>
      </c>
      <c r="H235" s="121" t="str">
        <f t="shared" si="10"/>
        <v>OK</v>
      </c>
      <c r="I235" s="121" t="str">
        <f>IF(AND($C235&gt;0, NOT($C$400&gt;0)), "Row " &amp; ROW($C$400) &amp; " should be positive!", "OK")</f>
        <v>OK</v>
      </c>
    </row>
    <row r="236" spans="1:9" x14ac:dyDescent="0.2">
      <c r="A236" s="4" t="s">
        <v>13</v>
      </c>
      <c r="B236" s="5" t="s">
        <v>221</v>
      </c>
      <c r="C236" s="111">
        <v>0</v>
      </c>
      <c r="D236" s="110" t="s">
        <v>634</v>
      </c>
      <c r="E236" s="6"/>
      <c r="G236" s="121" t="str">
        <f t="shared" si="9"/>
        <v>OK</v>
      </c>
      <c r="H236" s="121" t="str">
        <f t="shared" si="10"/>
        <v>OK</v>
      </c>
      <c r="I236" s="121" t="str">
        <f>IF(AND($C236&gt;0, NOT($C$401&gt;0)), "Row " &amp; ROW($C$401) &amp; " should be positive!", "OK")</f>
        <v>OK</v>
      </c>
    </row>
    <row r="237" spans="1:9" x14ac:dyDescent="0.2">
      <c r="A237" s="4" t="s">
        <v>1</v>
      </c>
      <c r="B237" s="5" t="s">
        <v>222</v>
      </c>
      <c r="C237" s="111">
        <v>0</v>
      </c>
      <c r="D237" s="110" t="s">
        <v>634</v>
      </c>
      <c r="E237" s="6"/>
      <c r="G237" s="121" t="str">
        <f t="shared" si="9"/>
        <v>OK</v>
      </c>
      <c r="H237" s="121" t="str">
        <f t="shared" si="10"/>
        <v>OK</v>
      </c>
      <c r="I237" s="121" t="str">
        <f>IF(AND($C237&gt;0, NOT($C$402&gt;0)), "Row " &amp; ROW($C$402) &amp; " should be positive!", "OK")</f>
        <v>OK</v>
      </c>
    </row>
    <row r="238" spans="1:9" x14ac:dyDescent="0.2">
      <c r="A238" s="4" t="s">
        <v>12</v>
      </c>
      <c r="B238" s="5" t="s">
        <v>222</v>
      </c>
      <c r="C238" s="111">
        <v>0</v>
      </c>
      <c r="D238" s="110" t="s">
        <v>634</v>
      </c>
      <c r="E238" s="6"/>
      <c r="G238" s="121" t="str">
        <f t="shared" si="9"/>
        <v>OK</v>
      </c>
      <c r="H238" s="121" t="str">
        <f t="shared" si="10"/>
        <v>OK</v>
      </c>
      <c r="I238" s="121" t="str">
        <f>IF(AND($C238&gt;0, NOT($C$403&gt;0)), "Row " &amp; ROW($C$403) &amp; " should be positive!", "OK")</f>
        <v>OK</v>
      </c>
    </row>
    <row r="239" spans="1:9" x14ac:dyDescent="0.2">
      <c r="A239" s="4" t="s">
        <v>13</v>
      </c>
      <c r="B239" s="5" t="s">
        <v>222</v>
      </c>
      <c r="C239" s="111">
        <v>0</v>
      </c>
      <c r="D239" s="110" t="s">
        <v>634</v>
      </c>
      <c r="E239" s="6"/>
      <c r="G239" s="121" t="str">
        <f t="shared" si="9"/>
        <v>OK</v>
      </c>
      <c r="H239" s="121" t="str">
        <f t="shared" si="10"/>
        <v>OK</v>
      </c>
      <c r="I239" s="121" t="str">
        <f>IF(AND($C239&gt;0, NOT($C$404&gt;0)), "Row " &amp; ROW($C$404) &amp; " should be positive!", "OK")</f>
        <v>OK</v>
      </c>
    </row>
    <row r="240" spans="1:9" x14ac:dyDescent="0.2">
      <c r="A240" s="4" t="s">
        <v>1</v>
      </c>
      <c r="B240" s="5" t="s">
        <v>223</v>
      </c>
      <c r="C240" s="111">
        <v>0</v>
      </c>
      <c r="D240" s="110" t="s">
        <v>634</v>
      </c>
      <c r="E240" s="6"/>
      <c r="G240" s="121" t="str">
        <f t="shared" si="9"/>
        <v>OK</v>
      </c>
      <c r="H240" s="121" t="str">
        <f t="shared" si="10"/>
        <v>OK</v>
      </c>
      <c r="I240" s="121" t="str">
        <f>IF(AND($C240&gt;0, NOT($C$405&gt;0)), "Row " &amp; ROW($C$405) &amp; " should be positive!", "OK")</f>
        <v>OK</v>
      </c>
    </row>
    <row r="241" spans="1:9" x14ac:dyDescent="0.2">
      <c r="A241" s="4" t="s">
        <v>12</v>
      </c>
      <c r="B241" s="5" t="s">
        <v>223</v>
      </c>
      <c r="C241" s="111">
        <v>0</v>
      </c>
      <c r="D241" s="110" t="s">
        <v>634</v>
      </c>
      <c r="E241" s="6"/>
      <c r="G241" s="121" t="str">
        <f t="shared" si="9"/>
        <v>OK</v>
      </c>
      <c r="H241" s="121" t="str">
        <f t="shared" si="10"/>
        <v>OK</v>
      </c>
      <c r="I241" s="121" t="str">
        <f>IF(AND($C241&gt;0, NOT($C$406&gt;0)), "Row " &amp; ROW($C$406) &amp; " should be positive!", "OK")</f>
        <v>OK</v>
      </c>
    </row>
    <row r="242" spans="1:9" x14ac:dyDescent="0.2">
      <c r="A242" s="4" t="s">
        <v>13</v>
      </c>
      <c r="B242" s="5" t="s">
        <v>223</v>
      </c>
      <c r="C242" s="111">
        <v>0</v>
      </c>
      <c r="D242" s="110" t="s">
        <v>634</v>
      </c>
      <c r="E242" s="6"/>
      <c r="G242" s="121" t="str">
        <f t="shared" si="9"/>
        <v>OK</v>
      </c>
      <c r="H242" s="121" t="str">
        <f t="shared" si="10"/>
        <v>OK</v>
      </c>
      <c r="I242" s="121" t="str">
        <f>IF(AND($C242&gt;0, NOT($C$407&gt;0)), "Row " &amp; ROW($C$407) &amp; " should be positive!", "OK")</f>
        <v>OK</v>
      </c>
    </row>
    <row r="243" spans="1:9" x14ac:dyDescent="0.2">
      <c r="A243" s="4" t="s">
        <v>1</v>
      </c>
      <c r="B243" s="5" t="s">
        <v>982</v>
      </c>
      <c r="C243" s="111">
        <v>0</v>
      </c>
      <c r="D243" s="110" t="s">
        <v>634</v>
      </c>
      <c r="E243" s="6"/>
      <c r="G243" s="121" t="str">
        <f t="shared" si="9"/>
        <v>OK</v>
      </c>
      <c r="H243" s="121" t="str">
        <f t="shared" si="10"/>
        <v>OK</v>
      </c>
      <c r="I243" s="121" t="str">
        <f>IF(AND($C243&gt;0, NOT($C$408&gt;0)), "Row " &amp; ROW($C$408) &amp; " should be positive!", "OK")</f>
        <v>OK</v>
      </c>
    </row>
    <row r="244" spans="1:9" x14ac:dyDescent="0.2">
      <c r="A244" s="4" t="s">
        <v>12</v>
      </c>
      <c r="B244" s="5" t="s">
        <v>982</v>
      </c>
      <c r="C244" s="111">
        <v>0</v>
      </c>
      <c r="D244" s="110" t="s">
        <v>634</v>
      </c>
      <c r="E244" s="6"/>
      <c r="G244" s="121" t="str">
        <f t="shared" si="9"/>
        <v>OK</v>
      </c>
      <c r="H244" s="121" t="str">
        <f t="shared" si="10"/>
        <v>OK</v>
      </c>
      <c r="I244" s="121" t="str">
        <f>IF(AND($C244&gt;0, NOT($C$409&gt;0)), "Row " &amp; ROW($C$409) &amp; " should be positive!", "OK")</f>
        <v>OK</v>
      </c>
    </row>
    <row r="245" spans="1:9" x14ac:dyDescent="0.2">
      <c r="A245" s="4" t="s">
        <v>13</v>
      </c>
      <c r="B245" s="5" t="s">
        <v>982</v>
      </c>
      <c r="C245" s="111">
        <v>0</v>
      </c>
      <c r="D245" s="110" t="s">
        <v>634</v>
      </c>
      <c r="E245" s="6"/>
      <c r="G245" s="121" t="str">
        <f t="shared" si="9"/>
        <v>OK</v>
      </c>
      <c r="H245" s="121" t="str">
        <f t="shared" si="10"/>
        <v>OK</v>
      </c>
      <c r="I245" s="121" t="str">
        <f>IF(AND($C245&gt;0, NOT($C$410&gt;0)), "Row " &amp; ROW($C$410) &amp; " should be positive!", "OK")</f>
        <v>OK</v>
      </c>
    </row>
    <row r="246" spans="1:9" x14ac:dyDescent="0.2">
      <c r="A246" s="4" t="s">
        <v>1</v>
      </c>
      <c r="B246" s="5" t="s">
        <v>986</v>
      </c>
      <c r="C246" s="111">
        <v>0</v>
      </c>
      <c r="D246" s="110" t="s">
        <v>634</v>
      </c>
      <c r="E246" s="6"/>
      <c r="G246" s="121" t="str">
        <f t="shared" si="9"/>
        <v>OK</v>
      </c>
      <c r="H246" s="121" t="str">
        <f t="shared" si="10"/>
        <v>OK</v>
      </c>
      <c r="I246" s="121" t="str">
        <f>IF(AND($C246&gt;0, NOT($C$411&gt;0)), "Row " &amp; ROW($C$411) &amp; " should be positive!", "OK")</f>
        <v>OK</v>
      </c>
    </row>
    <row r="247" spans="1:9" x14ac:dyDescent="0.2">
      <c r="A247" s="4" t="s">
        <v>12</v>
      </c>
      <c r="B247" s="5" t="s">
        <v>986</v>
      </c>
      <c r="C247" s="111">
        <v>0</v>
      </c>
      <c r="D247" s="110" t="s">
        <v>634</v>
      </c>
      <c r="E247" s="6"/>
      <c r="G247" s="121" t="str">
        <f t="shared" si="9"/>
        <v>OK</v>
      </c>
      <c r="H247" s="121" t="str">
        <f t="shared" si="10"/>
        <v>OK</v>
      </c>
      <c r="I247" s="121" t="str">
        <f>IF(AND($C247&gt;0, NOT($C$412&gt;0)), "Row " &amp; ROW($C$412) &amp; " should be positive!", "OK")</f>
        <v>OK</v>
      </c>
    </row>
    <row r="248" spans="1:9" x14ac:dyDescent="0.2">
      <c r="A248" s="4" t="s">
        <v>13</v>
      </c>
      <c r="B248" s="5" t="s">
        <v>986</v>
      </c>
      <c r="C248" s="111">
        <v>0</v>
      </c>
      <c r="D248" s="110" t="s">
        <v>634</v>
      </c>
      <c r="E248" s="6"/>
      <c r="G248" s="121" t="str">
        <f t="shared" si="9"/>
        <v>OK</v>
      </c>
      <c r="H248" s="121" t="str">
        <f t="shared" si="10"/>
        <v>OK</v>
      </c>
      <c r="I248" s="121" t="str">
        <f>IF(AND($C248&gt;0, NOT($C$413&gt;0)), "Row " &amp; ROW($C$413) &amp; " should be positive!", "OK")</f>
        <v>OK</v>
      </c>
    </row>
    <row r="249" spans="1:9" x14ac:dyDescent="0.2">
      <c r="A249" s="4" t="s">
        <v>1</v>
      </c>
      <c r="B249" s="5" t="s">
        <v>224</v>
      </c>
      <c r="C249" s="109">
        <f xml:space="preserve"> SUM($C$258, $C$282)</f>
        <v>0</v>
      </c>
      <c r="D249" s="110" t="s">
        <v>634</v>
      </c>
      <c r="E249" s="6"/>
      <c r="F249" s="122">
        <f>SUM($C$249) - SUM($C$252, $C$255)</f>
        <v>0</v>
      </c>
      <c r="G249" s="121" t="str">
        <f t="shared" si="9"/>
        <v>OK</v>
      </c>
      <c r="H249" s="121" t="str">
        <f t="shared" si="10"/>
        <v>OK</v>
      </c>
      <c r="I249" s="121" t="str">
        <f>IF(AND($C249&gt;0, NOT($C$414&gt;0)), "Row " &amp; ROW($C$414) &amp; " should be positive!", "OK")</f>
        <v>OK</v>
      </c>
    </row>
    <row r="250" spans="1:9" x14ac:dyDescent="0.2">
      <c r="A250" s="4" t="s">
        <v>12</v>
      </c>
      <c r="B250" s="5" t="s">
        <v>224</v>
      </c>
      <c r="C250" s="109">
        <f xml:space="preserve"> SUM($C$259, $C$283)</f>
        <v>0</v>
      </c>
      <c r="D250" s="110" t="s">
        <v>634</v>
      </c>
      <c r="E250" s="6"/>
      <c r="F250" s="122">
        <f>SUM($C$250) - SUM($C$253, $C$256)</f>
        <v>0</v>
      </c>
      <c r="G250" s="121" t="str">
        <f t="shared" si="9"/>
        <v>OK</v>
      </c>
      <c r="H250" s="121" t="str">
        <f t="shared" si="10"/>
        <v>OK</v>
      </c>
      <c r="I250" s="121" t="str">
        <f>IF(AND($C250&gt;0, NOT($C$415&gt;0)), "Row " &amp; ROW($C$415) &amp; " should be positive!", "OK")</f>
        <v>OK</v>
      </c>
    </row>
    <row r="251" spans="1:9" x14ac:dyDescent="0.2">
      <c r="A251" s="4" t="s">
        <v>13</v>
      </c>
      <c r="B251" s="5" t="s">
        <v>224</v>
      </c>
      <c r="C251" s="109">
        <f xml:space="preserve"> SUM($C$260, $C$284)</f>
        <v>0</v>
      </c>
      <c r="D251" s="110" t="s">
        <v>634</v>
      </c>
      <c r="E251" s="6"/>
      <c r="F251" s="122">
        <f>SUM($C$251) - SUM($C$254, $C$257)</f>
        <v>0</v>
      </c>
      <c r="G251" s="121" t="str">
        <f t="shared" si="9"/>
        <v>OK</v>
      </c>
      <c r="H251" s="121" t="str">
        <f t="shared" si="10"/>
        <v>OK</v>
      </c>
      <c r="I251" s="121" t="str">
        <f>IF(AND($C251&gt;0, NOT($C$416&gt;0)), "Row " &amp; ROW($C$416) &amp; " should be positive!", "OK")</f>
        <v>OK</v>
      </c>
    </row>
    <row r="252" spans="1:9" x14ac:dyDescent="0.2">
      <c r="A252" s="4" t="s">
        <v>1</v>
      </c>
      <c r="B252" s="5" t="s">
        <v>225</v>
      </c>
      <c r="C252" s="111">
        <v>0</v>
      </c>
      <c r="D252" s="110" t="s">
        <v>634</v>
      </c>
      <c r="E252" s="6"/>
      <c r="F252" s="122">
        <f>SUM($C$249) - SUM($C$258, $C$282)</f>
        <v>0</v>
      </c>
      <c r="G252" s="121" t="str">
        <f t="shared" si="9"/>
        <v>OK</v>
      </c>
      <c r="H252" s="121" t="str">
        <f t="shared" si="10"/>
        <v>OK</v>
      </c>
      <c r="I252" s="121" t="str">
        <f>IF(AND($C252&gt;0, NOT($C$417&gt;0)), "Row " &amp; ROW($C$417) &amp; " should be positive!", "OK")</f>
        <v>OK</v>
      </c>
    </row>
    <row r="253" spans="1:9" x14ac:dyDescent="0.2">
      <c r="A253" s="4" t="s">
        <v>12</v>
      </c>
      <c r="B253" s="5" t="s">
        <v>225</v>
      </c>
      <c r="C253" s="111">
        <v>0</v>
      </c>
      <c r="D253" s="110" t="s">
        <v>634</v>
      </c>
      <c r="E253" s="6"/>
      <c r="F253" s="122">
        <f>SUM($C$250) - SUM($C$259, $C$283)</f>
        <v>0</v>
      </c>
      <c r="G253" s="121" t="str">
        <f t="shared" si="9"/>
        <v>OK</v>
      </c>
      <c r="H253" s="121" t="str">
        <f t="shared" si="10"/>
        <v>OK</v>
      </c>
      <c r="I253" s="121" t="str">
        <f>IF(AND($C253&gt;0, NOT($C$418&gt;0)), "Row " &amp; ROW($C$418) &amp; " should be positive!", "OK")</f>
        <v>OK</v>
      </c>
    </row>
    <row r="254" spans="1:9" x14ac:dyDescent="0.2">
      <c r="A254" s="4" t="s">
        <v>13</v>
      </c>
      <c r="B254" s="5" t="s">
        <v>225</v>
      </c>
      <c r="C254" s="111">
        <v>0</v>
      </c>
      <c r="D254" s="110" t="s">
        <v>634</v>
      </c>
      <c r="E254" s="6"/>
      <c r="F254" s="122">
        <f>SUM($C$251) - SUM($C$260, $C$284)</f>
        <v>0</v>
      </c>
      <c r="G254" s="121" t="str">
        <f t="shared" si="9"/>
        <v>OK</v>
      </c>
      <c r="H254" s="121" t="str">
        <f t="shared" si="10"/>
        <v>OK</v>
      </c>
      <c r="I254" s="121" t="str">
        <f>IF(AND($C254&gt;0, NOT($C$419&gt;0)), "Row " &amp; ROW($C$419) &amp; " should be positive!", "OK")</f>
        <v>OK</v>
      </c>
    </row>
    <row r="255" spans="1:9" x14ac:dyDescent="0.2">
      <c r="A255" s="4" t="s">
        <v>1</v>
      </c>
      <c r="B255" s="5" t="s">
        <v>226</v>
      </c>
      <c r="C255" s="111">
        <v>0</v>
      </c>
      <c r="D255" s="110" t="s">
        <v>634</v>
      </c>
      <c r="E255" s="6"/>
      <c r="G255" s="121" t="str">
        <f t="shared" si="9"/>
        <v>OK</v>
      </c>
      <c r="H255" s="121" t="str">
        <f t="shared" si="10"/>
        <v>OK</v>
      </c>
      <c r="I255" s="121" t="str">
        <f>IF(AND($C255&gt;0, NOT($C$420&gt;0)), "Row " &amp; ROW($C$420) &amp; " should be positive!", "OK")</f>
        <v>OK</v>
      </c>
    </row>
    <row r="256" spans="1:9" x14ac:dyDescent="0.2">
      <c r="A256" s="4" t="s">
        <v>12</v>
      </c>
      <c r="B256" s="5" t="s">
        <v>226</v>
      </c>
      <c r="C256" s="111">
        <v>0</v>
      </c>
      <c r="D256" s="110" t="s">
        <v>634</v>
      </c>
      <c r="E256" s="6"/>
      <c r="G256" s="121" t="str">
        <f t="shared" si="9"/>
        <v>OK</v>
      </c>
      <c r="H256" s="121" t="str">
        <f t="shared" si="10"/>
        <v>OK</v>
      </c>
      <c r="I256" s="121" t="str">
        <f>IF(AND($C256&gt;0, NOT($C$421&gt;0)), "Row " &amp; ROW($C$421) &amp; " should be positive!", "OK")</f>
        <v>OK</v>
      </c>
    </row>
    <row r="257" spans="1:9" x14ac:dyDescent="0.2">
      <c r="A257" s="4" t="s">
        <v>13</v>
      </c>
      <c r="B257" s="5" t="s">
        <v>226</v>
      </c>
      <c r="C257" s="111">
        <v>0</v>
      </c>
      <c r="D257" s="110" t="s">
        <v>634</v>
      </c>
      <c r="E257" s="6"/>
      <c r="G257" s="121" t="str">
        <f t="shared" si="9"/>
        <v>OK</v>
      </c>
      <c r="H257" s="121" t="str">
        <f t="shared" si="10"/>
        <v>OK</v>
      </c>
      <c r="I257" s="121" t="str">
        <f>IF(AND($C257&gt;0, NOT($C$422&gt;0)), "Row " &amp; ROW($C$422) &amp; " should be positive!", "OK")</f>
        <v>OK</v>
      </c>
    </row>
    <row r="258" spans="1:9" x14ac:dyDescent="0.2">
      <c r="A258" s="4" t="s">
        <v>1</v>
      </c>
      <c r="B258" s="5" t="s">
        <v>227</v>
      </c>
      <c r="C258" s="109">
        <f xml:space="preserve"> SUM($C$261, $C$276, $C$279)</f>
        <v>0</v>
      </c>
      <c r="D258" s="110" t="s">
        <v>634</v>
      </c>
      <c r="E258" s="6"/>
      <c r="F258" s="122">
        <f>SUM($C$258) - SUM($C$261, $C$276, $C$279)</f>
        <v>0</v>
      </c>
      <c r="G258" s="121" t="str">
        <f t="shared" si="9"/>
        <v>OK</v>
      </c>
      <c r="H258" s="121" t="str">
        <f t="shared" si="10"/>
        <v>OK</v>
      </c>
      <c r="I258" s="121" t="str">
        <f>IF(AND($C258&gt;0, NOT($C$423&gt;0)), "Row " &amp; ROW($C$423) &amp; " should be positive!", "OK")</f>
        <v>OK</v>
      </c>
    </row>
    <row r="259" spans="1:9" x14ac:dyDescent="0.2">
      <c r="A259" s="4" t="s">
        <v>12</v>
      </c>
      <c r="B259" s="5" t="s">
        <v>227</v>
      </c>
      <c r="C259" s="109">
        <f xml:space="preserve"> SUM($C$262, $C$277, $C$280)</f>
        <v>0</v>
      </c>
      <c r="D259" s="110" t="s">
        <v>634</v>
      </c>
      <c r="E259" s="6"/>
      <c r="F259" s="122">
        <f>SUM($C$259) - SUM($C$262, $C$277, $C$280)</f>
        <v>0</v>
      </c>
      <c r="G259" s="121" t="str">
        <f t="shared" si="9"/>
        <v>OK</v>
      </c>
      <c r="H259" s="121" t="str">
        <f t="shared" si="10"/>
        <v>OK</v>
      </c>
      <c r="I259" s="121" t="str">
        <f>IF(AND($C259&gt;0, NOT($C$424&gt;0)), "Row " &amp; ROW($C$424) &amp; " should be positive!", "OK")</f>
        <v>OK</v>
      </c>
    </row>
    <row r="260" spans="1:9" x14ac:dyDescent="0.2">
      <c r="A260" s="4" t="s">
        <v>13</v>
      </c>
      <c r="B260" s="5" t="s">
        <v>227</v>
      </c>
      <c r="C260" s="109">
        <f xml:space="preserve"> SUM($C$263, $C$278, $C$281)</f>
        <v>0</v>
      </c>
      <c r="D260" s="110" t="s">
        <v>634</v>
      </c>
      <c r="E260" s="6"/>
      <c r="F260" s="122">
        <f>SUM($C$260) - SUM($C$263, $C$278, $C$281)</f>
        <v>0</v>
      </c>
      <c r="G260" s="121" t="str">
        <f t="shared" si="9"/>
        <v>OK</v>
      </c>
      <c r="H260" s="121" t="str">
        <f t="shared" si="10"/>
        <v>OK</v>
      </c>
      <c r="I260" s="121" t="str">
        <f>IF(AND($C260&gt;0, NOT($C$425&gt;0)), "Row " &amp; ROW($C$425) &amp; " should be positive!", "OK")</f>
        <v>OK</v>
      </c>
    </row>
    <row r="261" spans="1:9" x14ac:dyDescent="0.2">
      <c r="A261" s="4" t="s">
        <v>1</v>
      </c>
      <c r="B261" s="5" t="s">
        <v>228</v>
      </c>
      <c r="C261" s="109">
        <f xml:space="preserve"> SUM($C$264, $C$267, $C$270, $C$273)</f>
        <v>0</v>
      </c>
      <c r="D261" s="110" t="s">
        <v>634</v>
      </c>
      <c r="E261" s="6"/>
      <c r="F261" s="122">
        <f>SUM($C$261) - SUM($C$264, $C$267, $C$270, $C$273)</f>
        <v>0</v>
      </c>
      <c r="G261" s="121" t="str">
        <f t="shared" si="9"/>
        <v>OK</v>
      </c>
      <c r="H261" s="121" t="str">
        <f t="shared" si="10"/>
        <v>OK</v>
      </c>
      <c r="I261" s="121" t="str">
        <f>IF(AND($C261&gt;0, NOT($C$426&gt;0)), "Row " &amp; ROW($C$426) &amp; " should be positive!", "OK")</f>
        <v>OK</v>
      </c>
    </row>
    <row r="262" spans="1:9" x14ac:dyDescent="0.2">
      <c r="A262" s="4" t="s">
        <v>12</v>
      </c>
      <c r="B262" s="5" t="s">
        <v>228</v>
      </c>
      <c r="C262" s="109">
        <f xml:space="preserve"> SUM($C$265, $C$268, $C$271, $C$274)</f>
        <v>0</v>
      </c>
      <c r="D262" s="110" t="s">
        <v>634</v>
      </c>
      <c r="E262" s="6"/>
      <c r="F262" s="122">
        <f>SUM($C$262) - SUM($C$265, $C$268, $C$271, $C$274)</f>
        <v>0</v>
      </c>
      <c r="G262" s="121" t="str">
        <f t="shared" ref="G262:G325" si="11">IF(OR(ISBLANK($C262), ISBLANK($D262)), "missing", "OK")</f>
        <v>OK</v>
      </c>
      <c r="H262" s="121" t="str">
        <f t="shared" si="10"/>
        <v>OK</v>
      </c>
      <c r="I262" s="121" t="str">
        <f>IF(AND($C262&gt;0, NOT($C$427&gt;0)), "Row " &amp; ROW($C$427) &amp; " should be positive!", "OK")</f>
        <v>OK</v>
      </c>
    </row>
    <row r="263" spans="1:9" x14ac:dyDescent="0.2">
      <c r="A263" s="4" t="s">
        <v>13</v>
      </c>
      <c r="B263" s="5" t="s">
        <v>228</v>
      </c>
      <c r="C263" s="109">
        <f xml:space="preserve"> SUM($C$266, $C$269, $C$272, $C$275)</f>
        <v>0</v>
      </c>
      <c r="D263" s="110" t="s">
        <v>634</v>
      </c>
      <c r="E263" s="6"/>
      <c r="F263" s="122">
        <f>SUM($C$263) - SUM($C$266, $C$269, $C$272, $C$275)</f>
        <v>0</v>
      </c>
      <c r="G263" s="121" t="str">
        <f t="shared" si="11"/>
        <v>OK</v>
      </c>
      <c r="H263" s="121" t="str">
        <f t="shared" si="10"/>
        <v>OK</v>
      </c>
      <c r="I263" s="121" t="str">
        <f>IF(AND($C263&gt;0, NOT($C$428&gt;0)), "Row " &amp; ROW($C$428) &amp; " should be positive!", "OK")</f>
        <v>OK</v>
      </c>
    </row>
    <row r="264" spans="1:9" x14ac:dyDescent="0.2">
      <c r="A264" s="4" t="s">
        <v>1</v>
      </c>
      <c r="B264" s="5" t="s">
        <v>229</v>
      </c>
      <c r="C264" s="111">
        <v>0</v>
      </c>
      <c r="D264" s="110" t="s">
        <v>634</v>
      </c>
      <c r="E264" s="6"/>
      <c r="G264" s="121" t="str">
        <f t="shared" si="11"/>
        <v>OK</v>
      </c>
      <c r="H264" s="121" t="str">
        <f t="shared" si="10"/>
        <v>OK</v>
      </c>
      <c r="I264" s="121" t="str">
        <f>IF(AND($C264&gt;0, NOT($C$429&gt;0)), "Row " &amp; ROW($C$429) &amp; " should be positive!", "OK")</f>
        <v>OK</v>
      </c>
    </row>
    <row r="265" spans="1:9" x14ac:dyDescent="0.2">
      <c r="A265" s="4" t="s">
        <v>12</v>
      </c>
      <c r="B265" s="5" t="s">
        <v>229</v>
      </c>
      <c r="C265" s="111">
        <v>0</v>
      </c>
      <c r="D265" s="110" t="s">
        <v>634</v>
      </c>
      <c r="E265" s="6"/>
      <c r="G265" s="121" t="str">
        <f t="shared" si="11"/>
        <v>OK</v>
      </c>
      <c r="H265" s="121" t="str">
        <f t="shared" si="10"/>
        <v>OK</v>
      </c>
      <c r="I265" s="121" t="str">
        <f>IF(AND($C265&gt;0, NOT($C$430&gt;0)), "Row " &amp; ROW($C$430) &amp; " should be positive!", "OK")</f>
        <v>OK</v>
      </c>
    </row>
    <row r="266" spans="1:9" x14ac:dyDescent="0.2">
      <c r="A266" s="4" t="s">
        <v>13</v>
      </c>
      <c r="B266" s="5" t="s">
        <v>229</v>
      </c>
      <c r="C266" s="111">
        <v>0</v>
      </c>
      <c r="D266" s="110" t="s">
        <v>634</v>
      </c>
      <c r="E266" s="6"/>
      <c r="G266" s="121" t="str">
        <f t="shared" si="11"/>
        <v>OK</v>
      </c>
      <c r="H266" s="121" t="str">
        <f t="shared" si="10"/>
        <v>OK</v>
      </c>
      <c r="I266" s="121" t="str">
        <f>IF(AND($C266&gt;0, NOT($C$431&gt;0)), "Row " &amp; ROW($C$431) &amp; " should be positive!", "OK")</f>
        <v>OK</v>
      </c>
    </row>
    <row r="267" spans="1:9" x14ac:dyDescent="0.2">
      <c r="A267" s="4" t="s">
        <v>1</v>
      </c>
      <c r="B267" s="5" t="s">
        <v>230</v>
      </c>
      <c r="C267" s="111">
        <v>0</v>
      </c>
      <c r="D267" s="110" t="s">
        <v>634</v>
      </c>
      <c r="E267" s="6"/>
      <c r="G267" s="121" t="str">
        <f t="shared" si="11"/>
        <v>OK</v>
      </c>
      <c r="H267" s="121" t="str">
        <f t="shared" si="10"/>
        <v>OK</v>
      </c>
      <c r="I267" s="121" t="str">
        <f>IF(AND($C267&gt;0, NOT($C$432&gt;0)), "Row " &amp; ROW($C$432) &amp; " should be positive!", "OK")</f>
        <v>OK</v>
      </c>
    </row>
    <row r="268" spans="1:9" x14ac:dyDescent="0.2">
      <c r="A268" s="4" t="s">
        <v>12</v>
      </c>
      <c r="B268" s="5" t="s">
        <v>230</v>
      </c>
      <c r="C268" s="111">
        <v>0</v>
      </c>
      <c r="D268" s="110" t="s">
        <v>634</v>
      </c>
      <c r="E268" s="6"/>
      <c r="G268" s="121" t="str">
        <f t="shared" si="11"/>
        <v>OK</v>
      </c>
      <c r="H268" s="121" t="str">
        <f t="shared" si="10"/>
        <v>OK</v>
      </c>
      <c r="I268" s="121" t="str">
        <f>IF(AND($C268&gt;0, NOT($C$433&gt;0)), "Row " &amp; ROW($C$433) &amp; " should be positive!", "OK")</f>
        <v>OK</v>
      </c>
    </row>
    <row r="269" spans="1:9" x14ac:dyDescent="0.2">
      <c r="A269" s="4" t="s">
        <v>13</v>
      </c>
      <c r="B269" s="5" t="s">
        <v>230</v>
      </c>
      <c r="C269" s="111">
        <v>0</v>
      </c>
      <c r="D269" s="110" t="s">
        <v>634</v>
      </c>
      <c r="E269" s="6"/>
      <c r="G269" s="121" t="str">
        <f t="shared" si="11"/>
        <v>OK</v>
      </c>
      <c r="H269" s="121" t="str">
        <f t="shared" si="10"/>
        <v>OK</v>
      </c>
      <c r="I269" s="121" t="str">
        <f>IF(AND($C269&gt;0, NOT($C$434&gt;0)), "Row " &amp; ROW($C$434) &amp; " should be positive!", "OK")</f>
        <v>OK</v>
      </c>
    </row>
    <row r="270" spans="1:9" x14ac:dyDescent="0.2">
      <c r="A270" s="4" t="s">
        <v>1</v>
      </c>
      <c r="B270" s="5" t="s">
        <v>231</v>
      </c>
      <c r="C270" s="111">
        <v>0</v>
      </c>
      <c r="D270" s="110" t="s">
        <v>634</v>
      </c>
      <c r="E270" s="6"/>
      <c r="G270" s="121" t="str">
        <f t="shared" si="11"/>
        <v>OK</v>
      </c>
      <c r="H270" s="121" t="str">
        <f t="shared" si="10"/>
        <v>OK</v>
      </c>
      <c r="I270" s="121" t="str">
        <f>IF(AND($C270&gt;0, NOT($C$435&gt;0)), "Row " &amp; ROW($C$435) &amp; " should be positive!", "OK")</f>
        <v>OK</v>
      </c>
    </row>
    <row r="271" spans="1:9" x14ac:dyDescent="0.2">
      <c r="A271" s="4" t="s">
        <v>12</v>
      </c>
      <c r="B271" s="5" t="s">
        <v>231</v>
      </c>
      <c r="C271" s="111">
        <v>0</v>
      </c>
      <c r="D271" s="110" t="s">
        <v>634</v>
      </c>
      <c r="E271" s="6"/>
      <c r="G271" s="121" t="str">
        <f t="shared" si="11"/>
        <v>OK</v>
      </c>
      <c r="H271" s="121" t="str">
        <f t="shared" si="10"/>
        <v>OK</v>
      </c>
      <c r="I271" s="121" t="str">
        <f>IF(AND($C271&gt;0, NOT($C$436&gt;0)), "Row " &amp; ROW($C$436) &amp; " should be positive!", "OK")</f>
        <v>OK</v>
      </c>
    </row>
    <row r="272" spans="1:9" x14ac:dyDescent="0.2">
      <c r="A272" s="4" t="s">
        <v>13</v>
      </c>
      <c r="B272" s="5" t="s">
        <v>231</v>
      </c>
      <c r="C272" s="111">
        <v>0</v>
      </c>
      <c r="D272" s="110" t="s">
        <v>634</v>
      </c>
      <c r="E272" s="6"/>
      <c r="G272" s="121" t="str">
        <f t="shared" si="11"/>
        <v>OK</v>
      </c>
      <c r="H272" s="121" t="str">
        <f t="shared" si="10"/>
        <v>OK</v>
      </c>
      <c r="I272" s="121" t="str">
        <f>IF(AND($C272&gt;0, NOT($C$437&gt;0)), "Row " &amp; ROW($C$437) &amp; " should be positive!", "OK")</f>
        <v>OK</v>
      </c>
    </row>
    <row r="273" spans="1:9" x14ac:dyDescent="0.2">
      <c r="A273" s="4" t="s">
        <v>1</v>
      </c>
      <c r="B273" s="5" t="s">
        <v>232</v>
      </c>
      <c r="C273" s="111">
        <v>0</v>
      </c>
      <c r="D273" s="110" t="s">
        <v>634</v>
      </c>
      <c r="E273" s="6"/>
      <c r="G273" s="121" t="str">
        <f t="shared" si="11"/>
        <v>OK</v>
      </c>
      <c r="H273" s="121" t="str">
        <f t="shared" si="10"/>
        <v>OK</v>
      </c>
      <c r="I273" s="121" t="str">
        <f>IF(AND($C273&gt;0, NOT($C$438&gt;0)), "Row " &amp; ROW($C$438) &amp; " should be positive!", "OK")</f>
        <v>OK</v>
      </c>
    </row>
    <row r="274" spans="1:9" x14ac:dyDescent="0.2">
      <c r="A274" s="4" t="s">
        <v>12</v>
      </c>
      <c r="B274" s="5" t="s">
        <v>232</v>
      </c>
      <c r="C274" s="111">
        <v>0</v>
      </c>
      <c r="D274" s="110" t="s">
        <v>634</v>
      </c>
      <c r="E274" s="6"/>
      <c r="G274" s="121" t="str">
        <f t="shared" si="11"/>
        <v>OK</v>
      </c>
      <c r="H274" s="121" t="str">
        <f t="shared" si="10"/>
        <v>OK</v>
      </c>
      <c r="I274" s="121" t="str">
        <f>IF(AND($C274&gt;0, NOT($C$439&gt;0)), "Row " &amp; ROW($C$439) &amp; " should be positive!", "OK")</f>
        <v>OK</v>
      </c>
    </row>
    <row r="275" spans="1:9" x14ac:dyDescent="0.2">
      <c r="A275" s="4" t="s">
        <v>13</v>
      </c>
      <c r="B275" s="5" t="s">
        <v>232</v>
      </c>
      <c r="C275" s="111">
        <v>0</v>
      </c>
      <c r="D275" s="110" t="s">
        <v>634</v>
      </c>
      <c r="E275" s="6"/>
      <c r="G275" s="121" t="str">
        <f t="shared" si="11"/>
        <v>OK</v>
      </c>
      <c r="H275" s="121" t="str">
        <f t="shared" si="10"/>
        <v>OK</v>
      </c>
      <c r="I275" s="121" t="str">
        <f>IF(AND($C275&gt;0, NOT($C$440&gt;0)), "Row " &amp; ROW($C$440) &amp; " should be positive!", "OK")</f>
        <v>OK</v>
      </c>
    </row>
    <row r="276" spans="1:9" x14ac:dyDescent="0.2">
      <c r="A276" s="4" t="s">
        <v>1</v>
      </c>
      <c r="B276" s="5" t="s">
        <v>233</v>
      </c>
      <c r="C276" s="111">
        <v>0</v>
      </c>
      <c r="D276" s="110" t="s">
        <v>634</v>
      </c>
      <c r="E276" s="6"/>
      <c r="G276" s="121" t="str">
        <f t="shared" si="11"/>
        <v>OK</v>
      </c>
      <c r="H276" s="121" t="str">
        <f t="shared" si="10"/>
        <v>OK</v>
      </c>
      <c r="I276" s="121" t="str">
        <f>IF(AND($C276&gt;0, NOT($C$441&gt;0)), "Row " &amp; ROW($C$441) &amp; " should be positive!", "OK")</f>
        <v>OK</v>
      </c>
    </row>
    <row r="277" spans="1:9" x14ac:dyDescent="0.2">
      <c r="A277" s="4" t="s">
        <v>12</v>
      </c>
      <c r="B277" s="5" t="s">
        <v>233</v>
      </c>
      <c r="C277" s="111">
        <v>0</v>
      </c>
      <c r="D277" s="110" t="s">
        <v>634</v>
      </c>
      <c r="E277" s="6"/>
      <c r="G277" s="121" t="str">
        <f t="shared" si="11"/>
        <v>OK</v>
      </c>
      <c r="H277" s="121" t="str">
        <f t="shared" si="10"/>
        <v>OK</v>
      </c>
      <c r="I277" s="121" t="str">
        <f>IF(AND($C277&gt;0, NOT($C$442&gt;0)), "Row " &amp; ROW($C$442) &amp; " should be positive!", "OK")</f>
        <v>OK</v>
      </c>
    </row>
    <row r="278" spans="1:9" x14ac:dyDescent="0.2">
      <c r="A278" s="4" t="s">
        <v>13</v>
      </c>
      <c r="B278" s="5" t="s">
        <v>233</v>
      </c>
      <c r="C278" s="111">
        <v>0</v>
      </c>
      <c r="D278" s="110" t="s">
        <v>634</v>
      </c>
      <c r="E278" s="6"/>
      <c r="G278" s="121" t="str">
        <f t="shared" si="11"/>
        <v>OK</v>
      </c>
      <c r="H278" s="121" t="str">
        <f t="shared" si="10"/>
        <v>OK</v>
      </c>
      <c r="I278" s="121" t="str">
        <f>IF(AND($C278&gt;0, NOT($C$443&gt;0)), "Row " &amp; ROW($C$443) &amp; " should be positive!", "OK")</f>
        <v>OK</v>
      </c>
    </row>
    <row r="279" spans="1:9" x14ac:dyDescent="0.2">
      <c r="A279" s="4" t="s">
        <v>1</v>
      </c>
      <c r="B279" s="5" t="s">
        <v>234</v>
      </c>
      <c r="C279" s="111">
        <v>0</v>
      </c>
      <c r="D279" s="110" t="s">
        <v>634</v>
      </c>
      <c r="E279" s="6"/>
      <c r="G279" s="121" t="str">
        <f t="shared" si="11"/>
        <v>OK</v>
      </c>
      <c r="H279" s="121" t="str">
        <f t="shared" si="10"/>
        <v>OK</v>
      </c>
      <c r="I279" s="121" t="str">
        <f>IF(AND($C279&gt;0, NOT($C$444&gt;0)), "Row " &amp; ROW($C$444) &amp; " should be positive!", "OK")</f>
        <v>OK</v>
      </c>
    </row>
    <row r="280" spans="1:9" x14ac:dyDescent="0.2">
      <c r="A280" s="4" t="s">
        <v>12</v>
      </c>
      <c r="B280" s="5" t="s">
        <v>234</v>
      </c>
      <c r="C280" s="111">
        <v>0</v>
      </c>
      <c r="D280" s="110" t="s">
        <v>634</v>
      </c>
      <c r="E280" s="6"/>
      <c r="G280" s="121" t="str">
        <f t="shared" si="11"/>
        <v>OK</v>
      </c>
      <c r="H280" s="121" t="str">
        <f t="shared" si="10"/>
        <v>OK</v>
      </c>
      <c r="I280" s="121" t="str">
        <f>IF(AND($C280&gt;0, NOT($C$445&gt;0)), "Row " &amp; ROW($C$445) &amp; " should be positive!", "OK")</f>
        <v>OK</v>
      </c>
    </row>
    <row r="281" spans="1:9" x14ac:dyDescent="0.2">
      <c r="A281" s="4" t="s">
        <v>13</v>
      </c>
      <c r="B281" s="5" t="s">
        <v>234</v>
      </c>
      <c r="C281" s="111">
        <v>0</v>
      </c>
      <c r="D281" s="110" t="s">
        <v>634</v>
      </c>
      <c r="E281" s="6"/>
      <c r="G281" s="121" t="str">
        <f t="shared" si="11"/>
        <v>OK</v>
      </c>
      <c r="H281" s="121" t="str">
        <f t="shared" si="10"/>
        <v>OK</v>
      </c>
      <c r="I281" s="121" t="str">
        <f>IF(AND($C281&gt;0, NOT($C$446&gt;0)), "Row " &amp; ROW($C$446) &amp; " should be positive!", "OK")</f>
        <v>OK</v>
      </c>
    </row>
    <row r="282" spans="1:9" x14ac:dyDescent="0.2">
      <c r="A282" s="4" t="s">
        <v>1</v>
      </c>
      <c r="B282" s="5" t="s">
        <v>235</v>
      </c>
      <c r="C282" s="109">
        <f xml:space="preserve"> SUM($C$306, $C$309, $C$312, $C$315, $C$318)</f>
        <v>0</v>
      </c>
      <c r="D282" s="110" t="s">
        <v>634</v>
      </c>
      <c r="E282" s="6"/>
      <c r="F282" s="122">
        <f>SUM($C$282) - SUM($C$285, $C$300, $C$303)</f>
        <v>0</v>
      </c>
      <c r="G282" s="121" t="str">
        <f t="shared" si="11"/>
        <v>OK</v>
      </c>
      <c r="H282" s="121" t="str">
        <f t="shared" si="10"/>
        <v>OK</v>
      </c>
      <c r="I282" s="121" t="str">
        <f>IF(AND($C282&gt;0, NOT($C$447&gt;0)), "Row " &amp; ROW($C$447) &amp; " should be positive!", "OK")</f>
        <v>OK</v>
      </c>
    </row>
    <row r="283" spans="1:9" x14ac:dyDescent="0.2">
      <c r="A283" s="4" t="s">
        <v>12</v>
      </c>
      <c r="B283" s="5" t="s">
        <v>235</v>
      </c>
      <c r="C283" s="109">
        <f xml:space="preserve"> SUM($C$307, $C$310, $C$313, $C$316, $C$319)</f>
        <v>0</v>
      </c>
      <c r="D283" s="110" t="s">
        <v>634</v>
      </c>
      <c r="E283" s="6"/>
      <c r="F283" s="122">
        <f>SUM($C$283) - SUM($C$286, $C$301, $C$304)</f>
        <v>0</v>
      </c>
      <c r="G283" s="121" t="str">
        <f t="shared" si="11"/>
        <v>OK</v>
      </c>
      <c r="H283" s="121" t="str">
        <f t="shared" si="10"/>
        <v>OK</v>
      </c>
      <c r="I283" s="121" t="str">
        <f>IF(AND($C283&gt;0, NOT($C$448&gt;0)), "Row " &amp; ROW($C$448) &amp; " should be positive!", "OK")</f>
        <v>OK</v>
      </c>
    </row>
    <row r="284" spans="1:9" x14ac:dyDescent="0.2">
      <c r="A284" s="4" t="s">
        <v>13</v>
      </c>
      <c r="B284" s="5" t="s">
        <v>235</v>
      </c>
      <c r="C284" s="109">
        <f xml:space="preserve"> SUM($C$308, $C$311, $C$314, $C$317, $C$320)</f>
        <v>0</v>
      </c>
      <c r="D284" s="110" t="s">
        <v>634</v>
      </c>
      <c r="E284" s="6"/>
      <c r="F284" s="122">
        <f>SUM($C$284) - SUM($C$287, $C$302, $C$305)</f>
        <v>0</v>
      </c>
      <c r="G284" s="121" t="str">
        <f t="shared" si="11"/>
        <v>OK</v>
      </c>
      <c r="H284" s="121" t="str">
        <f t="shared" ref="H284:H347" si="12">IF(AND($C284&gt;0, $D284= "NA"), "Flag should be OK", "OK")</f>
        <v>OK</v>
      </c>
      <c r="I284" s="121" t="str">
        <f>IF(AND($C284&gt;0, NOT($C$449&gt;0)), "Row " &amp; ROW($C$449) &amp; " should be positive!", "OK")</f>
        <v>OK</v>
      </c>
    </row>
    <row r="285" spans="1:9" x14ac:dyDescent="0.2">
      <c r="A285" s="4" t="s">
        <v>1</v>
      </c>
      <c r="B285" s="5" t="s">
        <v>236</v>
      </c>
      <c r="C285" s="109">
        <f xml:space="preserve"> SUM($C$288, $C$291, $C$294, $C$297)</f>
        <v>0</v>
      </c>
      <c r="D285" s="110" t="s">
        <v>634</v>
      </c>
      <c r="E285" s="6"/>
      <c r="F285" s="122">
        <f>SUM($C$282) - SUM($C$306, $C$309, $C$312, $C$315, $C$318)</f>
        <v>0</v>
      </c>
      <c r="G285" s="121" t="str">
        <f t="shared" si="11"/>
        <v>OK</v>
      </c>
      <c r="H285" s="121" t="str">
        <f t="shared" si="12"/>
        <v>OK</v>
      </c>
      <c r="I285" s="121" t="str">
        <f>IF(AND($C285&gt;0, NOT($C$450&gt;0)), "Row " &amp; ROW($C$450) &amp; " should be positive!", "OK")</f>
        <v>OK</v>
      </c>
    </row>
    <row r="286" spans="1:9" x14ac:dyDescent="0.2">
      <c r="A286" s="4" t="s">
        <v>12</v>
      </c>
      <c r="B286" s="5" t="s">
        <v>236</v>
      </c>
      <c r="C286" s="109">
        <f xml:space="preserve"> SUM($C$289, $C$292, $C$295, $C$298)</f>
        <v>0</v>
      </c>
      <c r="D286" s="110" t="s">
        <v>634</v>
      </c>
      <c r="E286" s="6"/>
      <c r="F286" s="122">
        <f>SUM($C$283) - SUM($C$307, $C$310, $C$313, $C$316, $C$319)</f>
        <v>0</v>
      </c>
      <c r="G286" s="121" t="str">
        <f t="shared" si="11"/>
        <v>OK</v>
      </c>
      <c r="H286" s="121" t="str">
        <f t="shared" si="12"/>
        <v>OK</v>
      </c>
      <c r="I286" s="121" t="str">
        <f>IF(AND($C286&gt;0, NOT($C$451&gt;0)), "Row " &amp; ROW($C$451) &amp; " should be positive!", "OK")</f>
        <v>OK</v>
      </c>
    </row>
    <row r="287" spans="1:9" x14ac:dyDescent="0.2">
      <c r="A287" s="4" t="s">
        <v>13</v>
      </c>
      <c r="B287" s="5" t="s">
        <v>236</v>
      </c>
      <c r="C287" s="109">
        <f xml:space="preserve"> SUM($C$290, $C$293, $C$296, $C$299)</f>
        <v>0</v>
      </c>
      <c r="D287" s="110" t="s">
        <v>634</v>
      </c>
      <c r="E287" s="6"/>
      <c r="F287" s="122">
        <f>SUM($C$284) - SUM($C$308, $C$311, $C$314, $C$317, $C$320)</f>
        <v>0</v>
      </c>
      <c r="G287" s="121" t="str">
        <f t="shared" si="11"/>
        <v>OK</v>
      </c>
      <c r="H287" s="121" t="str">
        <f t="shared" si="12"/>
        <v>OK</v>
      </c>
      <c r="I287" s="121" t="str">
        <f>IF(AND($C287&gt;0, NOT($C$452&gt;0)), "Row " &amp; ROW($C$452) &amp; " should be positive!", "OK")</f>
        <v>OK</v>
      </c>
    </row>
    <row r="288" spans="1:9" x14ac:dyDescent="0.2">
      <c r="A288" s="4" t="s">
        <v>1</v>
      </c>
      <c r="B288" s="5" t="s">
        <v>237</v>
      </c>
      <c r="C288" s="111">
        <v>0</v>
      </c>
      <c r="D288" s="110" t="s">
        <v>634</v>
      </c>
      <c r="E288" s="6"/>
      <c r="F288" s="122">
        <f>SUM($C$285) - SUM($C$288, $C$291, $C$294, $C$297)</f>
        <v>0</v>
      </c>
      <c r="G288" s="121" t="str">
        <f t="shared" si="11"/>
        <v>OK</v>
      </c>
      <c r="H288" s="121" t="str">
        <f t="shared" si="12"/>
        <v>OK</v>
      </c>
      <c r="I288" s="121" t="str">
        <f>IF(AND($C288&gt;0, NOT($C$453&gt;0)), "Row " &amp; ROW($C$453) &amp; " should be positive!", "OK")</f>
        <v>OK</v>
      </c>
    </row>
    <row r="289" spans="1:9" x14ac:dyDescent="0.2">
      <c r="A289" s="4" t="s">
        <v>12</v>
      </c>
      <c r="B289" s="5" t="s">
        <v>237</v>
      </c>
      <c r="C289" s="111">
        <v>0</v>
      </c>
      <c r="D289" s="110" t="s">
        <v>634</v>
      </c>
      <c r="E289" s="6"/>
      <c r="F289" s="122">
        <f>SUM($C$286) - SUM($C$289, $C$292, $C$295, $C$298)</f>
        <v>0</v>
      </c>
      <c r="G289" s="121" t="str">
        <f t="shared" si="11"/>
        <v>OK</v>
      </c>
      <c r="H289" s="121" t="str">
        <f t="shared" si="12"/>
        <v>OK</v>
      </c>
      <c r="I289" s="121" t="str">
        <f>IF(AND($C289&gt;0, NOT($C$454&gt;0)), "Row " &amp; ROW($C$454) &amp; " should be positive!", "OK")</f>
        <v>OK</v>
      </c>
    </row>
    <row r="290" spans="1:9" x14ac:dyDescent="0.2">
      <c r="A290" s="4" t="s">
        <v>13</v>
      </c>
      <c r="B290" s="5" t="s">
        <v>237</v>
      </c>
      <c r="C290" s="111">
        <v>0</v>
      </c>
      <c r="D290" s="110" t="s">
        <v>634</v>
      </c>
      <c r="E290" s="6"/>
      <c r="F290" s="122">
        <f>SUM($C$287) - SUM($C$290, $C$293, $C$296, $C$299)</f>
        <v>0</v>
      </c>
      <c r="G290" s="121" t="str">
        <f t="shared" si="11"/>
        <v>OK</v>
      </c>
      <c r="H290" s="121" t="str">
        <f t="shared" si="12"/>
        <v>OK</v>
      </c>
      <c r="I290" s="121" t="str">
        <f>IF(AND($C290&gt;0, NOT($C$455&gt;0)), "Row " &amp; ROW($C$455) &amp; " should be positive!", "OK")</f>
        <v>OK</v>
      </c>
    </row>
    <row r="291" spans="1:9" x14ac:dyDescent="0.2">
      <c r="A291" s="4" t="s">
        <v>1</v>
      </c>
      <c r="B291" s="5" t="s">
        <v>238</v>
      </c>
      <c r="C291" s="111">
        <v>0</v>
      </c>
      <c r="D291" s="110" t="s">
        <v>634</v>
      </c>
      <c r="E291" s="6"/>
      <c r="G291" s="121" t="str">
        <f t="shared" si="11"/>
        <v>OK</v>
      </c>
      <c r="H291" s="121" t="str">
        <f t="shared" si="12"/>
        <v>OK</v>
      </c>
      <c r="I291" s="121" t="str">
        <f>IF(AND($C291&gt;0, NOT($C$456&gt;0)), "Row " &amp; ROW($C$456) &amp; " should be positive!", "OK")</f>
        <v>OK</v>
      </c>
    </row>
    <row r="292" spans="1:9" x14ac:dyDescent="0.2">
      <c r="A292" s="4" t="s">
        <v>12</v>
      </c>
      <c r="B292" s="5" t="s">
        <v>238</v>
      </c>
      <c r="C292" s="111">
        <v>0</v>
      </c>
      <c r="D292" s="110" t="s">
        <v>634</v>
      </c>
      <c r="E292" s="6"/>
      <c r="G292" s="121" t="str">
        <f t="shared" si="11"/>
        <v>OK</v>
      </c>
      <c r="H292" s="121" t="str">
        <f t="shared" si="12"/>
        <v>OK</v>
      </c>
      <c r="I292" s="121" t="str">
        <f>IF(AND($C292&gt;0, NOT($C$457&gt;0)), "Row " &amp; ROW($C$457) &amp; " should be positive!", "OK")</f>
        <v>OK</v>
      </c>
    </row>
    <row r="293" spans="1:9" x14ac:dyDescent="0.2">
      <c r="A293" s="4" t="s">
        <v>13</v>
      </c>
      <c r="B293" s="5" t="s">
        <v>238</v>
      </c>
      <c r="C293" s="111">
        <v>0</v>
      </c>
      <c r="D293" s="110" t="s">
        <v>634</v>
      </c>
      <c r="E293" s="6"/>
      <c r="G293" s="121" t="str">
        <f t="shared" si="11"/>
        <v>OK</v>
      </c>
      <c r="H293" s="121" t="str">
        <f t="shared" si="12"/>
        <v>OK</v>
      </c>
      <c r="I293" s="121" t="str">
        <f>IF(AND($C293&gt;0, NOT($C$458&gt;0)), "Row " &amp; ROW($C$458) &amp; " should be positive!", "OK")</f>
        <v>OK</v>
      </c>
    </row>
    <row r="294" spans="1:9" x14ac:dyDescent="0.2">
      <c r="A294" s="4" t="s">
        <v>1</v>
      </c>
      <c r="B294" s="5" t="s">
        <v>239</v>
      </c>
      <c r="C294" s="111">
        <v>0</v>
      </c>
      <c r="D294" s="110" t="s">
        <v>634</v>
      </c>
      <c r="E294" s="6"/>
      <c r="G294" s="121" t="str">
        <f t="shared" si="11"/>
        <v>OK</v>
      </c>
      <c r="H294" s="121" t="str">
        <f t="shared" si="12"/>
        <v>OK</v>
      </c>
      <c r="I294" s="121" t="str">
        <f>IF(AND($C294&gt;0, NOT($C$459&gt;0)), "Row " &amp; ROW($C$459) &amp; " should be positive!", "OK")</f>
        <v>OK</v>
      </c>
    </row>
    <row r="295" spans="1:9" x14ac:dyDescent="0.2">
      <c r="A295" s="4" t="s">
        <v>12</v>
      </c>
      <c r="B295" s="5" t="s">
        <v>239</v>
      </c>
      <c r="C295" s="111">
        <v>0</v>
      </c>
      <c r="D295" s="110" t="s">
        <v>634</v>
      </c>
      <c r="E295" s="6"/>
      <c r="G295" s="121" t="str">
        <f t="shared" si="11"/>
        <v>OK</v>
      </c>
      <c r="H295" s="121" t="str">
        <f t="shared" si="12"/>
        <v>OK</v>
      </c>
      <c r="I295" s="121" t="str">
        <f>IF(AND($C295&gt;0, NOT($C$460&gt;0)), "Row " &amp; ROW($C$460) &amp; " should be positive!", "OK")</f>
        <v>OK</v>
      </c>
    </row>
    <row r="296" spans="1:9" x14ac:dyDescent="0.2">
      <c r="A296" s="4" t="s">
        <v>13</v>
      </c>
      <c r="B296" s="5" t="s">
        <v>239</v>
      </c>
      <c r="C296" s="111">
        <v>0</v>
      </c>
      <c r="D296" s="110" t="s">
        <v>634</v>
      </c>
      <c r="E296" s="6"/>
      <c r="G296" s="121" t="str">
        <f t="shared" si="11"/>
        <v>OK</v>
      </c>
      <c r="H296" s="121" t="str">
        <f t="shared" si="12"/>
        <v>OK</v>
      </c>
      <c r="I296" s="121" t="str">
        <f>IF(AND($C296&gt;0, NOT($C$461&gt;0)), "Row " &amp; ROW($C$461) &amp; " should be positive!", "OK")</f>
        <v>OK</v>
      </c>
    </row>
    <row r="297" spans="1:9" x14ac:dyDescent="0.2">
      <c r="A297" s="4" t="s">
        <v>1</v>
      </c>
      <c r="B297" s="5" t="s">
        <v>240</v>
      </c>
      <c r="C297" s="111">
        <v>0</v>
      </c>
      <c r="D297" s="110" t="s">
        <v>634</v>
      </c>
      <c r="E297" s="6"/>
      <c r="G297" s="121" t="str">
        <f t="shared" si="11"/>
        <v>OK</v>
      </c>
      <c r="H297" s="121" t="str">
        <f t="shared" si="12"/>
        <v>OK</v>
      </c>
      <c r="I297" s="121" t="str">
        <f>IF(AND($C297&gt;0, NOT($C$462&gt;0)), "Row " &amp; ROW($C$462) &amp; " should be positive!", "OK")</f>
        <v>OK</v>
      </c>
    </row>
    <row r="298" spans="1:9" x14ac:dyDescent="0.2">
      <c r="A298" s="4" t="s">
        <v>12</v>
      </c>
      <c r="B298" s="5" t="s">
        <v>240</v>
      </c>
      <c r="C298" s="111">
        <v>0</v>
      </c>
      <c r="D298" s="110" t="s">
        <v>634</v>
      </c>
      <c r="E298" s="6"/>
      <c r="G298" s="121" t="str">
        <f t="shared" si="11"/>
        <v>OK</v>
      </c>
      <c r="H298" s="121" t="str">
        <f t="shared" si="12"/>
        <v>OK</v>
      </c>
      <c r="I298" s="121" t="str">
        <f>IF(AND($C298&gt;0, NOT($C$463&gt;0)), "Row " &amp; ROW($C$463) &amp; " should be positive!", "OK")</f>
        <v>OK</v>
      </c>
    </row>
    <row r="299" spans="1:9" x14ac:dyDescent="0.2">
      <c r="A299" s="4" t="s">
        <v>13</v>
      </c>
      <c r="B299" s="5" t="s">
        <v>240</v>
      </c>
      <c r="C299" s="111">
        <v>0</v>
      </c>
      <c r="D299" s="110" t="s">
        <v>634</v>
      </c>
      <c r="E299" s="6"/>
      <c r="G299" s="121" t="str">
        <f t="shared" si="11"/>
        <v>OK</v>
      </c>
      <c r="H299" s="121" t="str">
        <f t="shared" si="12"/>
        <v>OK</v>
      </c>
      <c r="I299" s="121" t="str">
        <f>IF(AND($C299&gt;0, NOT($C$464&gt;0)), "Row " &amp; ROW($C$464) &amp; " should be positive!", "OK")</f>
        <v>OK</v>
      </c>
    </row>
    <row r="300" spans="1:9" x14ac:dyDescent="0.2">
      <c r="A300" s="4" t="s">
        <v>1</v>
      </c>
      <c r="B300" s="5" t="s">
        <v>241</v>
      </c>
      <c r="C300" s="111">
        <v>0</v>
      </c>
      <c r="D300" s="110" t="s">
        <v>634</v>
      </c>
      <c r="E300" s="6"/>
      <c r="G300" s="121" t="str">
        <f t="shared" si="11"/>
        <v>OK</v>
      </c>
      <c r="H300" s="121" t="str">
        <f t="shared" si="12"/>
        <v>OK</v>
      </c>
      <c r="I300" s="121" t="str">
        <f>IF(AND($C300&gt;0, NOT($C$465&gt;0)), "Row " &amp; ROW($C$465) &amp; " should be positive!", "OK")</f>
        <v>OK</v>
      </c>
    </row>
    <row r="301" spans="1:9" x14ac:dyDescent="0.2">
      <c r="A301" s="4" t="s">
        <v>12</v>
      </c>
      <c r="B301" s="5" t="s">
        <v>241</v>
      </c>
      <c r="C301" s="111">
        <v>0</v>
      </c>
      <c r="D301" s="110" t="s">
        <v>634</v>
      </c>
      <c r="E301" s="6"/>
      <c r="G301" s="121" t="str">
        <f t="shared" si="11"/>
        <v>OK</v>
      </c>
      <c r="H301" s="121" t="str">
        <f t="shared" si="12"/>
        <v>OK</v>
      </c>
      <c r="I301" s="121" t="str">
        <f>IF(AND($C301&gt;0, NOT($C$466&gt;0)), "Row " &amp; ROW($C$466) &amp; " should be positive!", "OK")</f>
        <v>OK</v>
      </c>
    </row>
    <row r="302" spans="1:9" x14ac:dyDescent="0.2">
      <c r="A302" s="4" t="s">
        <v>13</v>
      </c>
      <c r="B302" s="5" t="s">
        <v>241</v>
      </c>
      <c r="C302" s="111">
        <v>0</v>
      </c>
      <c r="D302" s="110" t="s">
        <v>634</v>
      </c>
      <c r="E302" s="6"/>
      <c r="G302" s="121" t="str">
        <f t="shared" si="11"/>
        <v>OK</v>
      </c>
      <c r="H302" s="121" t="str">
        <f t="shared" si="12"/>
        <v>OK</v>
      </c>
      <c r="I302" s="121" t="str">
        <f>IF(AND($C302&gt;0, NOT($C$467&gt;0)), "Row " &amp; ROW($C$467) &amp; " should be positive!", "OK")</f>
        <v>OK</v>
      </c>
    </row>
    <row r="303" spans="1:9" x14ac:dyDescent="0.2">
      <c r="A303" s="4" t="s">
        <v>1</v>
      </c>
      <c r="B303" s="5" t="s">
        <v>242</v>
      </c>
      <c r="C303" s="111">
        <v>0</v>
      </c>
      <c r="D303" s="110" t="s">
        <v>634</v>
      </c>
      <c r="E303" s="6"/>
      <c r="G303" s="121" t="str">
        <f t="shared" si="11"/>
        <v>OK</v>
      </c>
      <c r="H303" s="121" t="str">
        <f t="shared" si="12"/>
        <v>OK</v>
      </c>
      <c r="I303" s="121" t="str">
        <f>IF(AND($C303&gt;0, NOT($C$468&gt;0)), "Row " &amp; ROW($C$468) &amp; " should be positive!", "OK")</f>
        <v>OK</v>
      </c>
    </row>
    <row r="304" spans="1:9" x14ac:dyDescent="0.2">
      <c r="A304" s="4" t="s">
        <v>12</v>
      </c>
      <c r="B304" s="5" t="s">
        <v>242</v>
      </c>
      <c r="C304" s="111">
        <v>0</v>
      </c>
      <c r="D304" s="110" t="s">
        <v>634</v>
      </c>
      <c r="E304" s="6"/>
      <c r="G304" s="121" t="str">
        <f t="shared" si="11"/>
        <v>OK</v>
      </c>
      <c r="H304" s="121" t="str">
        <f t="shared" si="12"/>
        <v>OK</v>
      </c>
      <c r="I304" s="121" t="str">
        <f>IF(AND($C304&gt;0, NOT($C$469&gt;0)), "Row " &amp; ROW($C$469) &amp; " should be positive!", "OK")</f>
        <v>OK</v>
      </c>
    </row>
    <row r="305" spans="1:9" x14ac:dyDescent="0.2">
      <c r="A305" s="4" t="s">
        <v>13</v>
      </c>
      <c r="B305" s="5" t="s">
        <v>242</v>
      </c>
      <c r="C305" s="111">
        <v>0</v>
      </c>
      <c r="D305" s="110" t="s">
        <v>634</v>
      </c>
      <c r="E305" s="6"/>
      <c r="G305" s="121" t="str">
        <f t="shared" si="11"/>
        <v>OK</v>
      </c>
      <c r="H305" s="121" t="str">
        <f t="shared" si="12"/>
        <v>OK</v>
      </c>
      <c r="I305" s="121" t="str">
        <f>IF(AND($C305&gt;0, NOT($C$470&gt;0)), "Row " &amp; ROW($C$470) &amp; " should be positive!", "OK")</f>
        <v>OK</v>
      </c>
    </row>
    <row r="306" spans="1:9" x14ac:dyDescent="0.2">
      <c r="A306" s="4" t="s">
        <v>1</v>
      </c>
      <c r="B306" s="5" t="s">
        <v>243</v>
      </c>
      <c r="C306" s="111">
        <v>0</v>
      </c>
      <c r="D306" s="110" t="s">
        <v>634</v>
      </c>
      <c r="E306" s="6"/>
      <c r="G306" s="121" t="str">
        <f t="shared" si="11"/>
        <v>OK</v>
      </c>
      <c r="H306" s="121" t="str">
        <f t="shared" si="12"/>
        <v>OK</v>
      </c>
      <c r="I306" s="121" t="str">
        <f>IF(AND($C306&gt;0, NOT($C$471&gt;0)), "Row " &amp; ROW($C$471) &amp; " should be positive!", "OK")</f>
        <v>OK</v>
      </c>
    </row>
    <row r="307" spans="1:9" x14ac:dyDescent="0.2">
      <c r="A307" s="4" t="s">
        <v>12</v>
      </c>
      <c r="B307" s="5" t="s">
        <v>243</v>
      </c>
      <c r="C307" s="111">
        <v>0</v>
      </c>
      <c r="D307" s="110" t="s">
        <v>634</v>
      </c>
      <c r="E307" s="6"/>
      <c r="G307" s="121" t="str">
        <f t="shared" si="11"/>
        <v>OK</v>
      </c>
      <c r="H307" s="121" t="str">
        <f t="shared" si="12"/>
        <v>OK</v>
      </c>
      <c r="I307" s="121" t="str">
        <f>IF(AND($C307&gt;0, NOT($C$472&gt;0)), "Row " &amp; ROW($C$472) &amp; " should be positive!", "OK")</f>
        <v>OK</v>
      </c>
    </row>
    <row r="308" spans="1:9" x14ac:dyDescent="0.2">
      <c r="A308" s="4" t="s">
        <v>13</v>
      </c>
      <c r="B308" s="5" t="s">
        <v>243</v>
      </c>
      <c r="C308" s="111">
        <v>0</v>
      </c>
      <c r="D308" s="110" t="s">
        <v>634</v>
      </c>
      <c r="E308" s="6"/>
      <c r="G308" s="121" t="str">
        <f t="shared" si="11"/>
        <v>OK</v>
      </c>
      <c r="H308" s="121" t="str">
        <f t="shared" si="12"/>
        <v>OK</v>
      </c>
      <c r="I308" s="121" t="str">
        <f>IF(AND($C308&gt;0, NOT($C$473&gt;0)), "Row " &amp; ROW($C$473) &amp; " should be positive!", "OK")</f>
        <v>OK</v>
      </c>
    </row>
    <row r="309" spans="1:9" x14ac:dyDescent="0.2">
      <c r="A309" s="4" t="s">
        <v>1</v>
      </c>
      <c r="B309" s="5" t="s">
        <v>244</v>
      </c>
      <c r="C309" s="111">
        <v>0</v>
      </c>
      <c r="D309" s="110" t="s">
        <v>634</v>
      </c>
      <c r="E309" s="6"/>
      <c r="G309" s="121" t="str">
        <f t="shared" si="11"/>
        <v>OK</v>
      </c>
      <c r="H309" s="121" t="str">
        <f t="shared" si="12"/>
        <v>OK</v>
      </c>
      <c r="I309" s="121" t="str">
        <f>IF(AND($C309&gt;0, NOT($C$474&gt;0)), "Row " &amp; ROW($C$474) &amp; " should be positive!", "OK")</f>
        <v>OK</v>
      </c>
    </row>
    <row r="310" spans="1:9" x14ac:dyDescent="0.2">
      <c r="A310" s="4" t="s">
        <v>12</v>
      </c>
      <c r="B310" s="5" t="s">
        <v>244</v>
      </c>
      <c r="C310" s="111">
        <v>0</v>
      </c>
      <c r="D310" s="110" t="s">
        <v>634</v>
      </c>
      <c r="E310" s="6"/>
      <c r="G310" s="121" t="str">
        <f t="shared" si="11"/>
        <v>OK</v>
      </c>
      <c r="H310" s="121" t="str">
        <f t="shared" si="12"/>
        <v>OK</v>
      </c>
      <c r="I310" s="121" t="str">
        <f>IF(AND($C310&gt;0, NOT($C$475&gt;0)), "Row " &amp; ROW($C$475) &amp; " should be positive!", "OK")</f>
        <v>OK</v>
      </c>
    </row>
    <row r="311" spans="1:9" x14ac:dyDescent="0.2">
      <c r="A311" s="4" t="s">
        <v>13</v>
      </c>
      <c r="B311" s="5" t="s">
        <v>244</v>
      </c>
      <c r="C311" s="111">
        <v>0</v>
      </c>
      <c r="D311" s="110" t="s">
        <v>634</v>
      </c>
      <c r="E311" s="6"/>
      <c r="G311" s="121" t="str">
        <f t="shared" si="11"/>
        <v>OK</v>
      </c>
      <c r="H311" s="121" t="str">
        <f t="shared" si="12"/>
        <v>OK</v>
      </c>
      <c r="I311" s="121" t="str">
        <f>IF(AND($C311&gt;0, NOT($C$476&gt;0)), "Row " &amp; ROW($C$476) &amp; " should be positive!", "OK")</f>
        <v>OK</v>
      </c>
    </row>
    <row r="312" spans="1:9" x14ac:dyDescent="0.2">
      <c r="A312" s="4" t="s">
        <v>1</v>
      </c>
      <c r="B312" s="5" t="s">
        <v>245</v>
      </c>
      <c r="C312" s="111">
        <v>0</v>
      </c>
      <c r="D312" s="110" t="s">
        <v>634</v>
      </c>
      <c r="E312" s="6"/>
      <c r="G312" s="121" t="str">
        <f t="shared" si="11"/>
        <v>OK</v>
      </c>
      <c r="H312" s="121" t="str">
        <f t="shared" si="12"/>
        <v>OK</v>
      </c>
      <c r="I312" s="121" t="str">
        <f>IF(AND($C312&gt;0, NOT($C$477&gt;0)), "Row " &amp; ROW($C$477) &amp; " should be positive!", "OK")</f>
        <v>OK</v>
      </c>
    </row>
    <row r="313" spans="1:9" x14ac:dyDescent="0.2">
      <c r="A313" s="4" t="s">
        <v>12</v>
      </c>
      <c r="B313" s="5" t="s">
        <v>245</v>
      </c>
      <c r="C313" s="111">
        <v>0</v>
      </c>
      <c r="D313" s="110" t="s">
        <v>634</v>
      </c>
      <c r="E313" s="6"/>
      <c r="G313" s="121" t="str">
        <f t="shared" si="11"/>
        <v>OK</v>
      </c>
      <c r="H313" s="121" t="str">
        <f t="shared" si="12"/>
        <v>OK</v>
      </c>
      <c r="I313" s="121" t="str">
        <f>IF(AND($C313&gt;0, NOT($C$478&gt;0)), "Row " &amp; ROW($C$478) &amp; " should be positive!", "OK")</f>
        <v>OK</v>
      </c>
    </row>
    <row r="314" spans="1:9" x14ac:dyDescent="0.2">
      <c r="A314" s="4" t="s">
        <v>13</v>
      </c>
      <c r="B314" s="5" t="s">
        <v>245</v>
      </c>
      <c r="C314" s="111">
        <v>0</v>
      </c>
      <c r="D314" s="110" t="s">
        <v>634</v>
      </c>
      <c r="E314" s="6"/>
      <c r="G314" s="121" t="str">
        <f t="shared" si="11"/>
        <v>OK</v>
      </c>
      <c r="H314" s="121" t="str">
        <f t="shared" si="12"/>
        <v>OK</v>
      </c>
      <c r="I314" s="121" t="str">
        <f>IF(AND($C314&gt;0, NOT($C$479&gt;0)), "Row " &amp; ROW($C$479) &amp; " should be positive!", "OK")</f>
        <v>OK</v>
      </c>
    </row>
    <row r="315" spans="1:9" x14ac:dyDescent="0.2">
      <c r="A315" s="4" t="s">
        <v>1</v>
      </c>
      <c r="B315" s="5" t="s">
        <v>246</v>
      </c>
      <c r="C315" s="111">
        <v>0</v>
      </c>
      <c r="D315" s="110" t="s">
        <v>634</v>
      </c>
      <c r="E315" s="6"/>
      <c r="G315" s="121" t="str">
        <f t="shared" si="11"/>
        <v>OK</v>
      </c>
      <c r="H315" s="121" t="str">
        <f t="shared" si="12"/>
        <v>OK</v>
      </c>
      <c r="I315" s="121" t="str">
        <f>IF(AND($C315&gt;0, NOT($C$480&gt;0)), "Row " &amp; ROW($C$480) &amp; " should be positive!", "OK")</f>
        <v>OK</v>
      </c>
    </row>
    <row r="316" spans="1:9" x14ac:dyDescent="0.2">
      <c r="A316" s="4" t="s">
        <v>12</v>
      </c>
      <c r="B316" s="5" t="s">
        <v>246</v>
      </c>
      <c r="C316" s="111">
        <v>0</v>
      </c>
      <c r="D316" s="110" t="s">
        <v>634</v>
      </c>
      <c r="E316" s="6"/>
      <c r="G316" s="121" t="str">
        <f t="shared" si="11"/>
        <v>OK</v>
      </c>
      <c r="H316" s="121" t="str">
        <f t="shared" si="12"/>
        <v>OK</v>
      </c>
      <c r="I316" s="121" t="str">
        <f>IF(AND($C316&gt;0, NOT($C$481&gt;0)), "Row " &amp; ROW($C$481) &amp; " should be positive!", "OK")</f>
        <v>OK</v>
      </c>
    </row>
    <row r="317" spans="1:9" x14ac:dyDescent="0.2">
      <c r="A317" s="4" t="s">
        <v>13</v>
      </c>
      <c r="B317" s="5" t="s">
        <v>246</v>
      </c>
      <c r="C317" s="111">
        <v>0</v>
      </c>
      <c r="D317" s="110" t="s">
        <v>634</v>
      </c>
      <c r="E317" s="6"/>
      <c r="G317" s="121" t="str">
        <f t="shared" si="11"/>
        <v>OK</v>
      </c>
      <c r="H317" s="121" t="str">
        <f t="shared" si="12"/>
        <v>OK</v>
      </c>
      <c r="I317" s="121" t="str">
        <f>IF(AND($C317&gt;0, NOT($C$482&gt;0)), "Row " &amp; ROW($C$482) &amp; " should be positive!", "OK")</f>
        <v>OK</v>
      </c>
    </row>
    <row r="318" spans="1:9" x14ac:dyDescent="0.2">
      <c r="A318" s="4" t="s">
        <v>1</v>
      </c>
      <c r="B318" s="5" t="s">
        <v>991</v>
      </c>
      <c r="C318" s="111">
        <v>0</v>
      </c>
      <c r="D318" s="110" t="s">
        <v>634</v>
      </c>
      <c r="E318" s="6"/>
      <c r="G318" s="121" t="str">
        <f t="shared" si="11"/>
        <v>OK</v>
      </c>
      <c r="H318" s="121" t="str">
        <f t="shared" si="12"/>
        <v>OK</v>
      </c>
      <c r="I318" s="121" t="str">
        <f>IF(AND($C318&gt;0, NOT($C$483&gt;0)), "Row " &amp; ROW($C$483) &amp; " should be positive!", "OK")</f>
        <v>OK</v>
      </c>
    </row>
    <row r="319" spans="1:9" x14ac:dyDescent="0.2">
      <c r="A319" s="4" t="s">
        <v>12</v>
      </c>
      <c r="B319" s="5" t="s">
        <v>991</v>
      </c>
      <c r="C319" s="111">
        <v>0</v>
      </c>
      <c r="D319" s="110" t="s">
        <v>634</v>
      </c>
      <c r="E319" s="6"/>
      <c r="G319" s="121" t="str">
        <f t="shared" si="11"/>
        <v>OK</v>
      </c>
      <c r="H319" s="121" t="str">
        <f t="shared" si="12"/>
        <v>OK</v>
      </c>
      <c r="I319" s="121" t="str">
        <f>IF(AND($C319&gt;0, NOT($C$484&gt;0)), "Row " &amp; ROW($C$484) &amp; " should be positive!", "OK")</f>
        <v>OK</v>
      </c>
    </row>
    <row r="320" spans="1:9" x14ac:dyDescent="0.2">
      <c r="A320" s="4" t="s">
        <v>13</v>
      </c>
      <c r="B320" s="5" t="s">
        <v>991</v>
      </c>
      <c r="C320" s="111">
        <v>0</v>
      </c>
      <c r="D320" s="110" t="s">
        <v>634</v>
      </c>
      <c r="E320" s="6"/>
      <c r="G320" s="121" t="str">
        <f t="shared" si="11"/>
        <v>OK</v>
      </c>
      <c r="H320" s="121" t="str">
        <f t="shared" si="12"/>
        <v>OK</v>
      </c>
      <c r="I320" s="121" t="str">
        <f>IF(AND($C320&gt;0, NOT($C$485&gt;0)), "Row " &amp; ROW($C$485) &amp; " should be positive!", "OK")</f>
        <v>OK</v>
      </c>
    </row>
    <row r="321" spans="1:9" x14ac:dyDescent="0.2">
      <c r="A321" s="4" t="s">
        <v>1</v>
      </c>
      <c r="B321" s="5" t="s">
        <v>247</v>
      </c>
      <c r="C321" s="112">
        <f xml:space="preserve"> SUM($C$324, $C$327)</f>
        <v>0</v>
      </c>
      <c r="D321" s="110" t="s">
        <v>634</v>
      </c>
      <c r="E321" s="6"/>
      <c r="F321" s="123">
        <f>SUM($C$321) - SUM($C$324, $C$327)</f>
        <v>0</v>
      </c>
      <c r="G321" s="121" t="str">
        <f t="shared" si="11"/>
        <v>OK</v>
      </c>
      <c r="H321" s="121" t="str">
        <f t="shared" si="12"/>
        <v>OK</v>
      </c>
      <c r="I321" s="121" t="str">
        <f>IF(AND($C321&gt;0, NOT($C$156&gt;0)), "Row " &amp; ROW($C$156) &amp; " should be positive!", "OK")</f>
        <v>OK</v>
      </c>
    </row>
    <row r="322" spans="1:9" x14ac:dyDescent="0.2">
      <c r="A322" s="4" t="s">
        <v>12</v>
      </c>
      <c r="B322" s="5" t="s">
        <v>247</v>
      </c>
      <c r="C322" s="112">
        <f xml:space="preserve"> SUM($C$325, $C$328)</f>
        <v>0</v>
      </c>
      <c r="D322" s="110" t="s">
        <v>634</v>
      </c>
      <c r="E322" s="6"/>
      <c r="F322" s="123">
        <f>SUM($C$322) - SUM($C$325, $C$328)</f>
        <v>0</v>
      </c>
      <c r="G322" s="121" t="str">
        <f t="shared" si="11"/>
        <v>OK</v>
      </c>
      <c r="H322" s="121" t="str">
        <f t="shared" si="12"/>
        <v>OK</v>
      </c>
      <c r="I322" s="121" t="str">
        <f>IF(AND($C322&gt;0, NOT($C$157&gt;0)), "Row " &amp; ROW($C$157) &amp; " should be positive!", "OK")</f>
        <v>OK</v>
      </c>
    </row>
    <row r="323" spans="1:9" x14ac:dyDescent="0.2">
      <c r="A323" s="4" t="s">
        <v>13</v>
      </c>
      <c r="B323" s="5" t="s">
        <v>247</v>
      </c>
      <c r="C323" s="112">
        <f xml:space="preserve"> SUM($C$326, $C$329)</f>
        <v>0</v>
      </c>
      <c r="D323" s="110" t="s">
        <v>634</v>
      </c>
      <c r="E323" s="6"/>
      <c r="F323" s="123">
        <f>SUM($C$323) - SUM($C$326, $C$329)</f>
        <v>0</v>
      </c>
      <c r="G323" s="121" t="str">
        <f t="shared" si="11"/>
        <v>OK</v>
      </c>
      <c r="H323" s="121" t="str">
        <f t="shared" si="12"/>
        <v>OK</v>
      </c>
      <c r="I323" s="121" t="str">
        <f>IF(AND($C323&gt;0, NOT($C$158&gt;0)), "Row " &amp; ROW($C$158) &amp; " should be positive!", "OK")</f>
        <v>OK</v>
      </c>
    </row>
    <row r="324" spans="1:9" x14ac:dyDescent="0.2">
      <c r="A324" s="4" t="s">
        <v>1</v>
      </c>
      <c r="B324" s="5" t="s">
        <v>248</v>
      </c>
      <c r="C324" s="113">
        <v>0</v>
      </c>
      <c r="D324" s="110" t="s">
        <v>634</v>
      </c>
      <c r="E324" s="6"/>
      <c r="G324" s="121" t="str">
        <f t="shared" si="11"/>
        <v>OK</v>
      </c>
      <c r="H324" s="121" t="str">
        <f t="shared" si="12"/>
        <v>OK</v>
      </c>
      <c r="I324" s="121" t="str">
        <f>IF(AND($C324&gt;0, NOT($C$159&gt;0)), "Row " &amp; ROW($C$159) &amp; " should be positive!", "OK")</f>
        <v>OK</v>
      </c>
    </row>
    <row r="325" spans="1:9" x14ac:dyDescent="0.2">
      <c r="A325" s="4" t="s">
        <v>12</v>
      </c>
      <c r="B325" s="5" t="s">
        <v>248</v>
      </c>
      <c r="C325" s="113">
        <v>0</v>
      </c>
      <c r="D325" s="110" t="s">
        <v>634</v>
      </c>
      <c r="E325" s="6"/>
      <c r="G325" s="121" t="str">
        <f t="shared" si="11"/>
        <v>OK</v>
      </c>
      <c r="H325" s="121" t="str">
        <f t="shared" si="12"/>
        <v>OK</v>
      </c>
      <c r="I325" s="121" t="str">
        <f>IF(AND($C325&gt;0, NOT($C$160&gt;0)), "Row " &amp; ROW($C$160) &amp; " should be positive!", "OK")</f>
        <v>OK</v>
      </c>
    </row>
    <row r="326" spans="1:9" x14ac:dyDescent="0.2">
      <c r="A326" s="4" t="s">
        <v>13</v>
      </c>
      <c r="B326" s="5" t="s">
        <v>248</v>
      </c>
      <c r="C326" s="113">
        <v>0</v>
      </c>
      <c r="D326" s="110" t="s">
        <v>634</v>
      </c>
      <c r="E326" s="6"/>
      <c r="G326" s="121" t="str">
        <f t="shared" ref="G326:G389" si="13">IF(OR(ISBLANK($C326), ISBLANK($D326)), "missing", "OK")</f>
        <v>OK</v>
      </c>
      <c r="H326" s="121" t="str">
        <f t="shared" si="12"/>
        <v>OK</v>
      </c>
      <c r="I326" s="121" t="str">
        <f>IF(AND($C326&gt;0, NOT($C$161&gt;0)), "Row " &amp; ROW($C$161) &amp; " should be positive!", "OK")</f>
        <v>OK</v>
      </c>
    </row>
    <row r="327" spans="1:9" x14ac:dyDescent="0.2">
      <c r="A327" s="4" t="s">
        <v>1</v>
      </c>
      <c r="B327" s="5" t="s">
        <v>249</v>
      </c>
      <c r="C327" s="112">
        <f xml:space="preserve"> SUM($C$330, $C$414)</f>
        <v>0</v>
      </c>
      <c r="D327" s="110" t="s">
        <v>634</v>
      </c>
      <c r="E327" s="6"/>
      <c r="F327" s="123">
        <f>SUM($C$327) - SUM($C$330, $C$414)</f>
        <v>0</v>
      </c>
      <c r="G327" s="121" t="str">
        <f t="shared" si="13"/>
        <v>OK</v>
      </c>
      <c r="H327" s="121" t="str">
        <f t="shared" si="12"/>
        <v>OK</v>
      </c>
      <c r="I327" s="121" t="str">
        <f>IF(AND($C327&gt;0, NOT($C$162&gt;0)), "Row " &amp; ROW($C$162) &amp; " should be positive!", "OK")</f>
        <v>OK</v>
      </c>
    </row>
    <row r="328" spans="1:9" x14ac:dyDescent="0.2">
      <c r="A328" s="4" t="s">
        <v>12</v>
      </c>
      <c r="B328" s="5" t="s">
        <v>249</v>
      </c>
      <c r="C328" s="112">
        <f xml:space="preserve"> SUM($C$331, $C$415)</f>
        <v>0</v>
      </c>
      <c r="D328" s="110" t="s">
        <v>634</v>
      </c>
      <c r="E328" s="6"/>
      <c r="F328" s="123">
        <f>SUM($C$328) - SUM($C$331, $C$415)</f>
        <v>0</v>
      </c>
      <c r="G328" s="121" t="str">
        <f t="shared" si="13"/>
        <v>OK</v>
      </c>
      <c r="H328" s="121" t="str">
        <f t="shared" si="12"/>
        <v>OK</v>
      </c>
      <c r="I328" s="121" t="str">
        <f>IF(AND($C328&gt;0, NOT($C$163&gt;0)), "Row " &amp; ROW($C$163) &amp; " should be positive!", "OK")</f>
        <v>OK</v>
      </c>
    </row>
    <row r="329" spans="1:9" x14ac:dyDescent="0.2">
      <c r="A329" s="4" t="s">
        <v>13</v>
      </c>
      <c r="B329" s="5" t="s">
        <v>249</v>
      </c>
      <c r="C329" s="112">
        <f xml:space="preserve"> SUM($C$332, $C$416)</f>
        <v>0</v>
      </c>
      <c r="D329" s="110" t="s">
        <v>634</v>
      </c>
      <c r="E329" s="6"/>
      <c r="F329" s="123">
        <f>SUM($C$329) - SUM($C$332, $C$416)</f>
        <v>0</v>
      </c>
      <c r="G329" s="121" t="str">
        <f t="shared" si="13"/>
        <v>OK</v>
      </c>
      <c r="H329" s="121" t="str">
        <f t="shared" si="12"/>
        <v>OK</v>
      </c>
      <c r="I329" s="121" t="str">
        <f>IF(AND($C329&gt;0, NOT($C$164&gt;0)), "Row " &amp; ROW($C$164) &amp; " should be positive!", "OK")</f>
        <v>OK</v>
      </c>
    </row>
    <row r="330" spans="1:9" x14ac:dyDescent="0.2">
      <c r="A330" s="4" t="s">
        <v>1</v>
      </c>
      <c r="B330" s="5" t="s">
        <v>250</v>
      </c>
      <c r="C330" s="112">
        <f xml:space="preserve"> SUM($C$339, $C$366)</f>
        <v>0</v>
      </c>
      <c r="D330" s="110" t="s">
        <v>634</v>
      </c>
      <c r="E330" s="6"/>
      <c r="F330" s="123">
        <f>SUM($C$330) - SUM($C$333, $C$336)</f>
        <v>0</v>
      </c>
      <c r="G330" s="121" t="str">
        <f t="shared" si="13"/>
        <v>OK</v>
      </c>
      <c r="H330" s="121" t="str">
        <f t="shared" si="12"/>
        <v>OK</v>
      </c>
      <c r="I330" s="121" t="str">
        <f>IF(AND($C330&gt;0, NOT($C$165&gt;0)), "Row " &amp; ROW($C$165) &amp; " should be positive!", "OK")</f>
        <v>OK</v>
      </c>
    </row>
    <row r="331" spans="1:9" x14ac:dyDescent="0.2">
      <c r="A331" s="4" t="s">
        <v>12</v>
      </c>
      <c r="B331" s="5" t="s">
        <v>250</v>
      </c>
      <c r="C331" s="112">
        <f xml:space="preserve"> SUM($C$340, $C$367)</f>
        <v>0</v>
      </c>
      <c r="D331" s="110" t="s">
        <v>634</v>
      </c>
      <c r="E331" s="6"/>
      <c r="F331" s="123">
        <f>SUM($C$331) - SUM($C$334, $C$337)</f>
        <v>0</v>
      </c>
      <c r="G331" s="121" t="str">
        <f t="shared" si="13"/>
        <v>OK</v>
      </c>
      <c r="H331" s="121" t="str">
        <f t="shared" si="12"/>
        <v>OK</v>
      </c>
      <c r="I331" s="121" t="str">
        <f>IF(AND($C331&gt;0, NOT($C$166&gt;0)), "Row " &amp; ROW($C$166) &amp; " should be positive!", "OK")</f>
        <v>OK</v>
      </c>
    </row>
    <row r="332" spans="1:9" x14ac:dyDescent="0.2">
      <c r="A332" s="4" t="s">
        <v>13</v>
      </c>
      <c r="B332" s="5" t="s">
        <v>250</v>
      </c>
      <c r="C332" s="112">
        <f xml:space="preserve"> SUM($C$341, $C$368)</f>
        <v>0</v>
      </c>
      <c r="D332" s="110" t="s">
        <v>634</v>
      </c>
      <c r="E332" s="6"/>
      <c r="F332" s="123">
        <f>SUM($C$332) - SUM($C$335, $C$338)</f>
        <v>0</v>
      </c>
      <c r="G332" s="121" t="str">
        <f t="shared" si="13"/>
        <v>OK</v>
      </c>
      <c r="H332" s="121" t="str">
        <f t="shared" si="12"/>
        <v>OK</v>
      </c>
      <c r="I332" s="121" t="str">
        <f>IF(AND($C332&gt;0, NOT($C$167&gt;0)), "Row " &amp; ROW($C$167) &amp; " should be positive!", "OK")</f>
        <v>OK</v>
      </c>
    </row>
    <row r="333" spans="1:9" x14ac:dyDescent="0.2">
      <c r="A333" s="4" t="s">
        <v>1</v>
      </c>
      <c r="B333" s="5" t="s">
        <v>251</v>
      </c>
      <c r="C333" s="113">
        <v>0</v>
      </c>
      <c r="D333" s="110" t="s">
        <v>634</v>
      </c>
      <c r="E333" s="6"/>
      <c r="F333" s="123">
        <f>SUM($C$330) - SUM($C$339, $C$366)</f>
        <v>0</v>
      </c>
      <c r="G333" s="121" t="str">
        <f t="shared" si="13"/>
        <v>OK</v>
      </c>
      <c r="H333" s="121" t="str">
        <f t="shared" si="12"/>
        <v>OK</v>
      </c>
      <c r="I333" s="121" t="str">
        <f>IF(AND($C333&gt;0, NOT($C$168&gt;0)), "Row " &amp; ROW($C$168) &amp; " should be positive!", "OK")</f>
        <v>OK</v>
      </c>
    </row>
    <row r="334" spans="1:9" x14ac:dyDescent="0.2">
      <c r="A334" s="4" t="s">
        <v>12</v>
      </c>
      <c r="B334" s="5" t="s">
        <v>251</v>
      </c>
      <c r="C334" s="113">
        <v>0</v>
      </c>
      <c r="D334" s="110" t="s">
        <v>634</v>
      </c>
      <c r="E334" s="6"/>
      <c r="F334" s="123">
        <f>SUM($C$331) - SUM($C$340, $C$367)</f>
        <v>0</v>
      </c>
      <c r="G334" s="121" t="str">
        <f t="shared" si="13"/>
        <v>OK</v>
      </c>
      <c r="H334" s="121" t="str">
        <f t="shared" si="12"/>
        <v>OK</v>
      </c>
      <c r="I334" s="121" t="str">
        <f>IF(AND($C334&gt;0, NOT($C$169&gt;0)), "Row " &amp; ROW($C$169) &amp; " should be positive!", "OK")</f>
        <v>OK</v>
      </c>
    </row>
    <row r="335" spans="1:9" x14ac:dyDescent="0.2">
      <c r="A335" s="4" t="s">
        <v>13</v>
      </c>
      <c r="B335" s="5" t="s">
        <v>251</v>
      </c>
      <c r="C335" s="113">
        <v>0</v>
      </c>
      <c r="D335" s="110" t="s">
        <v>634</v>
      </c>
      <c r="E335" s="6"/>
      <c r="F335" s="123">
        <f>SUM($C$332) - SUM($C$341, $C$368)</f>
        <v>0</v>
      </c>
      <c r="G335" s="121" t="str">
        <f t="shared" si="13"/>
        <v>OK</v>
      </c>
      <c r="H335" s="121" t="str">
        <f t="shared" si="12"/>
        <v>OK</v>
      </c>
      <c r="I335" s="121" t="str">
        <f>IF(AND($C335&gt;0, NOT($C$170&gt;0)), "Row " &amp; ROW($C$170) &amp; " should be positive!", "OK")</f>
        <v>OK</v>
      </c>
    </row>
    <row r="336" spans="1:9" x14ac:dyDescent="0.2">
      <c r="A336" s="4" t="s">
        <v>1</v>
      </c>
      <c r="B336" s="5" t="s">
        <v>252</v>
      </c>
      <c r="C336" s="113">
        <v>0</v>
      </c>
      <c r="D336" s="110" t="s">
        <v>634</v>
      </c>
      <c r="E336" s="6"/>
      <c r="G336" s="121" t="str">
        <f t="shared" si="13"/>
        <v>OK</v>
      </c>
      <c r="H336" s="121" t="str">
        <f t="shared" si="12"/>
        <v>OK</v>
      </c>
      <c r="I336" s="121" t="str">
        <f>IF(AND($C336&gt;0, NOT($C$171&gt;0)), "Row " &amp; ROW($C$171) &amp; " should be positive!", "OK")</f>
        <v>OK</v>
      </c>
    </row>
    <row r="337" spans="1:9" x14ac:dyDescent="0.2">
      <c r="A337" s="4" t="s">
        <v>12</v>
      </c>
      <c r="B337" s="5" t="s">
        <v>252</v>
      </c>
      <c r="C337" s="113">
        <v>0</v>
      </c>
      <c r="D337" s="110" t="s">
        <v>634</v>
      </c>
      <c r="E337" s="6"/>
      <c r="G337" s="121" t="str">
        <f t="shared" si="13"/>
        <v>OK</v>
      </c>
      <c r="H337" s="121" t="str">
        <f t="shared" si="12"/>
        <v>OK</v>
      </c>
      <c r="I337" s="121" t="str">
        <f>IF(AND($C337&gt;0, NOT($C$172&gt;0)), "Row " &amp; ROW($C$172) &amp; " should be positive!", "OK")</f>
        <v>OK</v>
      </c>
    </row>
    <row r="338" spans="1:9" x14ac:dyDescent="0.2">
      <c r="A338" s="4" t="s">
        <v>13</v>
      </c>
      <c r="B338" s="5" t="s">
        <v>252</v>
      </c>
      <c r="C338" s="113">
        <v>0</v>
      </c>
      <c r="D338" s="110" t="s">
        <v>634</v>
      </c>
      <c r="E338" s="6"/>
      <c r="G338" s="121" t="str">
        <f t="shared" si="13"/>
        <v>OK</v>
      </c>
      <c r="H338" s="121" t="str">
        <f t="shared" si="12"/>
        <v>OK</v>
      </c>
      <c r="I338" s="121" t="str">
        <f>IF(AND($C338&gt;0, NOT($C$173&gt;0)), "Row " &amp; ROW($C$173) &amp; " should be positive!", "OK")</f>
        <v>OK</v>
      </c>
    </row>
    <row r="339" spans="1:9" x14ac:dyDescent="0.2">
      <c r="A339" s="4" t="s">
        <v>1</v>
      </c>
      <c r="B339" s="5" t="s">
        <v>253</v>
      </c>
      <c r="C339" s="112">
        <f xml:space="preserve"> SUM($C$342, $C$360, $C$363)</f>
        <v>0</v>
      </c>
      <c r="D339" s="110" t="s">
        <v>634</v>
      </c>
      <c r="E339" s="6"/>
      <c r="F339" s="123">
        <f>SUM($C$339) - SUM($C$342, $C$360, $C$363)</f>
        <v>0</v>
      </c>
      <c r="G339" s="121" t="str">
        <f t="shared" si="13"/>
        <v>OK</v>
      </c>
      <c r="H339" s="121" t="str">
        <f t="shared" si="12"/>
        <v>OK</v>
      </c>
      <c r="I339" s="121" t="str">
        <f>IF(AND($C339&gt;0, NOT($C$174&gt;0)), "Row " &amp; ROW($C$174) &amp; " should be positive!", "OK")</f>
        <v>OK</v>
      </c>
    </row>
    <row r="340" spans="1:9" x14ac:dyDescent="0.2">
      <c r="A340" s="4" t="s">
        <v>12</v>
      </c>
      <c r="B340" s="5" t="s">
        <v>253</v>
      </c>
      <c r="C340" s="112">
        <f xml:space="preserve"> SUM($C$343, $C$361, $C$364)</f>
        <v>0</v>
      </c>
      <c r="D340" s="110" t="s">
        <v>634</v>
      </c>
      <c r="E340" s="6"/>
      <c r="F340" s="123">
        <f>SUM($C$340) - SUM($C$343, $C$361, $C$364)</f>
        <v>0</v>
      </c>
      <c r="G340" s="121" t="str">
        <f t="shared" si="13"/>
        <v>OK</v>
      </c>
      <c r="H340" s="121" t="str">
        <f t="shared" si="12"/>
        <v>OK</v>
      </c>
      <c r="I340" s="121" t="str">
        <f>IF(AND($C340&gt;0, NOT($C$175&gt;0)), "Row " &amp; ROW($C$175) &amp; " should be positive!", "OK")</f>
        <v>OK</v>
      </c>
    </row>
    <row r="341" spans="1:9" x14ac:dyDescent="0.2">
      <c r="A341" s="4" t="s">
        <v>13</v>
      </c>
      <c r="B341" s="5" t="s">
        <v>253</v>
      </c>
      <c r="C341" s="112">
        <f xml:space="preserve"> SUM($C$344, $C$362, $C$365)</f>
        <v>0</v>
      </c>
      <c r="D341" s="110" t="s">
        <v>634</v>
      </c>
      <c r="E341" s="6"/>
      <c r="F341" s="123">
        <f>SUM($C$341) - SUM($C$344, $C$362, $C$365)</f>
        <v>0</v>
      </c>
      <c r="G341" s="121" t="str">
        <f t="shared" si="13"/>
        <v>OK</v>
      </c>
      <c r="H341" s="121" t="str">
        <f t="shared" si="12"/>
        <v>OK</v>
      </c>
      <c r="I341" s="121" t="str">
        <f>IF(AND($C341&gt;0, NOT($C$176&gt;0)), "Row " &amp; ROW($C$176) &amp; " should be positive!", "OK")</f>
        <v>OK</v>
      </c>
    </row>
    <row r="342" spans="1:9" x14ac:dyDescent="0.2">
      <c r="A342" s="4" t="s">
        <v>1</v>
      </c>
      <c r="B342" s="5" t="s">
        <v>254</v>
      </c>
      <c r="C342" s="112">
        <f xml:space="preserve"> SUM($C$345, $C$348, $C$351, $C$354, $C$357)</f>
        <v>0</v>
      </c>
      <c r="D342" s="110" t="s">
        <v>634</v>
      </c>
      <c r="E342" s="6"/>
      <c r="F342" s="123">
        <f>SUM($C$342) - SUM($C$345, $C$348, $C$351, $C$354, $C$357)</f>
        <v>0</v>
      </c>
      <c r="G342" s="121" t="str">
        <f t="shared" si="13"/>
        <v>OK</v>
      </c>
      <c r="H342" s="121" t="str">
        <f t="shared" si="12"/>
        <v>OK</v>
      </c>
      <c r="I342" s="121" t="str">
        <f>IF(AND($C342&gt;0, NOT($C$177&gt;0)), "Row " &amp; ROW($C$177) &amp; " should be positive!", "OK")</f>
        <v>OK</v>
      </c>
    </row>
    <row r="343" spans="1:9" x14ac:dyDescent="0.2">
      <c r="A343" s="4" t="s">
        <v>12</v>
      </c>
      <c r="B343" s="5" t="s">
        <v>254</v>
      </c>
      <c r="C343" s="112">
        <f xml:space="preserve"> SUM($C$346, $C$349, $C$352, $C$355, $C$358)</f>
        <v>0</v>
      </c>
      <c r="D343" s="110" t="s">
        <v>634</v>
      </c>
      <c r="E343" s="6"/>
      <c r="F343" s="123">
        <f>SUM($C$343) - SUM($C$346, $C$349, $C$352, $C$355, $C$358)</f>
        <v>0</v>
      </c>
      <c r="G343" s="121" t="str">
        <f t="shared" si="13"/>
        <v>OK</v>
      </c>
      <c r="H343" s="121" t="str">
        <f t="shared" si="12"/>
        <v>OK</v>
      </c>
      <c r="I343" s="121" t="str">
        <f>IF(AND($C343&gt;0, NOT($C$178&gt;0)), "Row " &amp; ROW($C$178) &amp; " should be positive!", "OK")</f>
        <v>OK</v>
      </c>
    </row>
    <row r="344" spans="1:9" x14ac:dyDescent="0.2">
      <c r="A344" s="4" t="s">
        <v>13</v>
      </c>
      <c r="B344" s="5" t="s">
        <v>254</v>
      </c>
      <c r="C344" s="112">
        <f xml:space="preserve"> SUM($C$347, $C$350, $C$353, $C$356, $C$359)</f>
        <v>0</v>
      </c>
      <c r="D344" s="110" t="s">
        <v>634</v>
      </c>
      <c r="E344" s="6"/>
      <c r="F344" s="123">
        <f>SUM($C$344) - SUM($C$347, $C$350, $C$353, $C$356, $C$359)</f>
        <v>0</v>
      </c>
      <c r="G344" s="121" t="str">
        <f t="shared" si="13"/>
        <v>OK</v>
      </c>
      <c r="H344" s="121" t="str">
        <f t="shared" si="12"/>
        <v>OK</v>
      </c>
      <c r="I344" s="121" t="str">
        <f>IF(AND($C344&gt;0, NOT($C$179&gt;0)), "Row " &amp; ROW($C$179) &amp; " should be positive!", "OK")</f>
        <v>OK</v>
      </c>
    </row>
    <row r="345" spans="1:9" x14ac:dyDescent="0.2">
      <c r="A345" s="4" t="s">
        <v>1</v>
      </c>
      <c r="B345" s="5" t="s">
        <v>255</v>
      </c>
      <c r="C345" s="113">
        <v>0</v>
      </c>
      <c r="D345" s="110" t="s">
        <v>634</v>
      </c>
      <c r="E345" s="6"/>
      <c r="G345" s="121" t="str">
        <f t="shared" si="13"/>
        <v>OK</v>
      </c>
      <c r="H345" s="121" t="str">
        <f t="shared" si="12"/>
        <v>OK</v>
      </c>
      <c r="I345" s="121" t="str">
        <f>IF(AND($C345&gt;0, NOT($C$180&gt;0)), "Row " &amp; ROW($C$180) &amp; " should be positive!", "OK")</f>
        <v>OK</v>
      </c>
    </row>
    <row r="346" spans="1:9" x14ac:dyDescent="0.2">
      <c r="A346" s="4" t="s">
        <v>12</v>
      </c>
      <c r="B346" s="5" t="s">
        <v>255</v>
      </c>
      <c r="C346" s="113">
        <v>0</v>
      </c>
      <c r="D346" s="110" t="s">
        <v>634</v>
      </c>
      <c r="E346" s="6"/>
      <c r="G346" s="121" t="str">
        <f t="shared" si="13"/>
        <v>OK</v>
      </c>
      <c r="H346" s="121" t="str">
        <f t="shared" si="12"/>
        <v>OK</v>
      </c>
      <c r="I346" s="121" t="str">
        <f>IF(AND($C346&gt;0, NOT($C$181&gt;0)), "Row " &amp; ROW($C$181) &amp; " should be positive!", "OK")</f>
        <v>OK</v>
      </c>
    </row>
    <row r="347" spans="1:9" x14ac:dyDescent="0.2">
      <c r="A347" s="4" t="s">
        <v>13</v>
      </c>
      <c r="B347" s="5" t="s">
        <v>255</v>
      </c>
      <c r="C347" s="113">
        <v>0</v>
      </c>
      <c r="D347" s="110" t="s">
        <v>634</v>
      </c>
      <c r="E347" s="6"/>
      <c r="G347" s="121" t="str">
        <f t="shared" si="13"/>
        <v>OK</v>
      </c>
      <c r="H347" s="121" t="str">
        <f t="shared" si="12"/>
        <v>OK</v>
      </c>
      <c r="I347" s="121" t="str">
        <f>IF(AND($C347&gt;0, NOT($C$182&gt;0)), "Row " &amp; ROW($C$182) &amp; " should be positive!", "OK")</f>
        <v>OK</v>
      </c>
    </row>
    <row r="348" spans="1:9" x14ac:dyDescent="0.2">
      <c r="A348" s="4" t="s">
        <v>1</v>
      </c>
      <c r="B348" s="5" t="s">
        <v>256</v>
      </c>
      <c r="C348" s="113">
        <v>0</v>
      </c>
      <c r="D348" s="110" t="s">
        <v>634</v>
      </c>
      <c r="E348" s="6"/>
      <c r="G348" s="121" t="str">
        <f t="shared" si="13"/>
        <v>OK</v>
      </c>
      <c r="H348" s="121" t="str">
        <f t="shared" ref="H348:H411" si="14">IF(AND($C348&gt;0, $D348= "NA"), "Flag should be OK", "OK")</f>
        <v>OK</v>
      </c>
      <c r="I348" s="121" t="str">
        <f>IF(AND($C348&gt;0, NOT($C$183&gt;0)), "Row " &amp; ROW($C$183) &amp; " should be positive!", "OK")</f>
        <v>OK</v>
      </c>
    </row>
    <row r="349" spans="1:9" x14ac:dyDescent="0.2">
      <c r="A349" s="4" t="s">
        <v>12</v>
      </c>
      <c r="B349" s="5" t="s">
        <v>256</v>
      </c>
      <c r="C349" s="113">
        <v>0</v>
      </c>
      <c r="D349" s="110" t="s">
        <v>634</v>
      </c>
      <c r="E349" s="6"/>
      <c r="G349" s="121" t="str">
        <f t="shared" si="13"/>
        <v>OK</v>
      </c>
      <c r="H349" s="121" t="str">
        <f t="shared" si="14"/>
        <v>OK</v>
      </c>
      <c r="I349" s="121" t="str">
        <f>IF(AND($C349&gt;0, NOT($C$184&gt;0)), "Row " &amp; ROW($C$184) &amp; " should be positive!", "OK")</f>
        <v>OK</v>
      </c>
    </row>
    <row r="350" spans="1:9" x14ac:dyDescent="0.2">
      <c r="A350" s="4" t="s">
        <v>13</v>
      </c>
      <c r="B350" s="5" t="s">
        <v>256</v>
      </c>
      <c r="C350" s="113">
        <v>0</v>
      </c>
      <c r="D350" s="110" t="s">
        <v>634</v>
      </c>
      <c r="E350" s="6"/>
      <c r="G350" s="121" t="str">
        <f t="shared" si="13"/>
        <v>OK</v>
      </c>
      <c r="H350" s="121" t="str">
        <f t="shared" si="14"/>
        <v>OK</v>
      </c>
      <c r="I350" s="121" t="str">
        <f>IF(AND($C350&gt;0, NOT($C$185&gt;0)), "Row " &amp; ROW($C$185) &amp; " should be positive!", "OK")</f>
        <v>OK</v>
      </c>
    </row>
    <row r="351" spans="1:9" x14ac:dyDescent="0.2">
      <c r="A351" s="4" t="s">
        <v>1</v>
      </c>
      <c r="B351" s="5" t="s">
        <v>257</v>
      </c>
      <c r="C351" s="113">
        <v>0</v>
      </c>
      <c r="D351" s="110" t="s">
        <v>634</v>
      </c>
      <c r="E351" s="6"/>
      <c r="G351" s="121" t="str">
        <f t="shared" si="13"/>
        <v>OK</v>
      </c>
      <c r="H351" s="121" t="str">
        <f t="shared" si="14"/>
        <v>OK</v>
      </c>
      <c r="I351" s="121" t="str">
        <f>IF(AND($C351&gt;0, NOT($C$186&gt;0)), "Row " &amp; ROW($C$186) &amp; " should be positive!", "OK")</f>
        <v>OK</v>
      </c>
    </row>
    <row r="352" spans="1:9" x14ac:dyDescent="0.2">
      <c r="A352" s="4" t="s">
        <v>12</v>
      </c>
      <c r="B352" s="5" t="s">
        <v>257</v>
      </c>
      <c r="C352" s="113">
        <v>0</v>
      </c>
      <c r="D352" s="110" t="s">
        <v>634</v>
      </c>
      <c r="E352" s="6"/>
      <c r="G352" s="121" t="str">
        <f t="shared" si="13"/>
        <v>OK</v>
      </c>
      <c r="H352" s="121" t="str">
        <f t="shared" si="14"/>
        <v>OK</v>
      </c>
      <c r="I352" s="121" t="str">
        <f>IF(AND($C352&gt;0, NOT($C$187&gt;0)), "Row " &amp; ROW($C$187) &amp; " should be positive!", "OK")</f>
        <v>OK</v>
      </c>
    </row>
    <row r="353" spans="1:9" x14ac:dyDescent="0.2">
      <c r="A353" s="4" t="s">
        <v>13</v>
      </c>
      <c r="B353" s="5" t="s">
        <v>257</v>
      </c>
      <c r="C353" s="113">
        <v>0</v>
      </c>
      <c r="D353" s="110" t="s">
        <v>634</v>
      </c>
      <c r="E353" s="6"/>
      <c r="G353" s="121" t="str">
        <f t="shared" si="13"/>
        <v>OK</v>
      </c>
      <c r="H353" s="121" t="str">
        <f t="shared" si="14"/>
        <v>OK</v>
      </c>
      <c r="I353" s="121" t="str">
        <f>IF(AND($C353&gt;0, NOT($C$188&gt;0)), "Row " &amp; ROW($C$188) &amp; " should be positive!", "OK")</f>
        <v>OK</v>
      </c>
    </row>
    <row r="354" spans="1:9" x14ac:dyDescent="0.2">
      <c r="A354" s="4" t="s">
        <v>1</v>
      </c>
      <c r="B354" s="5" t="s">
        <v>258</v>
      </c>
      <c r="C354" s="113">
        <v>0</v>
      </c>
      <c r="D354" s="110" t="s">
        <v>634</v>
      </c>
      <c r="E354" s="6"/>
      <c r="G354" s="121" t="str">
        <f t="shared" si="13"/>
        <v>OK</v>
      </c>
      <c r="H354" s="121" t="str">
        <f t="shared" si="14"/>
        <v>OK</v>
      </c>
      <c r="I354" s="121" t="str">
        <f>IF(AND($C354&gt;0, NOT($C$189&gt;0)), "Row " &amp; ROW($C$189) &amp; " should be positive!", "OK")</f>
        <v>OK</v>
      </c>
    </row>
    <row r="355" spans="1:9" x14ac:dyDescent="0.2">
      <c r="A355" s="4" t="s">
        <v>12</v>
      </c>
      <c r="B355" s="5" t="s">
        <v>258</v>
      </c>
      <c r="C355" s="113">
        <v>0</v>
      </c>
      <c r="D355" s="110" t="s">
        <v>634</v>
      </c>
      <c r="E355" s="6"/>
      <c r="G355" s="121" t="str">
        <f t="shared" si="13"/>
        <v>OK</v>
      </c>
      <c r="H355" s="121" t="str">
        <f t="shared" si="14"/>
        <v>OK</v>
      </c>
      <c r="I355" s="121" t="str">
        <f>IF(AND($C355&gt;0, NOT($C$190&gt;0)), "Row " &amp; ROW($C$190) &amp; " should be positive!", "OK")</f>
        <v>OK</v>
      </c>
    </row>
    <row r="356" spans="1:9" x14ac:dyDescent="0.2">
      <c r="A356" s="4" t="s">
        <v>13</v>
      </c>
      <c r="B356" s="5" t="s">
        <v>258</v>
      </c>
      <c r="C356" s="113">
        <v>0</v>
      </c>
      <c r="D356" s="110" t="s">
        <v>634</v>
      </c>
      <c r="E356" s="6"/>
      <c r="G356" s="121" t="str">
        <f t="shared" si="13"/>
        <v>OK</v>
      </c>
      <c r="H356" s="121" t="str">
        <f t="shared" si="14"/>
        <v>OK</v>
      </c>
      <c r="I356" s="121" t="str">
        <f>IF(AND($C356&gt;0, NOT($C$191&gt;0)), "Row " &amp; ROW($C$191) &amp; " should be positive!", "OK")</f>
        <v>OK</v>
      </c>
    </row>
    <row r="357" spans="1:9" x14ac:dyDescent="0.2">
      <c r="A357" s="4" t="s">
        <v>1</v>
      </c>
      <c r="B357" s="5" t="s">
        <v>259</v>
      </c>
      <c r="C357" s="113">
        <v>0</v>
      </c>
      <c r="D357" s="110" t="s">
        <v>634</v>
      </c>
      <c r="E357" s="6"/>
      <c r="G357" s="121" t="str">
        <f t="shared" si="13"/>
        <v>OK</v>
      </c>
      <c r="H357" s="121" t="str">
        <f t="shared" si="14"/>
        <v>OK</v>
      </c>
      <c r="I357" s="121" t="str">
        <f>IF(AND($C357&gt;0, NOT($C$192&gt;0)), "Row " &amp; ROW($C$192) &amp; " should be positive!", "OK")</f>
        <v>OK</v>
      </c>
    </row>
    <row r="358" spans="1:9" x14ac:dyDescent="0.2">
      <c r="A358" s="4" t="s">
        <v>12</v>
      </c>
      <c r="B358" s="5" t="s">
        <v>259</v>
      </c>
      <c r="C358" s="113">
        <v>0</v>
      </c>
      <c r="D358" s="110" t="s">
        <v>634</v>
      </c>
      <c r="E358" s="6"/>
      <c r="G358" s="121" t="str">
        <f t="shared" si="13"/>
        <v>OK</v>
      </c>
      <c r="H358" s="121" t="str">
        <f t="shared" si="14"/>
        <v>OK</v>
      </c>
      <c r="I358" s="121" t="str">
        <f>IF(AND($C358&gt;0, NOT($C$193&gt;0)), "Row " &amp; ROW($C$193) &amp; " should be positive!", "OK")</f>
        <v>OK</v>
      </c>
    </row>
    <row r="359" spans="1:9" x14ac:dyDescent="0.2">
      <c r="A359" s="4" t="s">
        <v>13</v>
      </c>
      <c r="B359" s="5" t="s">
        <v>259</v>
      </c>
      <c r="C359" s="113">
        <v>0</v>
      </c>
      <c r="D359" s="110" t="s">
        <v>634</v>
      </c>
      <c r="E359" s="6"/>
      <c r="G359" s="121" t="str">
        <f t="shared" si="13"/>
        <v>OK</v>
      </c>
      <c r="H359" s="121" t="str">
        <f t="shared" si="14"/>
        <v>OK</v>
      </c>
      <c r="I359" s="121" t="str">
        <f>IF(AND($C359&gt;0, NOT($C$194&gt;0)), "Row " &amp; ROW($C$194) &amp; " should be positive!", "OK")</f>
        <v>OK</v>
      </c>
    </row>
    <row r="360" spans="1:9" x14ac:dyDescent="0.2">
      <c r="A360" s="4" t="s">
        <v>1</v>
      </c>
      <c r="B360" s="5" t="s">
        <v>260</v>
      </c>
      <c r="C360" s="113">
        <v>0</v>
      </c>
      <c r="D360" s="110" t="s">
        <v>634</v>
      </c>
      <c r="E360" s="6"/>
      <c r="G360" s="121" t="str">
        <f t="shared" si="13"/>
        <v>OK</v>
      </c>
      <c r="H360" s="121" t="str">
        <f t="shared" si="14"/>
        <v>OK</v>
      </c>
      <c r="I360" s="121" t="str">
        <f>IF(AND($C360&gt;0, NOT($C$195&gt;0)), "Row " &amp; ROW($C$195) &amp; " should be positive!", "OK")</f>
        <v>OK</v>
      </c>
    </row>
    <row r="361" spans="1:9" x14ac:dyDescent="0.2">
      <c r="A361" s="4" t="s">
        <v>12</v>
      </c>
      <c r="B361" s="5" t="s">
        <v>260</v>
      </c>
      <c r="C361" s="113">
        <v>0</v>
      </c>
      <c r="D361" s="110" t="s">
        <v>634</v>
      </c>
      <c r="E361" s="6"/>
      <c r="G361" s="121" t="str">
        <f t="shared" si="13"/>
        <v>OK</v>
      </c>
      <c r="H361" s="121" t="str">
        <f t="shared" si="14"/>
        <v>OK</v>
      </c>
      <c r="I361" s="121" t="str">
        <f>IF(AND($C361&gt;0, NOT($C$196&gt;0)), "Row " &amp; ROW($C$196) &amp; " should be positive!", "OK")</f>
        <v>OK</v>
      </c>
    </row>
    <row r="362" spans="1:9" x14ac:dyDescent="0.2">
      <c r="A362" s="4" t="s">
        <v>13</v>
      </c>
      <c r="B362" s="5" t="s">
        <v>260</v>
      </c>
      <c r="C362" s="113">
        <v>0</v>
      </c>
      <c r="D362" s="110" t="s">
        <v>634</v>
      </c>
      <c r="E362" s="6"/>
      <c r="G362" s="121" t="str">
        <f t="shared" si="13"/>
        <v>OK</v>
      </c>
      <c r="H362" s="121" t="str">
        <f t="shared" si="14"/>
        <v>OK</v>
      </c>
      <c r="I362" s="121" t="str">
        <f>IF(AND($C362&gt;0, NOT($C$197&gt;0)), "Row " &amp; ROW($C$197) &amp; " should be positive!", "OK")</f>
        <v>OK</v>
      </c>
    </row>
    <row r="363" spans="1:9" x14ac:dyDescent="0.2">
      <c r="A363" s="4" t="s">
        <v>1</v>
      </c>
      <c r="B363" s="5" t="s">
        <v>261</v>
      </c>
      <c r="C363" s="113">
        <v>0</v>
      </c>
      <c r="D363" s="110" t="s">
        <v>634</v>
      </c>
      <c r="E363" s="6"/>
      <c r="G363" s="121" t="str">
        <f t="shared" si="13"/>
        <v>OK</v>
      </c>
      <c r="H363" s="121" t="str">
        <f t="shared" si="14"/>
        <v>OK</v>
      </c>
      <c r="I363" s="121" t="str">
        <f>IF(AND($C363&gt;0, NOT($C$198&gt;0)), "Row " &amp; ROW($C$198) &amp; " should be positive!", "OK")</f>
        <v>OK</v>
      </c>
    </row>
    <row r="364" spans="1:9" x14ac:dyDescent="0.2">
      <c r="A364" s="4" t="s">
        <v>12</v>
      </c>
      <c r="B364" s="5" t="s">
        <v>261</v>
      </c>
      <c r="C364" s="113">
        <v>0</v>
      </c>
      <c r="D364" s="110" t="s">
        <v>634</v>
      </c>
      <c r="E364" s="6"/>
      <c r="G364" s="121" t="str">
        <f t="shared" si="13"/>
        <v>OK</v>
      </c>
      <c r="H364" s="121" t="str">
        <f t="shared" si="14"/>
        <v>OK</v>
      </c>
      <c r="I364" s="121" t="str">
        <f>IF(AND($C364&gt;0, NOT($C$199&gt;0)), "Row " &amp; ROW($C$199) &amp; " should be positive!", "OK")</f>
        <v>OK</v>
      </c>
    </row>
    <row r="365" spans="1:9" x14ac:dyDescent="0.2">
      <c r="A365" s="4" t="s">
        <v>13</v>
      </c>
      <c r="B365" s="5" t="s">
        <v>261</v>
      </c>
      <c r="C365" s="113">
        <v>0</v>
      </c>
      <c r="D365" s="110" t="s">
        <v>634</v>
      </c>
      <c r="E365" s="6"/>
      <c r="G365" s="121" t="str">
        <f t="shared" si="13"/>
        <v>OK</v>
      </c>
      <c r="H365" s="121" t="str">
        <f t="shared" si="14"/>
        <v>OK</v>
      </c>
      <c r="I365" s="121" t="str">
        <f>IF(AND($C365&gt;0, NOT($C$200&gt;0)), "Row " &amp; ROW($C$200) &amp; " should be positive!", "OK")</f>
        <v>OK</v>
      </c>
    </row>
    <row r="366" spans="1:9" x14ac:dyDescent="0.2">
      <c r="A366" s="4" t="s">
        <v>1</v>
      </c>
      <c r="B366" s="5" t="s">
        <v>262</v>
      </c>
      <c r="C366" s="112">
        <f xml:space="preserve"> SUM($C$393, $C$396, $C$399, $C$402, $C$405, $C$408, $C$411)</f>
        <v>0</v>
      </c>
      <c r="D366" s="110" t="s">
        <v>634</v>
      </c>
      <c r="E366" s="6"/>
      <c r="F366" s="123">
        <f>SUM($C$366) - SUM($C$369, $C$387, $C$390)</f>
        <v>0</v>
      </c>
      <c r="G366" s="121" t="str">
        <f t="shared" si="13"/>
        <v>OK</v>
      </c>
      <c r="H366" s="121" t="str">
        <f t="shared" si="14"/>
        <v>OK</v>
      </c>
      <c r="I366" s="121" t="str">
        <f>IF(AND($C366&gt;0, NOT($C$201&gt;0)), "Row " &amp; ROW($C$201) &amp; " should be positive!", "OK")</f>
        <v>OK</v>
      </c>
    </row>
    <row r="367" spans="1:9" x14ac:dyDescent="0.2">
      <c r="A367" s="4" t="s">
        <v>12</v>
      </c>
      <c r="B367" s="5" t="s">
        <v>262</v>
      </c>
      <c r="C367" s="112">
        <f xml:space="preserve"> SUM($C$394, $C$397, $C$400, $C$403, $C$406, $C$409, $C$412)</f>
        <v>0</v>
      </c>
      <c r="D367" s="110" t="s">
        <v>634</v>
      </c>
      <c r="E367" s="6"/>
      <c r="F367" s="123">
        <f>SUM($C$367) - SUM($C$370, $C$388, $C$391)</f>
        <v>0</v>
      </c>
      <c r="G367" s="121" t="str">
        <f t="shared" si="13"/>
        <v>OK</v>
      </c>
      <c r="H367" s="121" t="str">
        <f t="shared" si="14"/>
        <v>OK</v>
      </c>
      <c r="I367" s="121" t="str">
        <f>IF(AND($C367&gt;0, NOT($C$202&gt;0)), "Row " &amp; ROW($C$202) &amp; " should be positive!", "OK")</f>
        <v>OK</v>
      </c>
    </row>
    <row r="368" spans="1:9" x14ac:dyDescent="0.2">
      <c r="A368" s="4" t="s">
        <v>13</v>
      </c>
      <c r="B368" s="5" t="s">
        <v>262</v>
      </c>
      <c r="C368" s="112">
        <f xml:space="preserve"> SUM($C$395, $C$398, $C$401, $C$404, $C$407, $C$410, $C$413)</f>
        <v>0</v>
      </c>
      <c r="D368" s="110" t="s">
        <v>634</v>
      </c>
      <c r="E368" s="6"/>
      <c r="F368" s="123">
        <f>SUM($C$368) - SUM($C$371, $C$389, $C$392)</f>
        <v>0</v>
      </c>
      <c r="G368" s="121" t="str">
        <f t="shared" si="13"/>
        <v>OK</v>
      </c>
      <c r="H368" s="121" t="str">
        <f t="shared" si="14"/>
        <v>OK</v>
      </c>
      <c r="I368" s="121" t="str">
        <f>IF(AND($C368&gt;0, NOT($C$203&gt;0)), "Row " &amp; ROW($C$203) &amp; " should be positive!", "OK")</f>
        <v>OK</v>
      </c>
    </row>
    <row r="369" spans="1:9" x14ac:dyDescent="0.2">
      <c r="A369" s="4" t="s">
        <v>1</v>
      </c>
      <c r="B369" s="5" t="s">
        <v>263</v>
      </c>
      <c r="C369" s="112">
        <f xml:space="preserve"> SUM($C$372, $C$375, $C$378, $C$381, $C$384)</f>
        <v>0</v>
      </c>
      <c r="D369" s="110" t="s">
        <v>634</v>
      </c>
      <c r="E369" s="6"/>
      <c r="F369" s="123">
        <f>SUM($C$366) - SUM($C$393, $C$396, $C$399, $C$402, $C$405, $C$408, $C$411)</f>
        <v>0</v>
      </c>
      <c r="G369" s="121" t="str">
        <f t="shared" si="13"/>
        <v>OK</v>
      </c>
      <c r="H369" s="121" t="str">
        <f t="shared" si="14"/>
        <v>OK</v>
      </c>
      <c r="I369" s="121" t="str">
        <f>IF(AND($C369&gt;0, NOT($C$204&gt;0)), "Row " &amp; ROW($C$204) &amp; " should be positive!", "OK")</f>
        <v>OK</v>
      </c>
    </row>
    <row r="370" spans="1:9" x14ac:dyDescent="0.2">
      <c r="A370" s="4" t="s">
        <v>12</v>
      </c>
      <c r="B370" s="5" t="s">
        <v>263</v>
      </c>
      <c r="C370" s="112">
        <f xml:space="preserve"> SUM($C$373, $C$376, $C$379, $C$382, $C$385)</f>
        <v>0</v>
      </c>
      <c r="D370" s="110" t="s">
        <v>634</v>
      </c>
      <c r="E370" s="6"/>
      <c r="F370" s="123">
        <f>SUM($C$367) - SUM($C$394, $C$397, $C$400, $C$403, $C$406, $C$409, $C$412)</f>
        <v>0</v>
      </c>
      <c r="G370" s="121" t="str">
        <f t="shared" si="13"/>
        <v>OK</v>
      </c>
      <c r="H370" s="121" t="str">
        <f t="shared" si="14"/>
        <v>OK</v>
      </c>
      <c r="I370" s="121" t="str">
        <f>IF(AND($C370&gt;0, NOT($C$205&gt;0)), "Row " &amp; ROW($C$205) &amp; " should be positive!", "OK")</f>
        <v>OK</v>
      </c>
    </row>
    <row r="371" spans="1:9" x14ac:dyDescent="0.2">
      <c r="A371" s="4" t="s">
        <v>13</v>
      </c>
      <c r="B371" s="5" t="s">
        <v>263</v>
      </c>
      <c r="C371" s="112">
        <f xml:space="preserve"> SUM($C$374, $C$377, $C$380, $C$383, $C$386)</f>
        <v>0</v>
      </c>
      <c r="D371" s="110" t="s">
        <v>634</v>
      </c>
      <c r="E371" s="6"/>
      <c r="F371" s="123">
        <f>SUM($C$368) - SUM($C$395, $C$398, $C$401, $C$404, $C$407, $C$410, $C$413)</f>
        <v>0</v>
      </c>
      <c r="G371" s="121" t="str">
        <f t="shared" si="13"/>
        <v>OK</v>
      </c>
      <c r="H371" s="121" t="str">
        <f t="shared" si="14"/>
        <v>OK</v>
      </c>
      <c r="I371" s="121" t="str">
        <f>IF(AND($C371&gt;0, NOT($C$206&gt;0)), "Row " &amp; ROW($C$206) &amp; " should be positive!", "OK")</f>
        <v>OK</v>
      </c>
    </row>
    <row r="372" spans="1:9" x14ac:dyDescent="0.2">
      <c r="A372" s="4" t="s">
        <v>1</v>
      </c>
      <c r="B372" s="5" t="s">
        <v>264</v>
      </c>
      <c r="C372" s="113">
        <v>0</v>
      </c>
      <c r="D372" s="110" t="s">
        <v>634</v>
      </c>
      <c r="E372" s="6"/>
      <c r="F372" s="123">
        <f>SUM($C$369) - SUM($C$372, $C$375, $C$378, $C$381, $C$384)</f>
        <v>0</v>
      </c>
      <c r="G372" s="121" t="str">
        <f t="shared" si="13"/>
        <v>OK</v>
      </c>
      <c r="H372" s="121" t="str">
        <f t="shared" si="14"/>
        <v>OK</v>
      </c>
      <c r="I372" s="121" t="str">
        <f>IF(AND($C372&gt;0, NOT($C$207&gt;0)), "Row " &amp; ROW($C$207) &amp; " should be positive!", "OK")</f>
        <v>OK</v>
      </c>
    </row>
    <row r="373" spans="1:9" x14ac:dyDescent="0.2">
      <c r="A373" s="4" t="s">
        <v>12</v>
      </c>
      <c r="B373" s="5" t="s">
        <v>264</v>
      </c>
      <c r="C373" s="113">
        <v>0</v>
      </c>
      <c r="D373" s="110" t="s">
        <v>634</v>
      </c>
      <c r="E373" s="6"/>
      <c r="F373" s="123">
        <f>SUM($C$370) - SUM($C$373, $C$376, $C$379, $C$382, $C$385)</f>
        <v>0</v>
      </c>
      <c r="G373" s="121" t="str">
        <f t="shared" si="13"/>
        <v>OK</v>
      </c>
      <c r="H373" s="121" t="str">
        <f t="shared" si="14"/>
        <v>OK</v>
      </c>
      <c r="I373" s="121" t="str">
        <f>IF(AND($C373&gt;0, NOT($C$208&gt;0)), "Row " &amp; ROW($C$208) &amp; " should be positive!", "OK")</f>
        <v>OK</v>
      </c>
    </row>
    <row r="374" spans="1:9" x14ac:dyDescent="0.2">
      <c r="A374" s="4" t="s">
        <v>13</v>
      </c>
      <c r="B374" s="5" t="s">
        <v>264</v>
      </c>
      <c r="C374" s="113">
        <v>0</v>
      </c>
      <c r="D374" s="110" t="s">
        <v>634</v>
      </c>
      <c r="E374" s="6"/>
      <c r="F374" s="123">
        <f>SUM($C$371) - SUM($C$374, $C$377, $C$380, $C$383, $C$386)</f>
        <v>0</v>
      </c>
      <c r="G374" s="121" t="str">
        <f t="shared" si="13"/>
        <v>OK</v>
      </c>
      <c r="H374" s="121" t="str">
        <f t="shared" si="14"/>
        <v>OK</v>
      </c>
      <c r="I374" s="121" t="str">
        <f>IF(AND($C374&gt;0, NOT($C$209&gt;0)), "Row " &amp; ROW($C$209) &amp; " should be positive!", "OK")</f>
        <v>OK</v>
      </c>
    </row>
    <row r="375" spans="1:9" x14ac:dyDescent="0.2">
      <c r="A375" s="4" t="s">
        <v>1</v>
      </c>
      <c r="B375" s="5" t="s">
        <v>265</v>
      </c>
      <c r="C375" s="113">
        <v>0</v>
      </c>
      <c r="D375" s="110" t="s">
        <v>634</v>
      </c>
      <c r="E375" s="6"/>
      <c r="G375" s="121" t="str">
        <f t="shared" si="13"/>
        <v>OK</v>
      </c>
      <c r="H375" s="121" t="str">
        <f t="shared" si="14"/>
        <v>OK</v>
      </c>
      <c r="I375" s="121" t="str">
        <f>IF(AND($C375&gt;0, NOT($C$210&gt;0)), "Row " &amp; ROW($C$210) &amp; " should be positive!", "OK")</f>
        <v>OK</v>
      </c>
    </row>
    <row r="376" spans="1:9" x14ac:dyDescent="0.2">
      <c r="A376" s="4" t="s">
        <v>12</v>
      </c>
      <c r="B376" s="5" t="s">
        <v>265</v>
      </c>
      <c r="C376" s="113">
        <v>0</v>
      </c>
      <c r="D376" s="110" t="s">
        <v>634</v>
      </c>
      <c r="E376" s="6"/>
      <c r="G376" s="121" t="str">
        <f t="shared" si="13"/>
        <v>OK</v>
      </c>
      <c r="H376" s="121" t="str">
        <f t="shared" si="14"/>
        <v>OK</v>
      </c>
      <c r="I376" s="121" t="str">
        <f>IF(AND($C376&gt;0, NOT($C$211&gt;0)), "Row " &amp; ROW($C$211) &amp; " should be positive!", "OK")</f>
        <v>OK</v>
      </c>
    </row>
    <row r="377" spans="1:9" x14ac:dyDescent="0.2">
      <c r="A377" s="4" t="s">
        <v>13</v>
      </c>
      <c r="B377" s="5" t="s">
        <v>265</v>
      </c>
      <c r="C377" s="113">
        <v>0</v>
      </c>
      <c r="D377" s="110" t="s">
        <v>634</v>
      </c>
      <c r="E377" s="6"/>
      <c r="G377" s="121" t="str">
        <f t="shared" si="13"/>
        <v>OK</v>
      </c>
      <c r="H377" s="121" t="str">
        <f t="shared" si="14"/>
        <v>OK</v>
      </c>
      <c r="I377" s="121" t="str">
        <f>IF(AND($C377&gt;0, NOT($C$212&gt;0)), "Row " &amp; ROW($C$212) &amp; " should be positive!", "OK")</f>
        <v>OK</v>
      </c>
    </row>
    <row r="378" spans="1:9" x14ac:dyDescent="0.2">
      <c r="A378" s="4" t="s">
        <v>1</v>
      </c>
      <c r="B378" s="5" t="s">
        <v>266</v>
      </c>
      <c r="C378" s="113">
        <v>0</v>
      </c>
      <c r="D378" s="110" t="s">
        <v>634</v>
      </c>
      <c r="E378" s="6"/>
      <c r="G378" s="121" t="str">
        <f t="shared" si="13"/>
        <v>OK</v>
      </c>
      <c r="H378" s="121" t="str">
        <f t="shared" si="14"/>
        <v>OK</v>
      </c>
      <c r="I378" s="121" t="str">
        <f>IF(AND($C378&gt;0, NOT($C$213&gt;0)), "Row " &amp; ROW($C$213) &amp; " should be positive!", "OK")</f>
        <v>OK</v>
      </c>
    </row>
    <row r="379" spans="1:9" x14ac:dyDescent="0.2">
      <c r="A379" s="4" t="s">
        <v>12</v>
      </c>
      <c r="B379" s="5" t="s">
        <v>266</v>
      </c>
      <c r="C379" s="113">
        <v>0</v>
      </c>
      <c r="D379" s="110" t="s">
        <v>634</v>
      </c>
      <c r="E379" s="6"/>
      <c r="G379" s="121" t="str">
        <f t="shared" si="13"/>
        <v>OK</v>
      </c>
      <c r="H379" s="121" t="str">
        <f t="shared" si="14"/>
        <v>OK</v>
      </c>
      <c r="I379" s="121" t="str">
        <f>IF(AND($C379&gt;0, NOT($C$214&gt;0)), "Row " &amp; ROW($C$214) &amp; " should be positive!", "OK")</f>
        <v>OK</v>
      </c>
    </row>
    <row r="380" spans="1:9" x14ac:dyDescent="0.2">
      <c r="A380" s="4" t="s">
        <v>13</v>
      </c>
      <c r="B380" s="5" t="s">
        <v>266</v>
      </c>
      <c r="C380" s="113">
        <v>0</v>
      </c>
      <c r="D380" s="110" t="s">
        <v>634</v>
      </c>
      <c r="E380" s="6"/>
      <c r="G380" s="121" t="str">
        <f t="shared" si="13"/>
        <v>OK</v>
      </c>
      <c r="H380" s="121" t="str">
        <f t="shared" si="14"/>
        <v>OK</v>
      </c>
      <c r="I380" s="121" t="str">
        <f>IF(AND($C380&gt;0, NOT($C$215&gt;0)), "Row " &amp; ROW($C$215) &amp; " should be positive!", "OK")</f>
        <v>OK</v>
      </c>
    </row>
    <row r="381" spans="1:9" x14ac:dyDescent="0.2">
      <c r="A381" s="4" t="s">
        <v>1</v>
      </c>
      <c r="B381" s="5" t="s">
        <v>267</v>
      </c>
      <c r="C381" s="113">
        <v>0</v>
      </c>
      <c r="D381" s="110" t="s">
        <v>634</v>
      </c>
      <c r="E381" s="6"/>
      <c r="G381" s="121" t="str">
        <f t="shared" si="13"/>
        <v>OK</v>
      </c>
      <c r="H381" s="121" t="str">
        <f t="shared" si="14"/>
        <v>OK</v>
      </c>
      <c r="I381" s="121" t="str">
        <f>IF(AND($C381&gt;0, NOT($C$216&gt;0)), "Row " &amp; ROW($C$216) &amp; " should be positive!", "OK")</f>
        <v>OK</v>
      </c>
    </row>
    <row r="382" spans="1:9" x14ac:dyDescent="0.2">
      <c r="A382" s="4" t="s">
        <v>12</v>
      </c>
      <c r="B382" s="5" t="s">
        <v>267</v>
      </c>
      <c r="C382" s="113">
        <v>0</v>
      </c>
      <c r="D382" s="110" t="s">
        <v>634</v>
      </c>
      <c r="E382" s="6"/>
      <c r="G382" s="121" t="str">
        <f t="shared" si="13"/>
        <v>OK</v>
      </c>
      <c r="H382" s="121" t="str">
        <f t="shared" si="14"/>
        <v>OK</v>
      </c>
      <c r="I382" s="121" t="str">
        <f>IF(AND($C382&gt;0, NOT($C$217&gt;0)), "Row " &amp; ROW($C$217) &amp; " should be positive!", "OK")</f>
        <v>OK</v>
      </c>
    </row>
    <row r="383" spans="1:9" x14ac:dyDescent="0.2">
      <c r="A383" s="4" t="s">
        <v>13</v>
      </c>
      <c r="B383" s="5" t="s">
        <v>267</v>
      </c>
      <c r="C383" s="113">
        <v>0</v>
      </c>
      <c r="D383" s="110" t="s">
        <v>634</v>
      </c>
      <c r="E383" s="6"/>
      <c r="G383" s="121" t="str">
        <f t="shared" si="13"/>
        <v>OK</v>
      </c>
      <c r="H383" s="121" t="str">
        <f t="shared" si="14"/>
        <v>OK</v>
      </c>
      <c r="I383" s="121" t="str">
        <f>IF(AND($C383&gt;0, NOT($C$218&gt;0)), "Row " &amp; ROW($C$218) &amp; " should be positive!", "OK")</f>
        <v>OK</v>
      </c>
    </row>
    <row r="384" spans="1:9" x14ac:dyDescent="0.2">
      <c r="A384" s="4" t="s">
        <v>1</v>
      </c>
      <c r="B384" s="5" t="s">
        <v>268</v>
      </c>
      <c r="C384" s="113">
        <v>0</v>
      </c>
      <c r="D384" s="110" t="s">
        <v>634</v>
      </c>
      <c r="E384" s="6"/>
      <c r="G384" s="121" t="str">
        <f t="shared" si="13"/>
        <v>OK</v>
      </c>
      <c r="H384" s="121" t="str">
        <f t="shared" si="14"/>
        <v>OK</v>
      </c>
      <c r="I384" s="121" t="str">
        <f>IF(AND($C384&gt;0, NOT($C$219&gt;0)), "Row " &amp; ROW($C$219) &amp; " should be positive!", "OK")</f>
        <v>OK</v>
      </c>
    </row>
    <row r="385" spans="1:9" x14ac:dyDescent="0.2">
      <c r="A385" s="4" t="s">
        <v>12</v>
      </c>
      <c r="B385" s="5" t="s">
        <v>268</v>
      </c>
      <c r="C385" s="113">
        <v>0</v>
      </c>
      <c r="D385" s="110" t="s">
        <v>634</v>
      </c>
      <c r="E385" s="6"/>
      <c r="G385" s="121" t="str">
        <f t="shared" si="13"/>
        <v>OK</v>
      </c>
      <c r="H385" s="121" t="str">
        <f t="shared" si="14"/>
        <v>OK</v>
      </c>
      <c r="I385" s="121" t="str">
        <f>IF(AND($C385&gt;0, NOT($C$220&gt;0)), "Row " &amp; ROW($C$220) &amp; " should be positive!", "OK")</f>
        <v>OK</v>
      </c>
    </row>
    <row r="386" spans="1:9" x14ac:dyDescent="0.2">
      <c r="A386" s="4" t="s">
        <v>13</v>
      </c>
      <c r="B386" s="5" t="s">
        <v>268</v>
      </c>
      <c r="C386" s="113">
        <v>0</v>
      </c>
      <c r="D386" s="110" t="s">
        <v>634</v>
      </c>
      <c r="E386" s="6"/>
      <c r="G386" s="121" t="str">
        <f t="shared" si="13"/>
        <v>OK</v>
      </c>
      <c r="H386" s="121" t="str">
        <f t="shared" si="14"/>
        <v>OK</v>
      </c>
      <c r="I386" s="121" t="str">
        <f>IF(AND($C386&gt;0, NOT($C$221&gt;0)), "Row " &amp; ROW($C$221) &amp; " should be positive!", "OK")</f>
        <v>OK</v>
      </c>
    </row>
    <row r="387" spans="1:9" x14ac:dyDescent="0.2">
      <c r="A387" s="4" t="s">
        <v>1</v>
      </c>
      <c r="B387" s="5" t="s">
        <v>269</v>
      </c>
      <c r="C387" s="113">
        <v>0</v>
      </c>
      <c r="D387" s="110" t="s">
        <v>634</v>
      </c>
      <c r="E387" s="6"/>
      <c r="G387" s="121" t="str">
        <f t="shared" si="13"/>
        <v>OK</v>
      </c>
      <c r="H387" s="121" t="str">
        <f t="shared" si="14"/>
        <v>OK</v>
      </c>
      <c r="I387" s="121" t="str">
        <f>IF(AND($C387&gt;0, NOT($C$222&gt;0)), "Row " &amp; ROW($C$222) &amp; " should be positive!", "OK")</f>
        <v>OK</v>
      </c>
    </row>
    <row r="388" spans="1:9" x14ac:dyDescent="0.2">
      <c r="A388" s="4" t="s">
        <v>12</v>
      </c>
      <c r="B388" s="5" t="s">
        <v>269</v>
      </c>
      <c r="C388" s="113">
        <v>0</v>
      </c>
      <c r="D388" s="110" t="s">
        <v>634</v>
      </c>
      <c r="E388" s="6"/>
      <c r="G388" s="121" t="str">
        <f t="shared" si="13"/>
        <v>OK</v>
      </c>
      <c r="H388" s="121" t="str">
        <f t="shared" si="14"/>
        <v>OK</v>
      </c>
      <c r="I388" s="121" t="str">
        <f>IF(AND($C388&gt;0, NOT($C$223&gt;0)), "Row " &amp; ROW($C$223) &amp; " should be positive!", "OK")</f>
        <v>OK</v>
      </c>
    </row>
    <row r="389" spans="1:9" x14ac:dyDescent="0.2">
      <c r="A389" s="4" t="s">
        <v>13</v>
      </c>
      <c r="B389" s="5" t="s">
        <v>269</v>
      </c>
      <c r="C389" s="113">
        <v>0</v>
      </c>
      <c r="D389" s="110" t="s">
        <v>634</v>
      </c>
      <c r="E389" s="6"/>
      <c r="G389" s="121" t="str">
        <f t="shared" si="13"/>
        <v>OK</v>
      </c>
      <c r="H389" s="121" t="str">
        <f t="shared" si="14"/>
        <v>OK</v>
      </c>
      <c r="I389" s="121" t="str">
        <f>IF(AND($C389&gt;0, NOT($C$224&gt;0)), "Row " &amp; ROW($C$224) &amp; " should be positive!", "OK")</f>
        <v>OK</v>
      </c>
    </row>
    <row r="390" spans="1:9" x14ac:dyDescent="0.2">
      <c r="A390" s="4" t="s">
        <v>1</v>
      </c>
      <c r="B390" s="5" t="s">
        <v>270</v>
      </c>
      <c r="C390" s="113">
        <v>0</v>
      </c>
      <c r="D390" s="110" t="s">
        <v>634</v>
      </c>
      <c r="E390" s="6"/>
      <c r="G390" s="121" t="str">
        <f t="shared" ref="G390:G453" si="15">IF(OR(ISBLANK($C390), ISBLANK($D390)), "missing", "OK")</f>
        <v>OK</v>
      </c>
      <c r="H390" s="121" t="str">
        <f t="shared" si="14"/>
        <v>OK</v>
      </c>
      <c r="I390" s="121" t="str">
        <f>IF(AND($C390&gt;0, NOT($C$225&gt;0)), "Row " &amp; ROW($C$225) &amp; " should be positive!", "OK")</f>
        <v>OK</v>
      </c>
    </row>
    <row r="391" spans="1:9" x14ac:dyDescent="0.2">
      <c r="A391" s="4" t="s">
        <v>12</v>
      </c>
      <c r="B391" s="5" t="s">
        <v>270</v>
      </c>
      <c r="C391" s="113">
        <v>0</v>
      </c>
      <c r="D391" s="110" t="s">
        <v>634</v>
      </c>
      <c r="E391" s="6"/>
      <c r="G391" s="121" t="str">
        <f t="shared" si="15"/>
        <v>OK</v>
      </c>
      <c r="H391" s="121" t="str">
        <f t="shared" si="14"/>
        <v>OK</v>
      </c>
      <c r="I391" s="121" t="str">
        <f>IF(AND($C391&gt;0, NOT($C$226&gt;0)), "Row " &amp; ROW($C$226) &amp; " should be positive!", "OK")</f>
        <v>OK</v>
      </c>
    </row>
    <row r="392" spans="1:9" x14ac:dyDescent="0.2">
      <c r="A392" s="4" t="s">
        <v>13</v>
      </c>
      <c r="B392" s="5" t="s">
        <v>270</v>
      </c>
      <c r="C392" s="113">
        <v>0</v>
      </c>
      <c r="D392" s="110" t="s">
        <v>634</v>
      </c>
      <c r="E392" s="6"/>
      <c r="G392" s="121" t="str">
        <f t="shared" si="15"/>
        <v>OK</v>
      </c>
      <c r="H392" s="121" t="str">
        <f t="shared" si="14"/>
        <v>OK</v>
      </c>
      <c r="I392" s="121" t="str">
        <f>IF(AND($C392&gt;0, NOT($C$227&gt;0)), "Row " &amp; ROW($C$227) &amp; " should be positive!", "OK")</f>
        <v>OK</v>
      </c>
    </row>
    <row r="393" spans="1:9" x14ac:dyDescent="0.2">
      <c r="A393" s="4" t="s">
        <v>1</v>
      </c>
      <c r="B393" s="5" t="s">
        <v>271</v>
      </c>
      <c r="C393" s="113">
        <v>0</v>
      </c>
      <c r="D393" s="110" t="s">
        <v>634</v>
      </c>
      <c r="E393" s="6"/>
      <c r="G393" s="121" t="str">
        <f t="shared" si="15"/>
        <v>OK</v>
      </c>
      <c r="H393" s="121" t="str">
        <f t="shared" si="14"/>
        <v>OK</v>
      </c>
      <c r="I393" s="121" t="str">
        <f>IF(AND($C393&gt;0, NOT($C$228&gt;0)), "Row " &amp; ROW($C$228) &amp; " should be positive!", "OK")</f>
        <v>OK</v>
      </c>
    </row>
    <row r="394" spans="1:9" x14ac:dyDescent="0.2">
      <c r="A394" s="4" t="s">
        <v>12</v>
      </c>
      <c r="B394" s="5" t="s">
        <v>271</v>
      </c>
      <c r="C394" s="113">
        <v>0</v>
      </c>
      <c r="D394" s="110" t="s">
        <v>634</v>
      </c>
      <c r="E394" s="6"/>
      <c r="G394" s="121" t="str">
        <f t="shared" si="15"/>
        <v>OK</v>
      </c>
      <c r="H394" s="121" t="str">
        <f t="shared" si="14"/>
        <v>OK</v>
      </c>
      <c r="I394" s="121" t="str">
        <f>IF(AND($C394&gt;0, NOT($C$229&gt;0)), "Row " &amp; ROW($C$229) &amp; " should be positive!", "OK")</f>
        <v>OK</v>
      </c>
    </row>
    <row r="395" spans="1:9" x14ac:dyDescent="0.2">
      <c r="A395" s="4" t="s">
        <v>13</v>
      </c>
      <c r="B395" s="5" t="s">
        <v>271</v>
      </c>
      <c r="C395" s="113">
        <v>0</v>
      </c>
      <c r="D395" s="110" t="s">
        <v>634</v>
      </c>
      <c r="E395" s="6"/>
      <c r="G395" s="121" t="str">
        <f t="shared" si="15"/>
        <v>OK</v>
      </c>
      <c r="H395" s="121" t="str">
        <f t="shared" si="14"/>
        <v>OK</v>
      </c>
      <c r="I395" s="121" t="str">
        <f>IF(AND($C395&gt;0, NOT($C$230&gt;0)), "Row " &amp; ROW($C$230) &amp; " should be positive!", "OK")</f>
        <v>OK</v>
      </c>
    </row>
    <row r="396" spans="1:9" x14ac:dyDescent="0.2">
      <c r="A396" s="4" t="s">
        <v>1</v>
      </c>
      <c r="B396" s="5" t="s">
        <v>272</v>
      </c>
      <c r="C396" s="113">
        <v>0</v>
      </c>
      <c r="D396" s="110" t="s">
        <v>634</v>
      </c>
      <c r="E396" s="6"/>
      <c r="G396" s="121" t="str">
        <f t="shared" si="15"/>
        <v>OK</v>
      </c>
      <c r="H396" s="121" t="str">
        <f t="shared" si="14"/>
        <v>OK</v>
      </c>
      <c r="I396" s="121" t="str">
        <f>IF(AND($C396&gt;0, NOT($C$231&gt;0)), "Row " &amp; ROW($C$231) &amp; " should be positive!", "OK")</f>
        <v>OK</v>
      </c>
    </row>
    <row r="397" spans="1:9" x14ac:dyDescent="0.2">
      <c r="A397" s="4" t="s">
        <v>12</v>
      </c>
      <c r="B397" s="5" t="s">
        <v>272</v>
      </c>
      <c r="C397" s="113">
        <v>0</v>
      </c>
      <c r="D397" s="110" t="s">
        <v>634</v>
      </c>
      <c r="E397" s="6"/>
      <c r="G397" s="121" t="str">
        <f t="shared" si="15"/>
        <v>OK</v>
      </c>
      <c r="H397" s="121" t="str">
        <f t="shared" si="14"/>
        <v>OK</v>
      </c>
      <c r="I397" s="121" t="str">
        <f>IF(AND($C397&gt;0, NOT($C$232&gt;0)), "Row " &amp; ROW($C$232) &amp; " should be positive!", "OK")</f>
        <v>OK</v>
      </c>
    </row>
    <row r="398" spans="1:9" x14ac:dyDescent="0.2">
      <c r="A398" s="4" t="s">
        <v>13</v>
      </c>
      <c r="B398" s="5" t="s">
        <v>272</v>
      </c>
      <c r="C398" s="113">
        <v>0</v>
      </c>
      <c r="D398" s="110" t="s">
        <v>634</v>
      </c>
      <c r="E398" s="6"/>
      <c r="G398" s="121" t="str">
        <f t="shared" si="15"/>
        <v>OK</v>
      </c>
      <c r="H398" s="121" t="str">
        <f t="shared" si="14"/>
        <v>OK</v>
      </c>
      <c r="I398" s="121" t="str">
        <f>IF(AND($C398&gt;0, NOT($C$233&gt;0)), "Row " &amp; ROW($C$233) &amp; " should be positive!", "OK")</f>
        <v>OK</v>
      </c>
    </row>
    <row r="399" spans="1:9" x14ac:dyDescent="0.2">
      <c r="A399" s="4" t="s">
        <v>1</v>
      </c>
      <c r="B399" s="5" t="s">
        <v>273</v>
      </c>
      <c r="C399" s="113">
        <v>0</v>
      </c>
      <c r="D399" s="110" t="s">
        <v>634</v>
      </c>
      <c r="E399" s="6"/>
      <c r="G399" s="121" t="str">
        <f t="shared" si="15"/>
        <v>OK</v>
      </c>
      <c r="H399" s="121" t="str">
        <f t="shared" si="14"/>
        <v>OK</v>
      </c>
      <c r="I399" s="121" t="str">
        <f>IF(AND($C399&gt;0, NOT($C$234&gt;0)), "Row " &amp; ROW($C$234) &amp; " should be positive!", "OK")</f>
        <v>OK</v>
      </c>
    </row>
    <row r="400" spans="1:9" x14ac:dyDescent="0.2">
      <c r="A400" s="4" t="s">
        <v>12</v>
      </c>
      <c r="B400" s="5" t="s">
        <v>273</v>
      </c>
      <c r="C400" s="113">
        <v>0</v>
      </c>
      <c r="D400" s="110" t="s">
        <v>634</v>
      </c>
      <c r="E400" s="6"/>
      <c r="G400" s="121" t="str">
        <f t="shared" si="15"/>
        <v>OK</v>
      </c>
      <c r="H400" s="121" t="str">
        <f t="shared" si="14"/>
        <v>OK</v>
      </c>
      <c r="I400" s="121" t="str">
        <f>IF(AND($C400&gt;0, NOT($C$235&gt;0)), "Row " &amp; ROW($C$235) &amp; " should be positive!", "OK")</f>
        <v>OK</v>
      </c>
    </row>
    <row r="401" spans="1:9" x14ac:dyDescent="0.2">
      <c r="A401" s="4" t="s">
        <v>13</v>
      </c>
      <c r="B401" s="5" t="s">
        <v>273</v>
      </c>
      <c r="C401" s="113">
        <v>0</v>
      </c>
      <c r="D401" s="110" t="s">
        <v>634</v>
      </c>
      <c r="E401" s="6"/>
      <c r="G401" s="121" t="str">
        <f t="shared" si="15"/>
        <v>OK</v>
      </c>
      <c r="H401" s="121" t="str">
        <f t="shared" si="14"/>
        <v>OK</v>
      </c>
      <c r="I401" s="121" t="str">
        <f>IF(AND($C401&gt;0, NOT($C$236&gt;0)), "Row " &amp; ROW($C$236) &amp; " should be positive!", "OK")</f>
        <v>OK</v>
      </c>
    </row>
    <row r="402" spans="1:9" x14ac:dyDescent="0.2">
      <c r="A402" s="4" t="s">
        <v>1</v>
      </c>
      <c r="B402" s="5" t="s">
        <v>274</v>
      </c>
      <c r="C402" s="113">
        <v>0</v>
      </c>
      <c r="D402" s="110" t="s">
        <v>634</v>
      </c>
      <c r="E402" s="6"/>
      <c r="G402" s="121" t="str">
        <f t="shared" si="15"/>
        <v>OK</v>
      </c>
      <c r="H402" s="121" t="str">
        <f t="shared" si="14"/>
        <v>OK</v>
      </c>
      <c r="I402" s="121" t="str">
        <f>IF(AND($C402&gt;0, NOT($C$237&gt;0)), "Row " &amp; ROW($C$237) &amp; " should be positive!", "OK")</f>
        <v>OK</v>
      </c>
    </row>
    <row r="403" spans="1:9" x14ac:dyDescent="0.2">
      <c r="A403" s="4" t="s">
        <v>12</v>
      </c>
      <c r="B403" s="5" t="s">
        <v>274</v>
      </c>
      <c r="C403" s="113">
        <v>0</v>
      </c>
      <c r="D403" s="110" t="s">
        <v>634</v>
      </c>
      <c r="E403" s="6"/>
      <c r="G403" s="121" t="str">
        <f t="shared" si="15"/>
        <v>OK</v>
      </c>
      <c r="H403" s="121" t="str">
        <f t="shared" si="14"/>
        <v>OK</v>
      </c>
      <c r="I403" s="121" t="str">
        <f>IF(AND($C403&gt;0, NOT($C$238&gt;0)), "Row " &amp; ROW($C$238) &amp; " should be positive!", "OK")</f>
        <v>OK</v>
      </c>
    </row>
    <row r="404" spans="1:9" x14ac:dyDescent="0.2">
      <c r="A404" s="4" t="s">
        <v>13</v>
      </c>
      <c r="B404" s="5" t="s">
        <v>274</v>
      </c>
      <c r="C404" s="113">
        <v>0</v>
      </c>
      <c r="D404" s="110" t="s">
        <v>634</v>
      </c>
      <c r="E404" s="6"/>
      <c r="G404" s="121" t="str">
        <f t="shared" si="15"/>
        <v>OK</v>
      </c>
      <c r="H404" s="121" t="str">
        <f t="shared" si="14"/>
        <v>OK</v>
      </c>
      <c r="I404" s="121" t="str">
        <f>IF(AND($C404&gt;0, NOT($C$239&gt;0)), "Row " &amp; ROW($C$239) &amp; " should be positive!", "OK")</f>
        <v>OK</v>
      </c>
    </row>
    <row r="405" spans="1:9" x14ac:dyDescent="0.2">
      <c r="A405" s="4" t="s">
        <v>1</v>
      </c>
      <c r="B405" s="5" t="s">
        <v>275</v>
      </c>
      <c r="C405" s="113">
        <v>0</v>
      </c>
      <c r="D405" s="110" t="s">
        <v>634</v>
      </c>
      <c r="E405" s="6"/>
      <c r="G405" s="121" t="str">
        <f t="shared" si="15"/>
        <v>OK</v>
      </c>
      <c r="H405" s="121" t="str">
        <f t="shared" si="14"/>
        <v>OK</v>
      </c>
      <c r="I405" s="121" t="str">
        <f>IF(AND($C405&gt;0, NOT($C$240&gt;0)), "Row " &amp; ROW($C$240) &amp; " should be positive!", "OK")</f>
        <v>OK</v>
      </c>
    </row>
    <row r="406" spans="1:9" x14ac:dyDescent="0.2">
      <c r="A406" s="4" t="s">
        <v>12</v>
      </c>
      <c r="B406" s="5" t="s">
        <v>275</v>
      </c>
      <c r="C406" s="113">
        <v>0</v>
      </c>
      <c r="D406" s="110" t="s">
        <v>634</v>
      </c>
      <c r="E406" s="6"/>
      <c r="G406" s="121" t="str">
        <f t="shared" si="15"/>
        <v>OK</v>
      </c>
      <c r="H406" s="121" t="str">
        <f t="shared" si="14"/>
        <v>OK</v>
      </c>
      <c r="I406" s="121" t="str">
        <f>IF(AND($C406&gt;0, NOT($C$241&gt;0)), "Row " &amp; ROW($C$241) &amp; " should be positive!", "OK")</f>
        <v>OK</v>
      </c>
    </row>
    <row r="407" spans="1:9" x14ac:dyDescent="0.2">
      <c r="A407" s="4" t="s">
        <v>13</v>
      </c>
      <c r="B407" s="5" t="s">
        <v>275</v>
      </c>
      <c r="C407" s="113">
        <v>0</v>
      </c>
      <c r="D407" s="110" t="s">
        <v>634</v>
      </c>
      <c r="E407" s="6"/>
      <c r="G407" s="121" t="str">
        <f t="shared" si="15"/>
        <v>OK</v>
      </c>
      <c r="H407" s="121" t="str">
        <f t="shared" si="14"/>
        <v>OK</v>
      </c>
      <c r="I407" s="121" t="str">
        <f>IF(AND($C407&gt;0, NOT($C$242&gt;0)), "Row " &amp; ROW($C$242) &amp; " should be positive!", "OK")</f>
        <v>OK</v>
      </c>
    </row>
    <row r="408" spans="1:9" x14ac:dyDescent="0.2">
      <c r="A408" s="4" t="s">
        <v>1</v>
      </c>
      <c r="B408" s="5" t="s">
        <v>983</v>
      </c>
      <c r="C408" s="113">
        <v>0</v>
      </c>
      <c r="D408" s="110" t="s">
        <v>634</v>
      </c>
      <c r="E408" s="6"/>
      <c r="G408" s="121" t="str">
        <f t="shared" si="15"/>
        <v>OK</v>
      </c>
      <c r="H408" s="121" t="str">
        <f t="shared" si="14"/>
        <v>OK</v>
      </c>
      <c r="I408" s="121" t="str">
        <f>IF(AND($C408&gt;0, NOT($C$243&gt;0)), "Row " &amp; ROW($C$243) &amp; " should be positive!", "OK")</f>
        <v>OK</v>
      </c>
    </row>
    <row r="409" spans="1:9" x14ac:dyDescent="0.2">
      <c r="A409" s="4" t="s">
        <v>12</v>
      </c>
      <c r="B409" s="5" t="s">
        <v>983</v>
      </c>
      <c r="C409" s="113">
        <v>0</v>
      </c>
      <c r="D409" s="110" t="s">
        <v>634</v>
      </c>
      <c r="E409" s="6"/>
      <c r="G409" s="121" t="str">
        <f t="shared" si="15"/>
        <v>OK</v>
      </c>
      <c r="H409" s="121" t="str">
        <f t="shared" si="14"/>
        <v>OK</v>
      </c>
      <c r="I409" s="121" t="str">
        <f>IF(AND($C409&gt;0, NOT($C$244&gt;0)), "Row " &amp; ROW($C$244) &amp; " should be positive!", "OK")</f>
        <v>OK</v>
      </c>
    </row>
    <row r="410" spans="1:9" x14ac:dyDescent="0.2">
      <c r="A410" s="4" t="s">
        <v>13</v>
      </c>
      <c r="B410" s="5" t="s">
        <v>983</v>
      </c>
      <c r="C410" s="113">
        <v>0</v>
      </c>
      <c r="D410" s="110" t="s">
        <v>634</v>
      </c>
      <c r="E410" s="6"/>
      <c r="G410" s="121" t="str">
        <f t="shared" si="15"/>
        <v>OK</v>
      </c>
      <c r="H410" s="121" t="str">
        <f t="shared" si="14"/>
        <v>OK</v>
      </c>
      <c r="I410" s="121" t="str">
        <f>IF(AND($C410&gt;0, NOT($C$245&gt;0)), "Row " &amp; ROW($C$245) &amp; " should be positive!", "OK")</f>
        <v>OK</v>
      </c>
    </row>
    <row r="411" spans="1:9" x14ac:dyDescent="0.2">
      <c r="A411" s="4" t="s">
        <v>1</v>
      </c>
      <c r="B411" s="5" t="s">
        <v>987</v>
      </c>
      <c r="C411" s="113">
        <v>0</v>
      </c>
      <c r="D411" s="110" t="s">
        <v>634</v>
      </c>
      <c r="E411" s="6"/>
      <c r="G411" s="121" t="str">
        <f t="shared" si="15"/>
        <v>OK</v>
      </c>
      <c r="H411" s="121" t="str">
        <f t="shared" si="14"/>
        <v>OK</v>
      </c>
      <c r="I411" s="121" t="str">
        <f>IF(AND($C411&gt;0, NOT($C$246&gt;0)), "Row " &amp; ROW($C$246) &amp; " should be positive!", "OK")</f>
        <v>OK</v>
      </c>
    </row>
    <row r="412" spans="1:9" x14ac:dyDescent="0.2">
      <c r="A412" s="4" t="s">
        <v>12</v>
      </c>
      <c r="B412" s="5" t="s">
        <v>987</v>
      </c>
      <c r="C412" s="113">
        <v>0</v>
      </c>
      <c r="D412" s="110" t="s">
        <v>634</v>
      </c>
      <c r="E412" s="6"/>
      <c r="G412" s="121" t="str">
        <f t="shared" si="15"/>
        <v>OK</v>
      </c>
      <c r="H412" s="121" t="str">
        <f t="shared" ref="H412:H475" si="16">IF(AND($C412&gt;0, $D412= "NA"), "Flag should be OK", "OK")</f>
        <v>OK</v>
      </c>
      <c r="I412" s="121" t="str">
        <f>IF(AND($C412&gt;0, NOT($C$247&gt;0)), "Row " &amp; ROW($C$247) &amp; " should be positive!", "OK")</f>
        <v>OK</v>
      </c>
    </row>
    <row r="413" spans="1:9" x14ac:dyDescent="0.2">
      <c r="A413" s="4" t="s">
        <v>13</v>
      </c>
      <c r="B413" s="5" t="s">
        <v>987</v>
      </c>
      <c r="C413" s="113">
        <v>0</v>
      </c>
      <c r="D413" s="110" t="s">
        <v>634</v>
      </c>
      <c r="E413" s="6"/>
      <c r="G413" s="121" t="str">
        <f t="shared" si="15"/>
        <v>OK</v>
      </c>
      <c r="H413" s="121" t="str">
        <f t="shared" si="16"/>
        <v>OK</v>
      </c>
      <c r="I413" s="121" t="str">
        <f>IF(AND($C413&gt;0, NOT($C$248&gt;0)), "Row " &amp; ROW($C$248) &amp; " should be positive!", "OK")</f>
        <v>OK</v>
      </c>
    </row>
    <row r="414" spans="1:9" x14ac:dyDescent="0.2">
      <c r="A414" s="4" t="s">
        <v>1</v>
      </c>
      <c r="B414" s="5" t="s">
        <v>276</v>
      </c>
      <c r="C414" s="112">
        <f xml:space="preserve"> SUM($C$423, $C$447)</f>
        <v>0</v>
      </c>
      <c r="D414" s="110" t="s">
        <v>634</v>
      </c>
      <c r="E414" s="6"/>
      <c r="F414" s="123">
        <f>SUM($C$414) - SUM($C$417, $C$420)</f>
        <v>0</v>
      </c>
      <c r="G414" s="121" t="str">
        <f t="shared" si="15"/>
        <v>OK</v>
      </c>
      <c r="H414" s="121" t="str">
        <f t="shared" si="16"/>
        <v>OK</v>
      </c>
      <c r="I414" s="121" t="str">
        <f>IF(AND($C414&gt;0, NOT($C$249&gt;0)), "Row " &amp; ROW($C$249) &amp; " should be positive!", "OK")</f>
        <v>OK</v>
      </c>
    </row>
    <row r="415" spans="1:9" x14ac:dyDescent="0.2">
      <c r="A415" s="4" t="s">
        <v>12</v>
      </c>
      <c r="B415" s="5" t="s">
        <v>276</v>
      </c>
      <c r="C415" s="112">
        <f xml:space="preserve"> SUM($C$424, $C$448)</f>
        <v>0</v>
      </c>
      <c r="D415" s="110" t="s">
        <v>634</v>
      </c>
      <c r="E415" s="6"/>
      <c r="F415" s="123">
        <f>SUM($C$415) - SUM($C$418, $C$421)</f>
        <v>0</v>
      </c>
      <c r="G415" s="121" t="str">
        <f t="shared" si="15"/>
        <v>OK</v>
      </c>
      <c r="H415" s="121" t="str">
        <f t="shared" si="16"/>
        <v>OK</v>
      </c>
      <c r="I415" s="121" t="str">
        <f>IF(AND($C415&gt;0, NOT($C$250&gt;0)), "Row " &amp; ROW($C$250) &amp; " should be positive!", "OK")</f>
        <v>OK</v>
      </c>
    </row>
    <row r="416" spans="1:9" x14ac:dyDescent="0.2">
      <c r="A416" s="4" t="s">
        <v>13</v>
      </c>
      <c r="B416" s="5" t="s">
        <v>276</v>
      </c>
      <c r="C416" s="112">
        <f xml:space="preserve"> SUM($C$425, $C$449)</f>
        <v>0</v>
      </c>
      <c r="D416" s="110" t="s">
        <v>634</v>
      </c>
      <c r="E416" s="6"/>
      <c r="F416" s="123">
        <f>SUM($C$416) - SUM($C$419, $C$422)</f>
        <v>0</v>
      </c>
      <c r="G416" s="121" t="str">
        <f t="shared" si="15"/>
        <v>OK</v>
      </c>
      <c r="H416" s="121" t="str">
        <f t="shared" si="16"/>
        <v>OK</v>
      </c>
      <c r="I416" s="121" t="str">
        <f>IF(AND($C416&gt;0, NOT($C$251&gt;0)), "Row " &amp; ROW($C$251) &amp; " should be positive!", "OK")</f>
        <v>OK</v>
      </c>
    </row>
    <row r="417" spans="1:9" x14ac:dyDescent="0.2">
      <c r="A417" s="4" t="s">
        <v>1</v>
      </c>
      <c r="B417" s="5" t="s">
        <v>277</v>
      </c>
      <c r="C417" s="113">
        <v>0</v>
      </c>
      <c r="D417" s="110" t="s">
        <v>634</v>
      </c>
      <c r="E417" s="6"/>
      <c r="F417" s="123">
        <f>SUM($C$414) - SUM($C$423, $C$447)</f>
        <v>0</v>
      </c>
      <c r="G417" s="121" t="str">
        <f t="shared" si="15"/>
        <v>OK</v>
      </c>
      <c r="H417" s="121" t="str">
        <f t="shared" si="16"/>
        <v>OK</v>
      </c>
      <c r="I417" s="121" t="str">
        <f>IF(AND($C417&gt;0, NOT($C$252&gt;0)), "Row " &amp; ROW($C$252) &amp; " should be positive!", "OK")</f>
        <v>OK</v>
      </c>
    </row>
    <row r="418" spans="1:9" x14ac:dyDescent="0.2">
      <c r="A418" s="4" t="s">
        <v>12</v>
      </c>
      <c r="B418" s="5" t="s">
        <v>277</v>
      </c>
      <c r="C418" s="113">
        <v>0</v>
      </c>
      <c r="D418" s="110" t="s">
        <v>634</v>
      </c>
      <c r="E418" s="6"/>
      <c r="F418" s="123">
        <f>SUM($C$415) - SUM($C$424, $C$448)</f>
        <v>0</v>
      </c>
      <c r="G418" s="121" t="str">
        <f t="shared" si="15"/>
        <v>OK</v>
      </c>
      <c r="H418" s="121" t="str">
        <f t="shared" si="16"/>
        <v>OK</v>
      </c>
      <c r="I418" s="121" t="str">
        <f>IF(AND($C418&gt;0, NOT($C$253&gt;0)), "Row " &amp; ROW($C$253) &amp; " should be positive!", "OK")</f>
        <v>OK</v>
      </c>
    </row>
    <row r="419" spans="1:9" x14ac:dyDescent="0.2">
      <c r="A419" s="4" t="s">
        <v>13</v>
      </c>
      <c r="B419" s="5" t="s">
        <v>277</v>
      </c>
      <c r="C419" s="113">
        <v>0</v>
      </c>
      <c r="D419" s="110" t="s">
        <v>634</v>
      </c>
      <c r="E419" s="6"/>
      <c r="F419" s="123">
        <f>SUM($C$416) - SUM($C$425, $C$449)</f>
        <v>0</v>
      </c>
      <c r="G419" s="121" t="str">
        <f t="shared" si="15"/>
        <v>OK</v>
      </c>
      <c r="H419" s="121" t="str">
        <f t="shared" si="16"/>
        <v>OK</v>
      </c>
      <c r="I419" s="121" t="str">
        <f>IF(AND($C419&gt;0, NOT($C$254&gt;0)), "Row " &amp; ROW($C$254) &amp; " should be positive!", "OK")</f>
        <v>OK</v>
      </c>
    </row>
    <row r="420" spans="1:9" x14ac:dyDescent="0.2">
      <c r="A420" s="4" t="s">
        <v>1</v>
      </c>
      <c r="B420" s="5" t="s">
        <v>278</v>
      </c>
      <c r="C420" s="113">
        <v>0</v>
      </c>
      <c r="D420" s="110" t="s">
        <v>634</v>
      </c>
      <c r="E420" s="6"/>
      <c r="G420" s="121" t="str">
        <f t="shared" si="15"/>
        <v>OK</v>
      </c>
      <c r="H420" s="121" t="str">
        <f t="shared" si="16"/>
        <v>OK</v>
      </c>
      <c r="I420" s="121" t="str">
        <f>IF(AND($C420&gt;0, NOT($C$255&gt;0)), "Row " &amp; ROW($C$255) &amp; " should be positive!", "OK")</f>
        <v>OK</v>
      </c>
    </row>
    <row r="421" spans="1:9" x14ac:dyDescent="0.2">
      <c r="A421" s="4" t="s">
        <v>12</v>
      </c>
      <c r="B421" s="5" t="s">
        <v>278</v>
      </c>
      <c r="C421" s="113">
        <v>0</v>
      </c>
      <c r="D421" s="110" t="s">
        <v>634</v>
      </c>
      <c r="E421" s="6"/>
      <c r="G421" s="121" t="str">
        <f t="shared" si="15"/>
        <v>OK</v>
      </c>
      <c r="H421" s="121" t="str">
        <f t="shared" si="16"/>
        <v>OK</v>
      </c>
      <c r="I421" s="121" t="str">
        <f>IF(AND($C421&gt;0, NOT($C$256&gt;0)), "Row " &amp; ROW($C$256) &amp; " should be positive!", "OK")</f>
        <v>OK</v>
      </c>
    </row>
    <row r="422" spans="1:9" x14ac:dyDescent="0.2">
      <c r="A422" s="4" t="s">
        <v>13</v>
      </c>
      <c r="B422" s="5" t="s">
        <v>278</v>
      </c>
      <c r="C422" s="113">
        <v>0</v>
      </c>
      <c r="D422" s="110" t="s">
        <v>634</v>
      </c>
      <c r="E422" s="6"/>
      <c r="G422" s="121" t="str">
        <f t="shared" si="15"/>
        <v>OK</v>
      </c>
      <c r="H422" s="121" t="str">
        <f t="shared" si="16"/>
        <v>OK</v>
      </c>
      <c r="I422" s="121" t="str">
        <f>IF(AND($C422&gt;0, NOT($C$257&gt;0)), "Row " &amp; ROW($C$257) &amp; " should be positive!", "OK")</f>
        <v>OK</v>
      </c>
    </row>
    <row r="423" spans="1:9" x14ac:dyDescent="0.2">
      <c r="A423" s="4" t="s">
        <v>1</v>
      </c>
      <c r="B423" s="5" t="s">
        <v>279</v>
      </c>
      <c r="C423" s="112">
        <f xml:space="preserve"> SUM($C$426, $C$441, $C$444)</f>
        <v>0</v>
      </c>
      <c r="D423" s="110" t="s">
        <v>634</v>
      </c>
      <c r="E423" s="6"/>
      <c r="F423" s="123">
        <f>SUM($C$423) - SUM($C$426, $C$441, $C$444)</f>
        <v>0</v>
      </c>
      <c r="G423" s="121" t="str">
        <f t="shared" si="15"/>
        <v>OK</v>
      </c>
      <c r="H423" s="121" t="str">
        <f t="shared" si="16"/>
        <v>OK</v>
      </c>
      <c r="I423" s="121" t="str">
        <f>IF(AND($C423&gt;0, NOT($C$258&gt;0)), "Row " &amp; ROW($C$258) &amp; " should be positive!", "OK")</f>
        <v>OK</v>
      </c>
    </row>
    <row r="424" spans="1:9" x14ac:dyDescent="0.2">
      <c r="A424" s="4" t="s">
        <v>12</v>
      </c>
      <c r="B424" s="5" t="s">
        <v>279</v>
      </c>
      <c r="C424" s="112">
        <f xml:space="preserve"> SUM($C$427, $C$442, $C$445)</f>
        <v>0</v>
      </c>
      <c r="D424" s="110" t="s">
        <v>634</v>
      </c>
      <c r="E424" s="6"/>
      <c r="F424" s="123">
        <f>SUM($C$424) - SUM($C$427, $C$442, $C$445)</f>
        <v>0</v>
      </c>
      <c r="G424" s="121" t="str">
        <f t="shared" si="15"/>
        <v>OK</v>
      </c>
      <c r="H424" s="121" t="str">
        <f t="shared" si="16"/>
        <v>OK</v>
      </c>
      <c r="I424" s="121" t="str">
        <f>IF(AND($C424&gt;0, NOT($C$259&gt;0)), "Row " &amp; ROW($C$259) &amp; " should be positive!", "OK")</f>
        <v>OK</v>
      </c>
    </row>
    <row r="425" spans="1:9" x14ac:dyDescent="0.2">
      <c r="A425" s="4" t="s">
        <v>13</v>
      </c>
      <c r="B425" s="5" t="s">
        <v>279</v>
      </c>
      <c r="C425" s="112">
        <f xml:space="preserve"> SUM($C$428, $C$443, $C$446)</f>
        <v>0</v>
      </c>
      <c r="D425" s="110" t="s">
        <v>634</v>
      </c>
      <c r="E425" s="6"/>
      <c r="F425" s="123">
        <f>SUM($C$425) - SUM($C$428, $C$443, $C$446)</f>
        <v>0</v>
      </c>
      <c r="G425" s="121" t="str">
        <f t="shared" si="15"/>
        <v>OK</v>
      </c>
      <c r="H425" s="121" t="str">
        <f t="shared" si="16"/>
        <v>OK</v>
      </c>
      <c r="I425" s="121" t="str">
        <f>IF(AND($C425&gt;0, NOT($C$260&gt;0)), "Row " &amp; ROW($C$260) &amp; " should be positive!", "OK")</f>
        <v>OK</v>
      </c>
    </row>
    <row r="426" spans="1:9" x14ac:dyDescent="0.2">
      <c r="A426" s="4" t="s">
        <v>1</v>
      </c>
      <c r="B426" s="5" t="s">
        <v>280</v>
      </c>
      <c r="C426" s="112">
        <f xml:space="preserve"> SUM($C$429, $C$432, $C$435, $C$438)</f>
        <v>0</v>
      </c>
      <c r="D426" s="110" t="s">
        <v>634</v>
      </c>
      <c r="E426" s="6"/>
      <c r="F426" s="123">
        <f>SUM($C$426) - SUM($C$429, $C$432, $C$435, $C$438)</f>
        <v>0</v>
      </c>
      <c r="G426" s="121" t="str">
        <f t="shared" si="15"/>
        <v>OK</v>
      </c>
      <c r="H426" s="121" t="str">
        <f t="shared" si="16"/>
        <v>OK</v>
      </c>
      <c r="I426" s="121" t="str">
        <f>IF(AND($C426&gt;0, NOT($C$261&gt;0)), "Row " &amp; ROW($C$261) &amp; " should be positive!", "OK")</f>
        <v>OK</v>
      </c>
    </row>
    <row r="427" spans="1:9" x14ac:dyDescent="0.2">
      <c r="A427" s="4" t="s">
        <v>12</v>
      </c>
      <c r="B427" s="5" t="s">
        <v>280</v>
      </c>
      <c r="C427" s="112">
        <f xml:space="preserve"> SUM($C$430, $C$433, $C$436, $C$439)</f>
        <v>0</v>
      </c>
      <c r="D427" s="110" t="s">
        <v>634</v>
      </c>
      <c r="E427" s="6"/>
      <c r="F427" s="123">
        <f>SUM($C$427) - SUM($C$430, $C$433, $C$436, $C$439)</f>
        <v>0</v>
      </c>
      <c r="G427" s="121" t="str">
        <f t="shared" si="15"/>
        <v>OK</v>
      </c>
      <c r="H427" s="121" t="str">
        <f t="shared" si="16"/>
        <v>OK</v>
      </c>
      <c r="I427" s="121" t="str">
        <f>IF(AND($C427&gt;0, NOT($C$262&gt;0)), "Row " &amp; ROW($C$262) &amp; " should be positive!", "OK")</f>
        <v>OK</v>
      </c>
    </row>
    <row r="428" spans="1:9" x14ac:dyDescent="0.2">
      <c r="A428" s="4" t="s">
        <v>13</v>
      </c>
      <c r="B428" s="5" t="s">
        <v>280</v>
      </c>
      <c r="C428" s="112">
        <f xml:space="preserve"> SUM($C$431, $C$434, $C$437, $C$440)</f>
        <v>0</v>
      </c>
      <c r="D428" s="110" t="s">
        <v>634</v>
      </c>
      <c r="E428" s="6"/>
      <c r="F428" s="123">
        <f>SUM($C$428) - SUM($C$431, $C$434, $C$437, $C$440)</f>
        <v>0</v>
      </c>
      <c r="G428" s="121" t="str">
        <f t="shared" si="15"/>
        <v>OK</v>
      </c>
      <c r="H428" s="121" t="str">
        <f t="shared" si="16"/>
        <v>OK</v>
      </c>
      <c r="I428" s="121" t="str">
        <f>IF(AND($C428&gt;0, NOT($C$263&gt;0)), "Row " &amp; ROW($C$263) &amp; " should be positive!", "OK")</f>
        <v>OK</v>
      </c>
    </row>
    <row r="429" spans="1:9" x14ac:dyDescent="0.2">
      <c r="A429" s="4" t="s">
        <v>1</v>
      </c>
      <c r="B429" s="5" t="s">
        <v>281</v>
      </c>
      <c r="C429" s="113">
        <v>0</v>
      </c>
      <c r="D429" s="110" t="s">
        <v>634</v>
      </c>
      <c r="E429" s="6"/>
      <c r="G429" s="121" t="str">
        <f t="shared" si="15"/>
        <v>OK</v>
      </c>
      <c r="H429" s="121" t="str">
        <f t="shared" si="16"/>
        <v>OK</v>
      </c>
      <c r="I429" s="121" t="str">
        <f>IF(AND($C429&gt;0, NOT($C$264&gt;0)), "Row " &amp; ROW($C$264) &amp; " should be positive!", "OK")</f>
        <v>OK</v>
      </c>
    </row>
    <row r="430" spans="1:9" x14ac:dyDescent="0.2">
      <c r="A430" s="4" t="s">
        <v>12</v>
      </c>
      <c r="B430" s="5" t="s">
        <v>281</v>
      </c>
      <c r="C430" s="113">
        <v>0</v>
      </c>
      <c r="D430" s="110" t="s">
        <v>634</v>
      </c>
      <c r="E430" s="6"/>
      <c r="G430" s="121" t="str">
        <f t="shared" si="15"/>
        <v>OK</v>
      </c>
      <c r="H430" s="121" t="str">
        <f t="shared" si="16"/>
        <v>OK</v>
      </c>
      <c r="I430" s="121" t="str">
        <f>IF(AND($C430&gt;0, NOT($C$265&gt;0)), "Row " &amp; ROW($C$265) &amp; " should be positive!", "OK")</f>
        <v>OK</v>
      </c>
    </row>
    <row r="431" spans="1:9" x14ac:dyDescent="0.2">
      <c r="A431" s="4" t="s">
        <v>13</v>
      </c>
      <c r="B431" s="5" t="s">
        <v>281</v>
      </c>
      <c r="C431" s="113">
        <v>0</v>
      </c>
      <c r="D431" s="110" t="s">
        <v>634</v>
      </c>
      <c r="E431" s="6"/>
      <c r="G431" s="121" t="str">
        <f t="shared" si="15"/>
        <v>OK</v>
      </c>
      <c r="H431" s="121" t="str">
        <f t="shared" si="16"/>
        <v>OK</v>
      </c>
      <c r="I431" s="121" t="str">
        <f>IF(AND($C431&gt;0, NOT($C$266&gt;0)), "Row " &amp; ROW($C$266) &amp; " should be positive!", "OK")</f>
        <v>OK</v>
      </c>
    </row>
    <row r="432" spans="1:9" x14ac:dyDescent="0.2">
      <c r="A432" s="4" t="s">
        <v>1</v>
      </c>
      <c r="B432" s="5" t="s">
        <v>282</v>
      </c>
      <c r="C432" s="113">
        <v>0</v>
      </c>
      <c r="D432" s="110" t="s">
        <v>634</v>
      </c>
      <c r="E432" s="6"/>
      <c r="G432" s="121" t="str">
        <f t="shared" si="15"/>
        <v>OK</v>
      </c>
      <c r="H432" s="121" t="str">
        <f t="shared" si="16"/>
        <v>OK</v>
      </c>
      <c r="I432" s="121" t="str">
        <f>IF(AND($C432&gt;0, NOT($C$267&gt;0)), "Row " &amp; ROW($C$267) &amp; " should be positive!", "OK")</f>
        <v>OK</v>
      </c>
    </row>
    <row r="433" spans="1:9" x14ac:dyDescent="0.2">
      <c r="A433" s="4" t="s">
        <v>12</v>
      </c>
      <c r="B433" s="5" t="s">
        <v>282</v>
      </c>
      <c r="C433" s="113">
        <v>0</v>
      </c>
      <c r="D433" s="110" t="s">
        <v>634</v>
      </c>
      <c r="E433" s="6"/>
      <c r="G433" s="121" t="str">
        <f t="shared" si="15"/>
        <v>OK</v>
      </c>
      <c r="H433" s="121" t="str">
        <f t="shared" si="16"/>
        <v>OK</v>
      </c>
      <c r="I433" s="121" t="str">
        <f>IF(AND($C433&gt;0, NOT($C$268&gt;0)), "Row " &amp; ROW($C$268) &amp; " should be positive!", "OK")</f>
        <v>OK</v>
      </c>
    </row>
    <row r="434" spans="1:9" x14ac:dyDescent="0.2">
      <c r="A434" s="4" t="s">
        <v>13</v>
      </c>
      <c r="B434" s="5" t="s">
        <v>282</v>
      </c>
      <c r="C434" s="113">
        <v>0</v>
      </c>
      <c r="D434" s="110" t="s">
        <v>634</v>
      </c>
      <c r="E434" s="6"/>
      <c r="G434" s="121" t="str">
        <f t="shared" si="15"/>
        <v>OK</v>
      </c>
      <c r="H434" s="121" t="str">
        <f t="shared" si="16"/>
        <v>OK</v>
      </c>
      <c r="I434" s="121" t="str">
        <f>IF(AND($C434&gt;0, NOT($C$269&gt;0)), "Row " &amp; ROW($C$269) &amp; " should be positive!", "OK")</f>
        <v>OK</v>
      </c>
    </row>
    <row r="435" spans="1:9" x14ac:dyDescent="0.2">
      <c r="A435" s="4" t="s">
        <v>1</v>
      </c>
      <c r="B435" s="5" t="s">
        <v>283</v>
      </c>
      <c r="C435" s="113">
        <v>0</v>
      </c>
      <c r="D435" s="110" t="s">
        <v>634</v>
      </c>
      <c r="E435" s="6"/>
      <c r="G435" s="121" t="str">
        <f t="shared" si="15"/>
        <v>OK</v>
      </c>
      <c r="H435" s="121" t="str">
        <f t="shared" si="16"/>
        <v>OK</v>
      </c>
      <c r="I435" s="121" t="str">
        <f>IF(AND($C435&gt;0, NOT($C$270&gt;0)), "Row " &amp; ROW($C$270) &amp; " should be positive!", "OK")</f>
        <v>OK</v>
      </c>
    </row>
    <row r="436" spans="1:9" x14ac:dyDescent="0.2">
      <c r="A436" s="4" t="s">
        <v>12</v>
      </c>
      <c r="B436" s="5" t="s">
        <v>283</v>
      </c>
      <c r="C436" s="113">
        <v>0</v>
      </c>
      <c r="D436" s="110" t="s">
        <v>634</v>
      </c>
      <c r="E436" s="6"/>
      <c r="G436" s="121" t="str">
        <f t="shared" si="15"/>
        <v>OK</v>
      </c>
      <c r="H436" s="121" t="str">
        <f t="shared" si="16"/>
        <v>OK</v>
      </c>
      <c r="I436" s="121" t="str">
        <f>IF(AND($C436&gt;0, NOT($C$271&gt;0)), "Row " &amp; ROW($C$271) &amp; " should be positive!", "OK")</f>
        <v>OK</v>
      </c>
    </row>
    <row r="437" spans="1:9" x14ac:dyDescent="0.2">
      <c r="A437" s="4" t="s">
        <v>13</v>
      </c>
      <c r="B437" s="5" t="s">
        <v>283</v>
      </c>
      <c r="C437" s="113">
        <v>0</v>
      </c>
      <c r="D437" s="110" t="s">
        <v>634</v>
      </c>
      <c r="E437" s="6"/>
      <c r="G437" s="121" t="str">
        <f t="shared" si="15"/>
        <v>OK</v>
      </c>
      <c r="H437" s="121" t="str">
        <f t="shared" si="16"/>
        <v>OK</v>
      </c>
      <c r="I437" s="121" t="str">
        <f>IF(AND($C437&gt;0, NOT($C$272&gt;0)), "Row " &amp; ROW($C$272) &amp; " should be positive!", "OK")</f>
        <v>OK</v>
      </c>
    </row>
    <row r="438" spans="1:9" x14ac:dyDescent="0.2">
      <c r="A438" s="4" t="s">
        <v>1</v>
      </c>
      <c r="B438" s="5" t="s">
        <v>284</v>
      </c>
      <c r="C438" s="113">
        <v>0</v>
      </c>
      <c r="D438" s="110" t="s">
        <v>634</v>
      </c>
      <c r="E438" s="6"/>
      <c r="G438" s="121" t="str">
        <f t="shared" si="15"/>
        <v>OK</v>
      </c>
      <c r="H438" s="121" t="str">
        <f t="shared" si="16"/>
        <v>OK</v>
      </c>
      <c r="I438" s="121" t="str">
        <f>IF(AND($C438&gt;0, NOT($C$273&gt;0)), "Row " &amp; ROW($C$273) &amp; " should be positive!", "OK")</f>
        <v>OK</v>
      </c>
    </row>
    <row r="439" spans="1:9" x14ac:dyDescent="0.2">
      <c r="A439" s="4" t="s">
        <v>12</v>
      </c>
      <c r="B439" s="5" t="s">
        <v>284</v>
      </c>
      <c r="C439" s="113">
        <v>0</v>
      </c>
      <c r="D439" s="110" t="s">
        <v>634</v>
      </c>
      <c r="E439" s="6"/>
      <c r="G439" s="121" t="str">
        <f t="shared" si="15"/>
        <v>OK</v>
      </c>
      <c r="H439" s="121" t="str">
        <f t="shared" si="16"/>
        <v>OK</v>
      </c>
      <c r="I439" s="121" t="str">
        <f>IF(AND($C439&gt;0, NOT($C$274&gt;0)), "Row " &amp; ROW($C$274) &amp; " should be positive!", "OK")</f>
        <v>OK</v>
      </c>
    </row>
    <row r="440" spans="1:9" x14ac:dyDescent="0.2">
      <c r="A440" s="4" t="s">
        <v>13</v>
      </c>
      <c r="B440" s="5" t="s">
        <v>284</v>
      </c>
      <c r="C440" s="113">
        <v>0</v>
      </c>
      <c r="D440" s="110" t="s">
        <v>634</v>
      </c>
      <c r="E440" s="6"/>
      <c r="G440" s="121" t="str">
        <f t="shared" si="15"/>
        <v>OK</v>
      </c>
      <c r="H440" s="121" t="str">
        <f t="shared" si="16"/>
        <v>OK</v>
      </c>
      <c r="I440" s="121" t="str">
        <f>IF(AND($C440&gt;0, NOT($C$275&gt;0)), "Row " &amp; ROW($C$275) &amp; " should be positive!", "OK")</f>
        <v>OK</v>
      </c>
    </row>
    <row r="441" spans="1:9" x14ac:dyDescent="0.2">
      <c r="A441" s="4" t="s">
        <v>1</v>
      </c>
      <c r="B441" s="5" t="s">
        <v>285</v>
      </c>
      <c r="C441" s="113">
        <v>0</v>
      </c>
      <c r="D441" s="110" t="s">
        <v>634</v>
      </c>
      <c r="E441" s="6"/>
      <c r="G441" s="121" t="str">
        <f t="shared" si="15"/>
        <v>OK</v>
      </c>
      <c r="H441" s="121" t="str">
        <f t="shared" si="16"/>
        <v>OK</v>
      </c>
      <c r="I441" s="121" t="str">
        <f>IF(AND($C441&gt;0, NOT($C$276&gt;0)), "Row " &amp; ROW($C$276) &amp; " should be positive!", "OK")</f>
        <v>OK</v>
      </c>
    </row>
    <row r="442" spans="1:9" x14ac:dyDescent="0.2">
      <c r="A442" s="4" t="s">
        <v>12</v>
      </c>
      <c r="B442" s="5" t="s">
        <v>285</v>
      </c>
      <c r="C442" s="113">
        <v>0</v>
      </c>
      <c r="D442" s="110" t="s">
        <v>634</v>
      </c>
      <c r="E442" s="6"/>
      <c r="G442" s="121" t="str">
        <f t="shared" si="15"/>
        <v>OK</v>
      </c>
      <c r="H442" s="121" t="str">
        <f t="shared" si="16"/>
        <v>OK</v>
      </c>
      <c r="I442" s="121" t="str">
        <f>IF(AND($C442&gt;0, NOT($C$277&gt;0)), "Row " &amp; ROW($C$277) &amp; " should be positive!", "OK")</f>
        <v>OK</v>
      </c>
    </row>
    <row r="443" spans="1:9" x14ac:dyDescent="0.2">
      <c r="A443" s="4" t="s">
        <v>13</v>
      </c>
      <c r="B443" s="5" t="s">
        <v>285</v>
      </c>
      <c r="C443" s="113">
        <v>0</v>
      </c>
      <c r="D443" s="110" t="s">
        <v>634</v>
      </c>
      <c r="E443" s="6"/>
      <c r="G443" s="121" t="str">
        <f t="shared" si="15"/>
        <v>OK</v>
      </c>
      <c r="H443" s="121" t="str">
        <f t="shared" si="16"/>
        <v>OK</v>
      </c>
      <c r="I443" s="121" t="str">
        <f>IF(AND($C443&gt;0, NOT($C$278&gt;0)), "Row " &amp; ROW($C$278) &amp; " should be positive!", "OK")</f>
        <v>OK</v>
      </c>
    </row>
    <row r="444" spans="1:9" x14ac:dyDescent="0.2">
      <c r="A444" s="4" t="s">
        <v>1</v>
      </c>
      <c r="B444" s="5" t="s">
        <v>286</v>
      </c>
      <c r="C444" s="113">
        <v>0</v>
      </c>
      <c r="D444" s="110" t="s">
        <v>634</v>
      </c>
      <c r="E444" s="6"/>
      <c r="G444" s="121" t="str">
        <f t="shared" si="15"/>
        <v>OK</v>
      </c>
      <c r="H444" s="121" t="str">
        <f t="shared" si="16"/>
        <v>OK</v>
      </c>
      <c r="I444" s="121" t="str">
        <f>IF(AND($C444&gt;0, NOT($C$279&gt;0)), "Row " &amp; ROW($C$279) &amp; " should be positive!", "OK")</f>
        <v>OK</v>
      </c>
    </row>
    <row r="445" spans="1:9" x14ac:dyDescent="0.2">
      <c r="A445" s="4" t="s">
        <v>12</v>
      </c>
      <c r="B445" s="5" t="s">
        <v>286</v>
      </c>
      <c r="C445" s="113">
        <v>0</v>
      </c>
      <c r="D445" s="110" t="s">
        <v>634</v>
      </c>
      <c r="E445" s="6"/>
      <c r="G445" s="121" t="str">
        <f t="shared" si="15"/>
        <v>OK</v>
      </c>
      <c r="H445" s="121" t="str">
        <f t="shared" si="16"/>
        <v>OK</v>
      </c>
      <c r="I445" s="121" t="str">
        <f>IF(AND($C445&gt;0, NOT($C$280&gt;0)), "Row " &amp; ROW($C$280) &amp; " should be positive!", "OK")</f>
        <v>OK</v>
      </c>
    </row>
    <row r="446" spans="1:9" x14ac:dyDescent="0.2">
      <c r="A446" s="4" t="s">
        <v>13</v>
      </c>
      <c r="B446" s="5" t="s">
        <v>286</v>
      </c>
      <c r="C446" s="113">
        <v>0</v>
      </c>
      <c r="D446" s="110" t="s">
        <v>634</v>
      </c>
      <c r="E446" s="6"/>
      <c r="G446" s="121" t="str">
        <f t="shared" si="15"/>
        <v>OK</v>
      </c>
      <c r="H446" s="121" t="str">
        <f t="shared" si="16"/>
        <v>OK</v>
      </c>
      <c r="I446" s="121" t="str">
        <f>IF(AND($C446&gt;0, NOT($C$281&gt;0)), "Row " &amp; ROW($C$281) &amp; " should be positive!", "OK")</f>
        <v>OK</v>
      </c>
    </row>
    <row r="447" spans="1:9" x14ac:dyDescent="0.2">
      <c r="A447" s="4" t="s">
        <v>1</v>
      </c>
      <c r="B447" s="5" t="s">
        <v>287</v>
      </c>
      <c r="C447" s="112">
        <f xml:space="preserve"> SUM($C$471, $C$474, $C$477, $C$480, $C$483)</f>
        <v>0</v>
      </c>
      <c r="D447" s="110" t="s">
        <v>634</v>
      </c>
      <c r="E447" s="6"/>
      <c r="F447" s="123">
        <f>SUM($C$447) - SUM($C$450, $C$465, $C$468)</f>
        <v>0</v>
      </c>
      <c r="G447" s="121" t="str">
        <f t="shared" si="15"/>
        <v>OK</v>
      </c>
      <c r="H447" s="121" t="str">
        <f t="shared" si="16"/>
        <v>OK</v>
      </c>
      <c r="I447" s="121" t="str">
        <f>IF(AND($C447&gt;0, NOT($C$282&gt;0)), "Row " &amp; ROW($C$282) &amp; " should be positive!", "OK")</f>
        <v>OK</v>
      </c>
    </row>
    <row r="448" spans="1:9" x14ac:dyDescent="0.2">
      <c r="A448" s="4" t="s">
        <v>12</v>
      </c>
      <c r="B448" s="5" t="s">
        <v>287</v>
      </c>
      <c r="C448" s="112">
        <f xml:space="preserve"> SUM($C$472, $C$475, $C$478, $C$481, $C$484)</f>
        <v>0</v>
      </c>
      <c r="D448" s="110" t="s">
        <v>634</v>
      </c>
      <c r="E448" s="6"/>
      <c r="F448" s="123">
        <f>SUM($C$448) - SUM($C$451, $C$466, $C$469)</f>
        <v>0</v>
      </c>
      <c r="G448" s="121" t="str">
        <f t="shared" si="15"/>
        <v>OK</v>
      </c>
      <c r="H448" s="121" t="str">
        <f t="shared" si="16"/>
        <v>OK</v>
      </c>
      <c r="I448" s="121" t="str">
        <f>IF(AND($C448&gt;0, NOT($C$283&gt;0)), "Row " &amp; ROW($C$283) &amp; " should be positive!", "OK")</f>
        <v>OK</v>
      </c>
    </row>
    <row r="449" spans="1:9" x14ac:dyDescent="0.2">
      <c r="A449" s="4" t="s">
        <v>13</v>
      </c>
      <c r="B449" s="5" t="s">
        <v>287</v>
      </c>
      <c r="C449" s="112">
        <f xml:space="preserve"> SUM($C$473, $C$476, $C$479, $C$482, $C$485)</f>
        <v>0</v>
      </c>
      <c r="D449" s="110" t="s">
        <v>634</v>
      </c>
      <c r="E449" s="6"/>
      <c r="F449" s="123">
        <f>SUM($C$449) - SUM($C$452, $C$467, $C$470)</f>
        <v>0</v>
      </c>
      <c r="G449" s="121" t="str">
        <f t="shared" si="15"/>
        <v>OK</v>
      </c>
      <c r="H449" s="121" t="str">
        <f t="shared" si="16"/>
        <v>OK</v>
      </c>
      <c r="I449" s="121" t="str">
        <f>IF(AND($C449&gt;0, NOT($C$284&gt;0)), "Row " &amp; ROW($C$284) &amp; " should be positive!", "OK")</f>
        <v>OK</v>
      </c>
    </row>
    <row r="450" spans="1:9" x14ac:dyDescent="0.2">
      <c r="A450" s="4" t="s">
        <v>1</v>
      </c>
      <c r="B450" s="5" t="s">
        <v>288</v>
      </c>
      <c r="C450" s="112">
        <f xml:space="preserve"> SUM($C$453, $C$456, $C$459, $C$462)</f>
        <v>0</v>
      </c>
      <c r="D450" s="110" t="s">
        <v>634</v>
      </c>
      <c r="E450" s="6"/>
      <c r="F450" s="123">
        <f>SUM($C$447) - SUM($C$471, $C$474, $C$477, $C$480, $C$483)</f>
        <v>0</v>
      </c>
      <c r="G450" s="121" t="str">
        <f t="shared" si="15"/>
        <v>OK</v>
      </c>
      <c r="H450" s="121" t="str">
        <f t="shared" si="16"/>
        <v>OK</v>
      </c>
      <c r="I450" s="121" t="str">
        <f>IF(AND($C450&gt;0, NOT($C$285&gt;0)), "Row " &amp; ROW($C$285) &amp; " should be positive!", "OK")</f>
        <v>OK</v>
      </c>
    </row>
    <row r="451" spans="1:9" x14ac:dyDescent="0.2">
      <c r="A451" s="4" t="s">
        <v>12</v>
      </c>
      <c r="B451" s="5" t="s">
        <v>288</v>
      </c>
      <c r="C451" s="112">
        <f xml:space="preserve"> SUM($C$454, $C$457, $C$460, $C$463)</f>
        <v>0</v>
      </c>
      <c r="D451" s="110" t="s">
        <v>634</v>
      </c>
      <c r="E451" s="6"/>
      <c r="F451" s="123">
        <f>SUM($C$448) - SUM($C$472, $C$475, $C$478, $C$481, $C$484)</f>
        <v>0</v>
      </c>
      <c r="G451" s="121" t="str">
        <f t="shared" si="15"/>
        <v>OK</v>
      </c>
      <c r="H451" s="121" t="str">
        <f t="shared" si="16"/>
        <v>OK</v>
      </c>
      <c r="I451" s="121" t="str">
        <f>IF(AND($C451&gt;0, NOT($C$286&gt;0)), "Row " &amp; ROW($C$286) &amp; " should be positive!", "OK")</f>
        <v>OK</v>
      </c>
    </row>
    <row r="452" spans="1:9" x14ac:dyDescent="0.2">
      <c r="A452" s="4" t="s">
        <v>13</v>
      </c>
      <c r="B452" s="5" t="s">
        <v>288</v>
      </c>
      <c r="C452" s="112">
        <f xml:space="preserve"> SUM($C$455, $C$458, $C$461, $C$464)</f>
        <v>0</v>
      </c>
      <c r="D452" s="110" t="s">
        <v>634</v>
      </c>
      <c r="E452" s="6"/>
      <c r="F452" s="123">
        <f>SUM($C$449) - SUM($C$473, $C$476, $C$479, $C$482, $C$485)</f>
        <v>0</v>
      </c>
      <c r="G452" s="121" t="str">
        <f t="shared" si="15"/>
        <v>OK</v>
      </c>
      <c r="H452" s="121" t="str">
        <f t="shared" si="16"/>
        <v>OK</v>
      </c>
      <c r="I452" s="121" t="str">
        <f>IF(AND($C452&gt;0, NOT($C$287&gt;0)), "Row " &amp; ROW($C$287) &amp; " should be positive!", "OK")</f>
        <v>OK</v>
      </c>
    </row>
    <row r="453" spans="1:9" x14ac:dyDescent="0.2">
      <c r="A453" s="4" t="s">
        <v>1</v>
      </c>
      <c r="B453" s="5" t="s">
        <v>289</v>
      </c>
      <c r="C453" s="113">
        <v>0</v>
      </c>
      <c r="D453" s="110" t="s">
        <v>634</v>
      </c>
      <c r="E453" s="6"/>
      <c r="F453" s="123">
        <f>SUM($C$450) - SUM($C$453, $C$456, $C$459, $C$462)</f>
        <v>0</v>
      </c>
      <c r="G453" s="121" t="str">
        <f t="shared" si="15"/>
        <v>OK</v>
      </c>
      <c r="H453" s="121" t="str">
        <f t="shared" si="16"/>
        <v>OK</v>
      </c>
      <c r="I453" s="121" t="str">
        <f>IF(AND($C453&gt;0, NOT($C$288&gt;0)), "Row " &amp; ROW($C$288) &amp; " should be positive!", "OK")</f>
        <v>OK</v>
      </c>
    </row>
    <row r="454" spans="1:9" x14ac:dyDescent="0.2">
      <c r="A454" s="4" t="s">
        <v>12</v>
      </c>
      <c r="B454" s="5" t="s">
        <v>289</v>
      </c>
      <c r="C454" s="113">
        <v>0</v>
      </c>
      <c r="D454" s="110" t="s">
        <v>634</v>
      </c>
      <c r="E454" s="6"/>
      <c r="F454" s="123">
        <f>SUM($C$451) - SUM($C$454, $C$457, $C$460, $C$463)</f>
        <v>0</v>
      </c>
      <c r="G454" s="121" t="str">
        <f t="shared" ref="G454:G488" si="17">IF(OR(ISBLANK($C454), ISBLANK($D454)), "missing", "OK")</f>
        <v>OK</v>
      </c>
      <c r="H454" s="121" t="str">
        <f t="shared" si="16"/>
        <v>OK</v>
      </c>
      <c r="I454" s="121" t="str">
        <f>IF(AND($C454&gt;0, NOT($C$289&gt;0)), "Row " &amp; ROW($C$289) &amp; " should be positive!", "OK")</f>
        <v>OK</v>
      </c>
    </row>
    <row r="455" spans="1:9" x14ac:dyDescent="0.2">
      <c r="A455" s="4" t="s">
        <v>13</v>
      </c>
      <c r="B455" s="5" t="s">
        <v>289</v>
      </c>
      <c r="C455" s="113">
        <v>0</v>
      </c>
      <c r="D455" s="110" t="s">
        <v>634</v>
      </c>
      <c r="E455" s="6"/>
      <c r="F455" s="123">
        <f>SUM($C$452) - SUM($C$455, $C$458, $C$461, $C$464)</f>
        <v>0</v>
      </c>
      <c r="G455" s="121" t="str">
        <f t="shared" si="17"/>
        <v>OK</v>
      </c>
      <c r="H455" s="121" t="str">
        <f t="shared" si="16"/>
        <v>OK</v>
      </c>
      <c r="I455" s="121" t="str">
        <f>IF(AND($C455&gt;0, NOT($C$290&gt;0)), "Row " &amp; ROW($C$290) &amp; " should be positive!", "OK")</f>
        <v>OK</v>
      </c>
    </row>
    <row r="456" spans="1:9" x14ac:dyDescent="0.2">
      <c r="A456" s="4" t="s">
        <v>1</v>
      </c>
      <c r="B456" s="5" t="s">
        <v>290</v>
      </c>
      <c r="C456" s="113">
        <v>0</v>
      </c>
      <c r="D456" s="110" t="s">
        <v>634</v>
      </c>
      <c r="E456" s="6"/>
      <c r="G456" s="121" t="str">
        <f t="shared" si="17"/>
        <v>OK</v>
      </c>
      <c r="H456" s="121" t="str">
        <f t="shared" si="16"/>
        <v>OK</v>
      </c>
      <c r="I456" s="121" t="str">
        <f>IF(AND($C456&gt;0, NOT($C$291&gt;0)), "Row " &amp; ROW($C$291) &amp; " should be positive!", "OK")</f>
        <v>OK</v>
      </c>
    </row>
    <row r="457" spans="1:9" x14ac:dyDescent="0.2">
      <c r="A457" s="4" t="s">
        <v>12</v>
      </c>
      <c r="B457" s="5" t="s">
        <v>290</v>
      </c>
      <c r="C457" s="113">
        <v>0</v>
      </c>
      <c r="D457" s="110" t="s">
        <v>634</v>
      </c>
      <c r="E457" s="6"/>
      <c r="G457" s="121" t="str">
        <f t="shared" si="17"/>
        <v>OK</v>
      </c>
      <c r="H457" s="121" t="str">
        <f t="shared" si="16"/>
        <v>OK</v>
      </c>
      <c r="I457" s="121" t="str">
        <f>IF(AND($C457&gt;0, NOT($C$292&gt;0)), "Row " &amp; ROW($C$292) &amp; " should be positive!", "OK")</f>
        <v>OK</v>
      </c>
    </row>
    <row r="458" spans="1:9" x14ac:dyDescent="0.2">
      <c r="A458" s="4" t="s">
        <v>13</v>
      </c>
      <c r="B458" s="5" t="s">
        <v>290</v>
      </c>
      <c r="C458" s="113">
        <v>0</v>
      </c>
      <c r="D458" s="110" t="s">
        <v>634</v>
      </c>
      <c r="E458" s="6"/>
      <c r="G458" s="121" t="str">
        <f t="shared" si="17"/>
        <v>OK</v>
      </c>
      <c r="H458" s="121" t="str">
        <f t="shared" si="16"/>
        <v>OK</v>
      </c>
      <c r="I458" s="121" t="str">
        <f>IF(AND($C458&gt;0, NOT($C$293&gt;0)), "Row " &amp; ROW($C$293) &amp; " should be positive!", "OK")</f>
        <v>OK</v>
      </c>
    </row>
    <row r="459" spans="1:9" x14ac:dyDescent="0.2">
      <c r="A459" s="4" t="s">
        <v>1</v>
      </c>
      <c r="B459" s="5" t="s">
        <v>291</v>
      </c>
      <c r="C459" s="113">
        <v>0</v>
      </c>
      <c r="D459" s="110" t="s">
        <v>634</v>
      </c>
      <c r="E459" s="6"/>
      <c r="G459" s="121" t="str">
        <f t="shared" si="17"/>
        <v>OK</v>
      </c>
      <c r="H459" s="121" t="str">
        <f t="shared" si="16"/>
        <v>OK</v>
      </c>
      <c r="I459" s="121" t="str">
        <f>IF(AND($C459&gt;0, NOT($C$294&gt;0)), "Row " &amp; ROW($C$294) &amp; " should be positive!", "OK")</f>
        <v>OK</v>
      </c>
    </row>
    <row r="460" spans="1:9" x14ac:dyDescent="0.2">
      <c r="A460" s="4" t="s">
        <v>12</v>
      </c>
      <c r="B460" s="5" t="s">
        <v>291</v>
      </c>
      <c r="C460" s="113">
        <v>0</v>
      </c>
      <c r="D460" s="110" t="s">
        <v>634</v>
      </c>
      <c r="E460" s="6"/>
      <c r="G460" s="121" t="str">
        <f t="shared" si="17"/>
        <v>OK</v>
      </c>
      <c r="H460" s="121" t="str">
        <f t="shared" si="16"/>
        <v>OK</v>
      </c>
      <c r="I460" s="121" t="str">
        <f>IF(AND($C460&gt;0, NOT($C$295&gt;0)), "Row " &amp; ROW($C$295) &amp; " should be positive!", "OK")</f>
        <v>OK</v>
      </c>
    </row>
    <row r="461" spans="1:9" x14ac:dyDescent="0.2">
      <c r="A461" s="4" t="s">
        <v>13</v>
      </c>
      <c r="B461" s="5" t="s">
        <v>291</v>
      </c>
      <c r="C461" s="113">
        <v>0</v>
      </c>
      <c r="D461" s="110" t="s">
        <v>634</v>
      </c>
      <c r="E461" s="6"/>
      <c r="G461" s="121" t="str">
        <f t="shared" si="17"/>
        <v>OK</v>
      </c>
      <c r="H461" s="121" t="str">
        <f t="shared" si="16"/>
        <v>OK</v>
      </c>
      <c r="I461" s="121" t="str">
        <f>IF(AND($C461&gt;0, NOT($C$296&gt;0)), "Row " &amp; ROW($C$296) &amp; " should be positive!", "OK")</f>
        <v>OK</v>
      </c>
    </row>
    <row r="462" spans="1:9" x14ac:dyDescent="0.2">
      <c r="A462" s="4" t="s">
        <v>1</v>
      </c>
      <c r="B462" s="5" t="s">
        <v>292</v>
      </c>
      <c r="C462" s="113">
        <v>0</v>
      </c>
      <c r="D462" s="110" t="s">
        <v>634</v>
      </c>
      <c r="E462" s="6"/>
      <c r="G462" s="121" t="str">
        <f t="shared" si="17"/>
        <v>OK</v>
      </c>
      <c r="H462" s="121" t="str">
        <f t="shared" si="16"/>
        <v>OK</v>
      </c>
      <c r="I462" s="121" t="str">
        <f>IF(AND($C462&gt;0, NOT($C$297&gt;0)), "Row " &amp; ROW($C$297) &amp; " should be positive!", "OK")</f>
        <v>OK</v>
      </c>
    </row>
    <row r="463" spans="1:9" x14ac:dyDescent="0.2">
      <c r="A463" s="4" t="s">
        <v>12</v>
      </c>
      <c r="B463" s="5" t="s">
        <v>292</v>
      </c>
      <c r="C463" s="113">
        <v>0</v>
      </c>
      <c r="D463" s="110" t="s">
        <v>634</v>
      </c>
      <c r="E463" s="6"/>
      <c r="G463" s="121" t="str">
        <f t="shared" si="17"/>
        <v>OK</v>
      </c>
      <c r="H463" s="121" t="str">
        <f t="shared" si="16"/>
        <v>OK</v>
      </c>
      <c r="I463" s="121" t="str">
        <f>IF(AND($C463&gt;0, NOT($C$298&gt;0)), "Row " &amp; ROW($C$298) &amp; " should be positive!", "OK")</f>
        <v>OK</v>
      </c>
    </row>
    <row r="464" spans="1:9" x14ac:dyDescent="0.2">
      <c r="A464" s="4" t="s">
        <v>13</v>
      </c>
      <c r="B464" s="5" t="s">
        <v>292</v>
      </c>
      <c r="C464" s="113">
        <v>0</v>
      </c>
      <c r="D464" s="110" t="s">
        <v>634</v>
      </c>
      <c r="E464" s="6"/>
      <c r="G464" s="121" t="str">
        <f t="shared" si="17"/>
        <v>OK</v>
      </c>
      <c r="H464" s="121" t="str">
        <f t="shared" si="16"/>
        <v>OK</v>
      </c>
      <c r="I464" s="121" t="str">
        <f>IF(AND($C464&gt;0, NOT($C$299&gt;0)), "Row " &amp; ROW($C$299) &amp; " should be positive!", "OK")</f>
        <v>OK</v>
      </c>
    </row>
    <row r="465" spans="1:9" x14ac:dyDescent="0.2">
      <c r="A465" s="4" t="s">
        <v>1</v>
      </c>
      <c r="B465" s="5" t="s">
        <v>293</v>
      </c>
      <c r="C465" s="113">
        <v>0</v>
      </c>
      <c r="D465" s="110" t="s">
        <v>634</v>
      </c>
      <c r="E465" s="6"/>
      <c r="G465" s="121" t="str">
        <f t="shared" si="17"/>
        <v>OK</v>
      </c>
      <c r="H465" s="121" t="str">
        <f t="shared" si="16"/>
        <v>OK</v>
      </c>
      <c r="I465" s="121" t="str">
        <f>IF(AND($C465&gt;0, NOT($C$300&gt;0)), "Row " &amp; ROW($C$300) &amp; " should be positive!", "OK")</f>
        <v>OK</v>
      </c>
    </row>
    <row r="466" spans="1:9" x14ac:dyDescent="0.2">
      <c r="A466" s="4" t="s">
        <v>12</v>
      </c>
      <c r="B466" s="5" t="s">
        <v>293</v>
      </c>
      <c r="C466" s="113">
        <v>0</v>
      </c>
      <c r="D466" s="110" t="s">
        <v>634</v>
      </c>
      <c r="E466" s="6"/>
      <c r="G466" s="121" t="str">
        <f t="shared" si="17"/>
        <v>OK</v>
      </c>
      <c r="H466" s="121" t="str">
        <f t="shared" si="16"/>
        <v>OK</v>
      </c>
      <c r="I466" s="121" t="str">
        <f>IF(AND($C466&gt;0, NOT($C$301&gt;0)), "Row " &amp; ROW($C$301) &amp; " should be positive!", "OK")</f>
        <v>OK</v>
      </c>
    </row>
    <row r="467" spans="1:9" x14ac:dyDescent="0.2">
      <c r="A467" s="4" t="s">
        <v>13</v>
      </c>
      <c r="B467" s="5" t="s">
        <v>293</v>
      </c>
      <c r="C467" s="113">
        <v>0</v>
      </c>
      <c r="D467" s="110" t="s">
        <v>634</v>
      </c>
      <c r="E467" s="6"/>
      <c r="G467" s="121" t="str">
        <f t="shared" si="17"/>
        <v>OK</v>
      </c>
      <c r="H467" s="121" t="str">
        <f t="shared" si="16"/>
        <v>OK</v>
      </c>
      <c r="I467" s="121" t="str">
        <f>IF(AND($C467&gt;0, NOT($C$302&gt;0)), "Row " &amp; ROW($C$302) &amp; " should be positive!", "OK")</f>
        <v>OK</v>
      </c>
    </row>
    <row r="468" spans="1:9" x14ac:dyDescent="0.2">
      <c r="A468" s="4" t="s">
        <v>1</v>
      </c>
      <c r="B468" s="5" t="s">
        <v>294</v>
      </c>
      <c r="C468" s="113">
        <v>0</v>
      </c>
      <c r="D468" s="110" t="s">
        <v>634</v>
      </c>
      <c r="E468" s="6"/>
      <c r="G468" s="121" t="str">
        <f t="shared" si="17"/>
        <v>OK</v>
      </c>
      <c r="H468" s="121" t="str">
        <f t="shared" si="16"/>
        <v>OK</v>
      </c>
      <c r="I468" s="121" t="str">
        <f>IF(AND($C468&gt;0, NOT($C$303&gt;0)), "Row " &amp; ROW($C$303) &amp; " should be positive!", "OK")</f>
        <v>OK</v>
      </c>
    </row>
    <row r="469" spans="1:9" x14ac:dyDescent="0.2">
      <c r="A469" s="4" t="s">
        <v>12</v>
      </c>
      <c r="B469" s="5" t="s">
        <v>294</v>
      </c>
      <c r="C469" s="113">
        <v>0</v>
      </c>
      <c r="D469" s="110" t="s">
        <v>634</v>
      </c>
      <c r="E469" s="6"/>
      <c r="G469" s="121" t="str">
        <f t="shared" si="17"/>
        <v>OK</v>
      </c>
      <c r="H469" s="121" t="str">
        <f t="shared" si="16"/>
        <v>OK</v>
      </c>
      <c r="I469" s="121" t="str">
        <f>IF(AND($C469&gt;0, NOT($C$304&gt;0)), "Row " &amp; ROW($C$304) &amp; " should be positive!", "OK")</f>
        <v>OK</v>
      </c>
    </row>
    <row r="470" spans="1:9" x14ac:dyDescent="0.2">
      <c r="A470" s="4" t="s">
        <v>13</v>
      </c>
      <c r="B470" s="5" t="s">
        <v>294</v>
      </c>
      <c r="C470" s="113">
        <v>0</v>
      </c>
      <c r="D470" s="110" t="s">
        <v>634</v>
      </c>
      <c r="E470" s="6"/>
      <c r="G470" s="121" t="str">
        <f t="shared" si="17"/>
        <v>OK</v>
      </c>
      <c r="H470" s="121" t="str">
        <f t="shared" si="16"/>
        <v>OK</v>
      </c>
      <c r="I470" s="121" t="str">
        <f>IF(AND($C470&gt;0, NOT($C$305&gt;0)), "Row " &amp; ROW($C$305) &amp; " should be positive!", "OK")</f>
        <v>OK</v>
      </c>
    </row>
    <row r="471" spans="1:9" x14ac:dyDescent="0.2">
      <c r="A471" s="4" t="s">
        <v>1</v>
      </c>
      <c r="B471" s="5" t="s">
        <v>295</v>
      </c>
      <c r="C471" s="113">
        <v>0</v>
      </c>
      <c r="D471" s="110" t="s">
        <v>634</v>
      </c>
      <c r="E471" s="6"/>
      <c r="G471" s="121" t="str">
        <f t="shared" si="17"/>
        <v>OK</v>
      </c>
      <c r="H471" s="121" t="str">
        <f t="shared" si="16"/>
        <v>OK</v>
      </c>
      <c r="I471" s="121" t="str">
        <f>IF(AND($C471&gt;0, NOT($C$306&gt;0)), "Row " &amp; ROW($C$306) &amp; " should be positive!", "OK")</f>
        <v>OK</v>
      </c>
    </row>
    <row r="472" spans="1:9" x14ac:dyDescent="0.2">
      <c r="A472" s="4" t="s">
        <v>12</v>
      </c>
      <c r="B472" s="5" t="s">
        <v>295</v>
      </c>
      <c r="C472" s="113">
        <v>0</v>
      </c>
      <c r="D472" s="110" t="s">
        <v>634</v>
      </c>
      <c r="E472" s="6"/>
      <c r="G472" s="121" t="str">
        <f t="shared" si="17"/>
        <v>OK</v>
      </c>
      <c r="H472" s="121" t="str">
        <f t="shared" si="16"/>
        <v>OK</v>
      </c>
      <c r="I472" s="121" t="str">
        <f>IF(AND($C472&gt;0, NOT($C$307&gt;0)), "Row " &amp; ROW($C$307) &amp; " should be positive!", "OK")</f>
        <v>OK</v>
      </c>
    </row>
    <row r="473" spans="1:9" x14ac:dyDescent="0.2">
      <c r="A473" s="4" t="s">
        <v>13</v>
      </c>
      <c r="B473" s="5" t="s">
        <v>295</v>
      </c>
      <c r="C473" s="113">
        <v>0</v>
      </c>
      <c r="D473" s="110" t="s">
        <v>634</v>
      </c>
      <c r="E473" s="6"/>
      <c r="G473" s="121" t="str">
        <f t="shared" si="17"/>
        <v>OK</v>
      </c>
      <c r="H473" s="121" t="str">
        <f t="shared" si="16"/>
        <v>OK</v>
      </c>
      <c r="I473" s="121" t="str">
        <f>IF(AND($C473&gt;0, NOT($C$308&gt;0)), "Row " &amp; ROW($C$308) &amp; " should be positive!", "OK")</f>
        <v>OK</v>
      </c>
    </row>
    <row r="474" spans="1:9" x14ac:dyDescent="0.2">
      <c r="A474" s="4" t="s">
        <v>1</v>
      </c>
      <c r="B474" s="5" t="s">
        <v>296</v>
      </c>
      <c r="C474" s="113">
        <v>0</v>
      </c>
      <c r="D474" s="110" t="s">
        <v>634</v>
      </c>
      <c r="E474" s="6"/>
      <c r="G474" s="121" t="str">
        <f t="shared" si="17"/>
        <v>OK</v>
      </c>
      <c r="H474" s="121" t="str">
        <f t="shared" si="16"/>
        <v>OK</v>
      </c>
      <c r="I474" s="121" t="str">
        <f>IF(AND($C474&gt;0, NOT($C$309&gt;0)), "Row " &amp; ROW($C$309) &amp; " should be positive!", "OK")</f>
        <v>OK</v>
      </c>
    </row>
    <row r="475" spans="1:9" x14ac:dyDescent="0.2">
      <c r="A475" s="4" t="s">
        <v>12</v>
      </c>
      <c r="B475" s="5" t="s">
        <v>296</v>
      </c>
      <c r="C475" s="113">
        <v>0</v>
      </c>
      <c r="D475" s="110" t="s">
        <v>634</v>
      </c>
      <c r="E475" s="6"/>
      <c r="G475" s="121" t="str">
        <f t="shared" si="17"/>
        <v>OK</v>
      </c>
      <c r="H475" s="121" t="str">
        <f t="shared" si="16"/>
        <v>OK</v>
      </c>
      <c r="I475" s="121" t="str">
        <f>IF(AND($C475&gt;0, NOT($C$310&gt;0)), "Row " &amp; ROW($C$310) &amp; " should be positive!", "OK")</f>
        <v>OK</v>
      </c>
    </row>
    <row r="476" spans="1:9" x14ac:dyDescent="0.2">
      <c r="A476" s="4" t="s">
        <v>13</v>
      </c>
      <c r="B476" s="5" t="s">
        <v>296</v>
      </c>
      <c r="C476" s="113">
        <v>0</v>
      </c>
      <c r="D476" s="110" t="s">
        <v>634</v>
      </c>
      <c r="E476" s="6"/>
      <c r="G476" s="121" t="str">
        <f t="shared" si="17"/>
        <v>OK</v>
      </c>
      <c r="H476" s="121" t="str">
        <f t="shared" ref="H476:H488" si="18">IF(AND($C476&gt;0, $D476= "NA"), "Flag should be OK", "OK")</f>
        <v>OK</v>
      </c>
      <c r="I476" s="121" t="str">
        <f>IF(AND($C476&gt;0, NOT($C$311&gt;0)), "Row " &amp; ROW($C$311) &amp; " should be positive!", "OK")</f>
        <v>OK</v>
      </c>
    </row>
    <row r="477" spans="1:9" x14ac:dyDescent="0.2">
      <c r="A477" s="4" t="s">
        <v>1</v>
      </c>
      <c r="B477" s="5" t="s">
        <v>297</v>
      </c>
      <c r="C477" s="113">
        <v>0</v>
      </c>
      <c r="D477" s="110" t="s">
        <v>634</v>
      </c>
      <c r="E477" s="6"/>
      <c r="G477" s="121" t="str">
        <f t="shared" si="17"/>
        <v>OK</v>
      </c>
      <c r="H477" s="121" t="str">
        <f t="shared" si="18"/>
        <v>OK</v>
      </c>
      <c r="I477" s="121" t="str">
        <f>IF(AND($C477&gt;0, NOT($C$312&gt;0)), "Row " &amp; ROW($C$312) &amp; " should be positive!", "OK")</f>
        <v>OK</v>
      </c>
    </row>
    <row r="478" spans="1:9" x14ac:dyDescent="0.2">
      <c r="A478" s="4" t="s">
        <v>12</v>
      </c>
      <c r="B478" s="5" t="s">
        <v>297</v>
      </c>
      <c r="C478" s="113">
        <v>0</v>
      </c>
      <c r="D478" s="110" t="s">
        <v>634</v>
      </c>
      <c r="E478" s="6"/>
      <c r="G478" s="121" t="str">
        <f t="shared" si="17"/>
        <v>OK</v>
      </c>
      <c r="H478" s="121" t="str">
        <f t="shared" si="18"/>
        <v>OK</v>
      </c>
      <c r="I478" s="121" t="str">
        <f>IF(AND($C478&gt;0, NOT($C$313&gt;0)), "Row " &amp; ROW($C$313) &amp; " should be positive!", "OK")</f>
        <v>OK</v>
      </c>
    </row>
    <row r="479" spans="1:9" x14ac:dyDescent="0.2">
      <c r="A479" s="4" t="s">
        <v>13</v>
      </c>
      <c r="B479" s="5" t="s">
        <v>297</v>
      </c>
      <c r="C479" s="113">
        <v>0</v>
      </c>
      <c r="D479" s="110" t="s">
        <v>634</v>
      </c>
      <c r="E479" s="6"/>
      <c r="G479" s="121" t="str">
        <f t="shared" si="17"/>
        <v>OK</v>
      </c>
      <c r="H479" s="121" t="str">
        <f t="shared" si="18"/>
        <v>OK</v>
      </c>
      <c r="I479" s="121" t="str">
        <f>IF(AND($C479&gt;0, NOT($C$314&gt;0)), "Row " &amp; ROW($C$314) &amp; " should be positive!", "OK")</f>
        <v>OK</v>
      </c>
    </row>
    <row r="480" spans="1:9" x14ac:dyDescent="0.2">
      <c r="A480" s="4" t="s">
        <v>1</v>
      </c>
      <c r="B480" s="5" t="s">
        <v>298</v>
      </c>
      <c r="C480" s="113">
        <v>0</v>
      </c>
      <c r="D480" s="110" t="s">
        <v>634</v>
      </c>
      <c r="E480" s="6"/>
      <c r="G480" s="121" t="str">
        <f t="shared" si="17"/>
        <v>OK</v>
      </c>
      <c r="H480" s="121" t="str">
        <f t="shared" si="18"/>
        <v>OK</v>
      </c>
      <c r="I480" s="121" t="str">
        <f>IF(AND($C480&gt;0, NOT($C$315&gt;0)), "Row " &amp; ROW($C$315) &amp; " should be positive!", "OK")</f>
        <v>OK</v>
      </c>
    </row>
    <row r="481" spans="1:9" x14ac:dyDescent="0.2">
      <c r="A481" s="4" t="s">
        <v>12</v>
      </c>
      <c r="B481" s="5" t="s">
        <v>298</v>
      </c>
      <c r="C481" s="113">
        <v>0</v>
      </c>
      <c r="D481" s="110" t="s">
        <v>634</v>
      </c>
      <c r="E481" s="6"/>
      <c r="G481" s="121" t="str">
        <f t="shared" si="17"/>
        <v>OK</v>
      </c>
      <c r="H481" s="121" t="str">
        <f t="shared" si="18"/>
        <v>OK</v>
      </c>
      <c r="I481" s="121" t="str">
        <f>IF(AND($C481&gt;0, NOT($C$316&gt;0)), "Row " &amp; ROW($C$316) &amp; " should be positive!", "OK")</f>
        <v>OK</v>
      </c>
    </row>
    <row r="482" spans="1:9" x14ac:dyDescent="0.2">
      <c r="A482" s="4" t="s">
        <v>13</v>
      </c>
      <c r="B482" s="5" t="s">
        <v>298</v>
      </c>
      <c r="C482" s="113">
        <v>0</v>
      </c>
      <c r="D482" s="110" t="s">
        <v>634</v>
      </c>
      <c r="E482" s="6"/>
      <c r="G482" s="121" t="str">
        <f t="shared" si="17"/>
        <v>OK</v>
      </c>
      <c r="H482" s="121" t="str">
        <f t="shared" si="18"/>
        <v>OK</v>
      </c>
      <c r="I482" s="121" t="str">
        <f>IF(AND($C482&gt;0, NOT($C$317&gt;0)), "Row " &amp; ROW($C$317) &amp; " should be positive!", "OK")</f>
        <v>OK</v>
      </c>
    </row>
    <row r="483" spans="1:9" x14ac:dyDescent="0.2">
      <c r="A483" s="4" t="s">
        <v>1</v>
      </c>
      <c r="B483" s="5" t="s">
        <v>992</v>
      </c>
      <c r="C483" s="113">
        <v>0</v>
      </c>
      <c r="D483" s="110" t="s">
        <v>634</v>
      </c>
      <c r="E483" s="6"/>
      <c r="G483" s="121" t="str">
        <f t="shared" si="17"/>
        <v>OK</v>
      </c>
      <c r="H483" s="121" t="str">
        <f t="shared" si="18"/>
        <v>OK</v>
      </c>
      <c r="I483" s="121" t="str">
        <f>IF(AND($C483&gt;0, NOT($C$318&gt;0)), "Row " &amp; ROW($C$318) &amp; " should be positive!", "OK")</f>
        <v>OK</v>
      </c>
    </row>
    <row r="484" spans="1:9" x14ac:dyDescent="0.2">
      <c r="A484" s="4" t="s">
        <v>12</v>
      </c>
      <c r="B484" s="5" t="s">
        <v>992</v>
      </c>
      <c r="C484" s="113">
        <v>0</v>
      </c>
      <c r="D484" s="110" t="s">
        <v>634</v>
      </c>
      <c r="E484" s="6"/>
      <c r="G484" s="121" t="str">
        <f t="shared" si="17"/>
        <v>OK</v>
      </c>
      <c r="H484" s="121" t="str">
        <f t="shared" si="18"/>
        <v>OK</v>
      </c>
      <c r="I484" s="121" t="str">
        <f>IF(AND($C484&gt;0, NOT($C$319&gt;0)), "Row " &amp; ROW($C$319) &amp; " should be positive!", "OK")</f>
        <v>OK</v>
      </c>
    </row>
    <row r="485" spans="1:9" x14ac:dyDescent="0.2">
      <c r="A485" s="4" t="s">
        <v>13</v>
      </c>
      <c r="B485" s="5" t="s">
        <v>992</v>
      </c>
      <c r="C485" s="113">
        <v>0</v>
      </c>
      <c r="D485" s="110" t="s">
        <v>634</v>
      </c>
      <c r="E485" s="6"/>
      <c r="G485" s="121" t="str">
        <f t="shared" si="17"/>
        <v>OK</v>
      </c>
      <c r="H485" s="121" t="str">
        <f t="shared" si="18"/>
        <v>OK</v>
      </c>
      <c r="I485" s="121" t="str">
        <f>IF(AND($C485&gt;0, NOT($C$320&gt;0)), "Row " &amp; ROW($C$320) &amp; " should be positive!", "OK")</f>
        <v>OK</v>
      </c>
    </row>
    <row r="486" spans="1:9" x14ac:dyDescent="0.2">
      <c r="A486" s="4" t="s">
        <v>121</v>
      </c>
      <c r="B486" s="5" t="s">
        <v>299</v>
      </c>
      <c r="C486" s="113">
        <v>0</v>
      </c>
      <c r="D486" s="110" t="s">
        <v>634</v>
      </c>
      <c r="E486" s="6"/>
      <c r="G486" s="121" t="str">
        <f t="shared" si="17"/>
        <v>OK</v>
      </c>
      <c r="H486" s="121" t="str">
        <f t="shared" si="18"/>
        <v>OK</v>
      </c>
    </row>
    <row r="487" spans="1:9" x14ac:dyDescent="0.2">
      <c r="A487" s="4" t="s">
        <v>121</v>
      </c>
      <c r="B487" s="5" t="s">
        <v>300</v>
      </c>
      <c r="C487" s="113">
        <v>0</v>
      </c>
      <c r="D487" s="110" t="s">
        <v>634</v>
      </c>
      <c r="E487" s="6"/>
      <c r="G487" s="121" t="str">
        <f t="shared" si="17"/>
        <v>OK</v>
      </c>
      <c r="H487" s="121" t="str">
        <f t="shared" si="18"/>
        <v>OK</v>
      </c>
    </row>
    <row r="488" spans="1:9" x14ac:dyDescent="0.2">
      <c r="A488" s="4" t="s">
        <v>121</v>
      </c>
      <c r="B488" s="5" t="s">
        <v>301</v>
      </c>
      <c r="C488" s="113">
        <v>0</v>
      </c>
      <c r="D488" s="110" t="s">
        <v>634</v>
      </c>
      <c r="E488" s="6"/>
      <c r="G488" s="121" t="str">
        <f t="shared" si="17"/>
        <v>OK</v>
      </c>
      <c r="H488" s="121" t="str">
        <f t="shared" si="18"/>
        <v>OK</v>
      </c>
    </row>
  </sheetData>
  <sheetProtection algorithmName="SHA-512" hashValue="4Ym4TXdzrT8QDVpcdSPjQcGya6kdHcwmDmQRhOMYGn8IrY2Az4DopCmH4BWRH5fcjLFUNOzBKHPmIttEAZanmQ==" saltValue="FAb2/8IivaXE3LCnVhQh9w==" spinCount="100000" sheet="1" objects="1" scenarios="1" formatColumns="0" formatRows="0"/>
  <conditionalFormatting sqref="B249:B251">
    <cfRule type="cellIs" dxfId="321" priority="1" stopIfTrue="1" operator="equal">
      <formula>"optional"</formula>
    </cfRule>
    <cfRule type="cellIs" dxfId="320" priority="2" stopIfTrue="1" operator="equal">
      <formula>"optional if"</formula>
    </cfRule>
  </conditionalFormatting>
  <conditionalFormatting sqref="C636:C637 C634">
    <cfRule type="containsText" priority="3" stopIfTrue="1" operator="containsText" text="TRUE">
      <formula>NOT(ISERROR(SEARCH("TRUE",C634)))</formula>
    </cfRule>
    <cfRule type="cellIs" dxfId="319" priority="4" stopIfTrue="1" operator="greaterThan">
      <formula>Tolerance</formula>
    </cfRule>
    <cfRule type="cellIs" dxfId="318" priority="5" stopIfTrue="1" operator="lessThan">
      <formula>-Tolerance</formula>
    </cfRule>
  </conditionalFormatting>
  <conditionalFormatting sqref="F6:F488">
    <cfRule type="containsText" priority="6" stopIfTrue="1" operator="containsText" text="TRUE">
      <formula>NOT(ISERROR(SEARCH("TRUE",F6)))</formula>
    </cfRule>
    <cfRule type="cellIs" dxfId="317" priority="7" stopIfTrue="1" operator="greaterThan">
      <formula>Tolerance</formula>
    </cfRule>
    <cfRule type="cellIs" dxfId="316" priority="8" stopIfTrue="1" operator="lessThan">
      <formula>-Tolerance</formula>
    </cfRule>
  </conditionalFormatting>
  <conditionalFormatting sqref="G6:G488">
    <cfRule type="containsText" dxfId="315" priority="9" stopIfTrue="1" operator="containsText" text="missing">
      <formula>NOT(ISERROR(SEARCH("missing",G6)))</formula>
    </cfRule>
  </conditionalFormatting>
  <conditionalFormatting sqref="H6:H488">
    <cfRule type="containsText" dxfId="314" priority="10" stopIfTrue="1" operator="containsText" text="Flag">
      <formula>NOT(ISERROR(SEARCH("Flag",H6)))</formula>
    </cfRule>
  </conditionalFormatting>
  <conditionalFormatting sqref="I6:I488">
    <cfRule type="containsText" dxfId="313" priority="11" stopIfTrue="1" operator="containsText" text=" ">
      <formula>NOT(ISERROR(SEARCH(" ",I6)))</formula>
    </cfRule>
  </conditionalFormatting>
  <conditionalFormatting sqref="F5:I5">
    <cfRule type="cellIs" dxfId="312" priority="12" stopIfTrue="1" operator="greaterThan">
      <formula>0</formula>
    </cfRule>
  </conditionalFormatting>
  <dataValidations count="3">
    <dataValidation type="list" allowBlank="1" showInputMessage="1" showErrorMessage="1" sqref="D486:D488 D6:D155">
      <formula1>availability_payments</formula1>
    </dataValidation>
    <dataValidation type="list" allowBlank="1" showInputMessage="1" showErrorMessage="1" sqref="D156:D485">
      <formula1>availability_fraud</formula1>
    </dataValidation>
    <dataValidation type="decimal" operator="greaterThanOrEqual" allowBlank="1" showInputMessage="1" showErrorMessage="1" errorTitle="Please correct." error="Please input a number larger or equal to zero. Negative or character values are not permitted." sqref="C6:C488">
      <formula1>0</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452"/>
  <sheetViews>
    <sheetView workbookViewId="0"/>
  </sheetViews>
  <sheetFormatPr defaultRowHeight="12.75" x14ac:dyDescent="0.2"/>
  <cols>
    <col min="1" max="1" width="14.85546875" style="9" bestFit="1" customWidth="1"/>
    <col min="2" max="2" width="12.7109375" style="9" bestFit="1" customWidth="1"/>
    <col min="3" max="3" width="20.85546875" style="20" customWidth="1"/>
    <col min="4" max="4" width="14" style="20" customWidth="1"/>
    <col min="5" max="5" width="50.5703125" style="9" customWidth="1"/>
    <col min="6" max="6" width="11.85546875" style="121" customWidth="1"/>
    <col min="7" max="7" width="17" style="121" customWidth="1"/>
    <col min="8" max="8" width="19.42578125" style="121" customWidth="1"/>
    <col min="9" max="9" width="32.28515625" style="121" customWidth="1"/>
    <col min="12" max="16384" width="9.140625" style="9"/>
  </cols>
  <sheetData>
    <row r="1" spans="1:9" ht="15.75" x14ac:dyDescent="0.25">
      <c r="A1" s="7" t="s">
        <v>302</v>
      </c>
      <c r="B1" s="8"/>
      <c r="C1" s="115"/>
      <c r="D1" s="103"/>
      <c r="E1" s="8"/>
    </row>
    <row r="2" spans="1:9" x14ac:dyDescent="0.2">
      <c r="A2" s="10"/>
      <c r="B2" s="11"/>
      <c r="C2" s="116"/>
      <c r="D2" s="105"/>
      <c r="E2" s="12"/>
    </row>
    <row r="3" spans="1:9" x14ac:dyDescent="0.2">
      <c r="A3" s="13"/>
      <c r="B3" s="13"/>
      <c r="C3" s="104"/>
      <c r="D3" s="105"/>
      <c r="E3" s="12"/>
    </row>
    <row r="4" spans="1:9" ht="25.5" x14ac:dyDescent="0.2">
      <c r="A4" s="2"/>
      <c r="B4" s="2"/>
      <c r="C4" s="106" t="s">
        <v>5</v>
      </c>
      <c r="D4" s="106" t="s">
        <v>5</v>
      </c>
      <c r="E4" s="2" t="s">
        <v>6</v>
      </c>
      <c r="F4" s="125" t="s">
        <v>855</v>
      </c>
      <c r="G4" s="125" t="s">
        <v>857</v>
      </c>
      <c r="H4" s="125" t="s">
        <v>975</v>
      </c>
      <c r="I4" s="125" t="s">
        <v>858</v>
      </c>
    </row>
    <row r="5" spans="1:9" x14ac:dyDescent="0.2">
      <c r="A5" s="3" t="s">
        <v>126</v>
      </c>
      <c r="B5" s="3" t="s">
        <v>8</v>
      </c>
      <c r="C5" s="107" t="s">
        <v>851</v>
      </c>
      <c r="D5" s="108" t="s">
        <v>9</v>
      </c>
      <c r="E5" s="3" t="s">
        <v>10</v>
      </c>
      <c r="F5" s="121">
        <f>COUNTIF(F$6:F$452, "&lt;" &amp; -Tolerance) + COUNTIF(F$6:F$452, "&gt;" &amp; Tolerance) + COUNTIF(F$6:F$452, FALSE)</f>
        <v>0</v>
      </c>
      <c r="G5" s="121">
        <f>COUNTIF(G$6:G$452, "missing")</f>
        <v>0</v>
      </c>
      <c r="H5" s="121">
        <f>COUNTIF(H$6:H$452, "*Flag*" )</f>
        <v>0</v>
      </c>
      <c r="I5" s="121">
        <f>COUNTIF(I$6:I$452, "*Fraud*" ) + COUNTIF(I$6:I$452, "*positive*" )</f>
        <v>0</v>
      </c>
    </row>
    <row r="6" spans="1:9" x14ac:dyDescent="0.2">
      <c r="A6" s="4" t="s">
        <v>1</v>
      </c>
      <c r="B6" s="5" t="s">
        <v>303</v>
      </c>
      <c r="C6" s="109">
        <f xml:space="preserve"> SUM($C$9, $C$12)</f>
        <v>0</v>
      </c>
      <c r="D6" s="110" t="s">
        <v>634</v>
      </c>
      <c r="E6" s="6"/>
      <c r="F6" s="122">
        <f>SUM($C$6) - SUM($C$9, $C$12)</f>
        <v>0</v>
      </c>
      <c r="G6" s="121" t="str">
        <f t="shared" ref="G6:G69" si="0">IF(OR(ISBLANK($C6), ISBLANK($D6)), "missing", "OK")</f>
        <v>OK</v>
      </c>
      <c r="H6" s="121" t="str">
        <f t="shared" ref="H6:H37" si="1">IF(AND($C6&gt;0, $D6= "NA"), "Flag should be OK", IF($D6="E","Flag E only for fraud","OK"))</f>
        <v>OK</v>
      </c>
      <c r="I6" s="121" t="str">
        <f>IF(AND($C6&gt;0, NOT($C$72&gt;0)), "Row " &amp; ROW($C$72) &amp; " should also be positive!", IF($C$138 &gt; $C6 + Tolerance,"Fraud in row " &amp; ROW($C$138) &amp; " higher than payment", "OK"))</f>
        <v>OK</v>
      </c>
    </row>
    <row r="7" spans="1:9" x14ac:dyDescent="0.2">
      <c r="A7" s="4" t="s">
        <v>12</v>
      </c>
      <c r="B7" s="5" t="s">
        <v>303</v>
      </c>
      <c r="C7" s="109">
        <f xml:space="preserve"> SUM($C$10, $C$13)</f>
        <v>0</v>
      </c>
      <c r="D7" s="110" t="s">
        <v>634</v>
      </c>
      <c r="E7" s="6"/>
      <c r="F7" s="122">
        <f>SUM($C$7) - SUM($C$10, $C$13)</f>
        <v>0</v>
      </c>
      <c r="G7" s="121" t="str">
        <f t="shared" si="0"/>
        <v>OK</v>
      </c>
      <c r="H7" s="121" t="str">
        <f t="shared" si="1"/>
        <v>OK</v>
      </c>
      <c r="I7" s="121" t="str">
        <f>IF(AND($C7&gt;0, NOT($C$73&gt;0)), "Row " &amp; ROW($C$73) &amp; " should also be positive!", IF($C$139 &gt; $C7 + Tolerance,"Fraud in row " &amp; ROW($C$139) &amp; " higher than payment", "OK"))</f>
        <v>OK</v>
      </c>
    </row>
    <row r="8" spans="1:9" x14ac:dyDescent="0.2">
      <c r="A8" s="4" t="s">
        <v>13</v>
      </c>
      <c r="B8" s="5" t="s">
        <v>303</v>
      </c>
      <c r="C8" s="109">
        <f xml:space="preserve"> SUM($C$11, $C$14)</f>
        <v>0</v>
      </c>
      <c r="D8" s="110" t="s">
        <v>634</v>
      </c>
      <c r="E8" s="6"/>
      <c r="F8" s="122">
        <f>SUM($C$8) - SUM($C$11, $C$14)</f>
        <v>0</v>
      </c>
      <c r="G8" s="121" t="str">
        <f t="shared" si="0"/>
        <v>OK</v>
      </c>
      <c r="H8" s="121" t="str">
        <f t="shared" si="1"/>
        <v>OK</v>
      </c>
      <c r="I8" s="121" t="str">
        <f>IF(AND($C8&gt;0, NOT($C$74&gt;0)), "Row " &amp; ROW($C$74) &amp; " should also be positive!", IF($C$140 &gt; $C8 + Tolerance,"Fraud in row " &amp; ROW($C$140) &amp; " higher than payment", "OK"))</f>
        <v>OK</v>
      </c>
    </row>
    <row r="9" spans="1:9" x14ac:dyDescent="0.2">
      <c r="A9" s="4" t="s">
        <v>1</v>
      </c>
      <c r="B9" s="5" t="s">
        <v>304</v>
      </c>
      <c r="C9" s="111">
        <v>0</v>
      </c>
      <c r="D9" s="110" t="s">
        <v>634</v>
      </c>
      <c r="E9" s="6"/>
      <c r="G9" s="121" t="str">
        <f t="shared" si="0"/>
        <v>OK</v>
      </c>
      <c r="H9" s="121" t="str">
        <f t="shared" si="1"/>
        <v>OK</v>
      </c>
      <c r="I9" s="121" t="str">
        <f>IF(AND($C9&gt;0, NOT($C$75&gt;0)), "Row " &amp; ROW($C$75) &amp; " should also be positive!", IF($C$141 &gt; $C9 + Tolerance,"Fraud in row " &amp; ROW($C$141) &amp; " higher than payment", "OK"))</f>
        <v>OK</v>
      </c>
    </row>
    <row r="10" spans="1:9" x14ac:dyDescent="0.2">
      <c r="A10" s="4" t="s">
        <v>12</v>
      </c>
      <c r="B10" s="5" t="s">
        <v>304</v>
      </c>
      <c r="C10" s="111">
        <v>0</v>
      </c>
      <c r="D10" s="110" t="s">
        <v>634</v>
      </c>
      <c r="E10" s="6"/>
      <c r="G10" s="121" t="str">
        <f t="shared" si="0"/>
        <v>OK</v>
      </c>
      <c r="H10" s="121" t="str">
        <f t="shared" si="1"/>
        <v>OK</v>
      </c>
      <c r="I10" s="121" t="str">
        <f>IF(AND($C10&gt;0, NOT($C$76&gt;0)), "Row " &amp; ROW($C$76) &amp; " should also be positive!", IF($C$142 &gt; $C10 + Tolerance,"Fraud in row " &amp; ROW($C$142) &amp; " higher than payment", "OK"))</f>
        <v>OK</v>
      </c>
    </row>
    <row r="11" spans="1:9" x14ac:dyDescent="0.2">
      <c r="A11" s="4" t="s">
        <v>13</v>
      </c>
      <c r="B11" s="5" t="s">
        <v>304</v>
      </c>
      <c r="C11" s="111">
        <v>0</v>
      </c>
      <c r="D11" s="110" t="s">
        <v>634</v>
      </c>
      <c r="E11" s="6"/>
      <c r="G11" s="121" t="str">
        <f t="shared" si="0"/>
        <v>OK</v>
      </c>
      <c r="H11" s="121" t="str">
        <f t="shared" si="1"/>
        <v>OK</v>
      </c>
      <c r="I11" s="121" t="str">
        <f>IF(AND($C11&gt;0, NOT($C$77&gt;0)), "Row " &amp; ROW($C$77) &amp; " should also be positive!", IF($C$143 &gt; $C11 + Tolerance,"Fraud in row " &amp; ROW($C$143) &amp; " higher than payment", "OK"))</f>
        <v>OK</v>
      </c>
    </row>
    <row r="12" spans="1:9" x14ac:dyDescent="0.2">
      <c r="A12" s="4" t="s">
        <v>1</v>
      </c>
      <c r="B12" s="5" t="s">
        <v>305</v>
      </c>
      <c r="C12" s="109">
        <f xml:space="preserve"> SUM($C$15, $C$45)</f>
        <v>0</v>
      </c>
      <c r="D12" s="110" t="s">
        <v>634</v>
      </c>
      <c r="E12" s="6"/>
      <c r="F12" s="122">
        <f>SUM($C$12) - SUM($C$15, $C$45)</f>
        <v>0</v>
      </c>
      <c r="G12" s="121" t="str">
        <f t="shared" si="0"/>
        <v>OK</v>
      </c>
      <c r="H12" s="121" t="str">
        <f t="shared" si="1"/>
        <v>OK</v>
      </c>
      <c r="I12" s="121" t="str">
        <f>IF(AND($C12&gt;0, NOT($C$78&gt;0)), "Row " &amp; ROW($C$78) &amp; " should also be positive!", IF($C$144 &gt; $C12 + Tolerance,"Fraud in row " &amp; ROW($C$144) &amp; " higher than payment", "OK"))</f>
        <v>OK</v>
      </c>
    </row>
    <row r="13" spans="1:9" x14ac:dyDescent="0.2">
      <c r="A13" s="4" t="s">
        <v>12</v>
      </c>
      <c r="B13" s="5" t="s">
        <v>305</v>
      </c>
      <c r="C13" s="109">
        <f xml:space="preserve"> SUM($C$16, $C$46)</f>
        <v>0</v>
      </c>
      <c r="D13" s="110" t="s">
        <v>634</v>
      </c>
      <c r="E13" s="6"/>
      <c r="F13" s="122">
        <f>SUM($C$13) - SUM($C$16, $C$46)</f>
        <v>0</v>
      </c>
      <c r="G13" s="121" t="str">
        <f t="shared" si="0"/>
        <v>OK</v>
      </c>
      <c r="H13" s="121" t="str">
        <f t="shared" si="1"/>
        <v>OK</v>
      </c>
      <c r="I13" s="121" t="str">
        <f>IF(AND($C13&gt;0, NOT($C$79&gt;0)), "Row " &amp; ROW($C$79) &amp; " should also be positive!", IF($C$145 &gt; $C13 + Tolerance,"Fraud in row " &amp; ROW($C$145) &amp; " higher than payment", "OK"))</f>
        <v>OK</v>
      </c>
    </row>
    <row r="14" spans="1:9" x14ac:dyDescent="0.2">
      <c r="A14" s="4" t="s">
        <v>13</v>
      </c>
      <c r="B14" s="5" t="s">
        <v>305</v>
      </c>
      <c r="C14" s="109">
        <f xml:space="preserve"> SUM($C$17, $C$47)</f>
        <v>0</v>
      </c>
      <c r="D14" s="110" t="s">
        <v>634</v>
      </c>
      <c r="E14" s="6"/>
      <c r="F14" s="122">
        <f>SUM($C$14) - SUM($C$17, $C$47)</f>
        <v>0</v>
      </c>
      <c r="G14" s="121" t="str">
        <f t="shared" si="0"/>
        <v>OK</v>
      </c>
      <c r="H14" s="121" t="str">
        <f t="shared" si="1"/>
        <v>OK</v>
      </c>
      <c r="I14" s="121" t="str">
        <f>IF(AND($C14&gt;0, NOT($C$80&gt;0)), "Row " &amp; ROW($C$80) &amp; " should also be positive!", IF($C$146 &gt; $C14 + Tolerance,"Fraud in row " &amp; ROW($C$146) &amp; " higher than payment", "OK"))</f>
        <v>OK</v>
      </c>
    </row>
    <row r="15" spans="1:9" x14ac:dyDescent="0.2">
      <c r="A15" s="4" t="s">
        <v>1</v>
      </c>
      <c r="B15" s="5" t="s">
        <v>306</v>
      </c>
      <c r="C15" s="109">
        <f xml:space="preserve"> SUM($C$24, $C$27)</f>
        <v>0</v>
      </c>
      <c r="D15" s="110" t="s">
        <v>634</v>
      </c>
      <c r="E15" s="6"/>
      <c r="F15" s="122">
        <f>SUM($C$15) - SUM($C$18, $C$21)</f>
        <v>0</v>
      </c>
      <c r="G15" s="121" t="str">
        <f t="shared" si="0"/>
        <v>OK</v>
      </c>
      <c r="H15" s="121" t="str">
        <f t="shared" si="1"/>
        <v>OK</v>
      </c>
      <c r="I15" s="121" t="str">
        <f>IF(AND($C15&gt;0, NOT($C$81&gt;0)), "Row " &amp; ROW($C$81) &amp; " should also be positive!", IF($C$147 &gt; $C15 + Tolerance,"Fraud in row " &amp; ROW($C$147) &amp; " higher than payment", "OK"))</f>
        <v>OK</v>
      </c>
    </row>
    <row r="16" spans="1:9" x14ac:dyDescent="0.2">
      <c r="A16" s="4" t="s">
        <v>12</v>
      </c>
      <c r="B16" s="5" t="s">
        <v>306</v>
      </c>
      <c r="C16" s="109">
        <f xml:space="preserve"> SUM($C$25, $C$28)</f>
        <v>0</v>
      </c>
      <c r="D16" s="110" t="s">
        <v>634</v>
      </c>
      <c r="E16" s="6"/>
      <c r="F16" s="122">
        <f>SUM($C$16) - SUM($C$19, $C$22)</f>
        <v>0</v>
      </c>
      <c r="G16" s="121" t="str">
        <f t="shared" si="0"/>
        <v>OK</v>
      </c>
      <c r="H16" s="121" t="str">
        <f t="shared" si="1"/>
        <v>OK</v>
      </c>
      <c r="I16" s="121" t="str">
        <f>IF(AND($C16&gt;0, NOT($C$82&gt;0)), "Row " &amp; ROW($C$82) &amp; " should also be positive!", IF($C$148 &gt; $C16 + Tolerance,"Fraud in row " &amp; ROW($C$148) &amp; " higher than payment", "OK"))</f>
        <v>OK</v>
      </c>
    </row>
    <row r="17" spans="1:9" x14ac:dyDescent="0.2">
      <c r="A17" s="4" t="s">
        <v>13</v>
      </c>
      <c r="B17" s="5" t="s">
        <v>306</v>
      </c>
      <c r="C17" s="109">
        <f xml:space="preserve"> SUM($C$26, $C$29)</f>
        <v>0</v>
      </c>
      <c r="D17" s="110" t="s">
        <v>634</v>
      </c>
      <c r="E17" s="6"/>
      <c r="F17" s="122">
        <f>SUM($C$17) - SUM($C$20, $C$23)</f>
        <v>0</v>
      </c>
      <c r="G17" s="121" t="str">
        <f t="shared" si="0"/>
        <v>OK</v>
      </c>
      <c r="H17" s="121" t="str">
        <f t="shared" si="1"/>
        <v>OK</v>
      </c>
      <c r="I17" s="121" t="str">
        <f>IF(AND($C17&gt;0, NOT($C$83&gt;0)), "Row " &amp; ROW($C$83) &amp; " should also be positive!", IF($C$149 &gt; $C17 + Tolerance,"Fraud in row " &amp; ROW($C$149) &amp; " higher than payment", "OK"))</f>
        <v>OK</v>
      </c>
    </row>
    <row r="18" spans="1:9" x14ac:dyDescent="0.2">
      <c r="A18" s="4" t="s">
        <v>1</v>
      </c>
      <c r="B18" s="5" t="s">
        <v>307</v>
      </c>
      <c r="C18" s="111">
        <v>0</v>
      </c>
      <c r="D18" s="110" t="s">
        <v>634</v>
      </c>
      <c r="E18" s="6"/>
      <c r="F18" s="122">
        <f>SUM($C$15) - SUM($C$24, $C$27)</f>
        <v>0</v>
      </c>
      <c r="G18" s="121" t="str">
        <f t="shared" si="0"/>
        <v>OK</v>
      </c>
      <c r="H18" s="121" t="str">
        <f t="shared" si="1"/>
        <v>OK</v>
      </c>
      <c r="I18" s="121" t="str">
        <f>IF(AND($C18&gt;0, NOT($C$84&gt;0)), "Row " &amp; ROW($C$84) &amp; " should also be positive!", IF($C$150 &gt; $C18 + Tolerance,"Fraud in row " &amp; ROW($C$150) &amp; " higher than payment", "OK"))</f>
        <v>OK</v>
      </c>
    </row>
    <row r="19" spans="1:9" x14ac:dyDescent="0.2">
      <c r="A19" s="4" t="s">
        <v>12</v>
      </c>
      <c r="B19" s="5" t="s">
        <v>307</v>
      </c>
      <c r="C19" s="111">
        <v>0</v>
      </c>
      <c r="D19" s="110" t="s">
        <v>634</v>
      </c>
      <c r="E19" s="6"/>
      <c r="F19" s="122">
        <f>SUM($C$16) - SUM($C$25, $C$28)</f>
        <v>0</v>
      </c>
      <c r="G19" s="121" t="str">
        <f t="shared" si="0"/>
        <v>OK</v>
      </c>
      <c r="H19" s="121" t="str">
        <f t="shared" si="1"/>
        <v>OK</v>
      </c>
      <c r="I19" s="121" t="str">
        <f>IF(AND($C19&gt;0, NOT($C$85&gt;0)), "Row " &amp; ROW($C$85) &amp; " should also be positive!", IF($C$151 &gt; $C19 + Tolerance,"Fraud in row " &amp; ROW($C$151) &amp; " higher than payment", "OK"))</f>
        <v>OK</v>
      </c>
    </row>
    <row r="20" spans="1:9" x14ac:dyDescent="0.2">
      <c r="A20" s="4" t="s">
        <v>13</v>
      </c>
      <c r="B20" s="5" t="s">
        <v>307</v>
      </c>
      <c r="C20" s="111">
        <v>0</v>
      </c>
      <c r="D20" s="110" t="s">
        <v>634</v>
      </c>
      <c r="E20" s="6"/>
      <c r="F20" s="122">
        <f>SUM($C$17) - SUM($C$26, $C$29)</f>
        <v>0</v>
      </c>
      <c r="G20" s="121" t="str">
        <f t="shared" si="0"/>
        <v>OK</v>
      </c>
      <c r="H20" s="121" t="str">
        <f t="shared" si="1"/>
        <v>OK</v>
      </c>
      <c r="I20" s="121" t="str">
        <f>IF(AND($C20&gt;0, NOT($C$86&gt;0)), "Row " &amp; ROW($C$86) &amp; " should also be positive!", IF($C$152 &gt; $C20 + Tolerance,"Fraud in row " &amp; ROW($C$152) &amp; " higher than payment", "OK"))</f>
        <v>OK</v>
      </c>
    </row>
    <row r="21" spans="1:9" x14ac:dyDescent="0.2">
      <c r="A21" s="4" t="s">
        <v>1</v>
      </c>
      <c r="B21" s="5" t="s">
        <v>308</v>
      </c>
      <c r="C21" s="111">
        <v>0</v>
      </c>
      <c r="D21" s="110" t="s">
        <v>634</v>
      </c>
      <c r="E21" s="6"/>
      <c r="G21" s="121" t="str">
        <f t="shared" si="0"/>
        <v>OK</v>
      </c>
      <c r="H21" s="121" t="str">
        <f t="shared" si="1"/>
        <v>OK</v>
      </c>
      <c r="I21" s="121" t="str">
        <f>IF(AND($C21&gt;0, NOT($C$87&gt;0)), "Row " &amp; ROW($C$87) &amp; " should also be positive!", IF($C$153 &gt; $C21 + Tolerance,"Fraud in row " &amp; ROW($C$153) &amp; " higher than payment", "OK"))</f>
        <v>OK</v>
      </c>
    </row>
    <row r="22" spans="1:9" x14ac:dyDescent="0.2">
      <c r="A22" s="4" t="s">
        <v>12</v>
      </c>
      <c r="B22" s="5" t="s">
        <v>308</v>
      </c>
      <c r="C22" s="111">
        <v>0</v>
      </c>
      <c r="D22" s="110" t="s">
        <v>634</v>
      </c>
      <c r="E22" s="6"/>
      <c r="G22" s="121" t="str">
        <f t="shared" si="0"/>
        <v>OK</v>
      </c>
      <c r="H22" s="121" t="str">
        <f t="shared" si="1"/>
        <v>OK</v>
      </c>
      <c r="I22" s="121" t="str">
        <f>IF(AND($C22&gt;0, NOT($C$88&gt;0)), "Row " &amp; ROW($C$88) &amp; " should also be positive!", IF($C$154 &gt; $C22 + Tolerance,"Fraud in row " &amp; ROW($C$154) &amp; " higher than payment", "OK"))</f>
        <v>OK</v>
      </c>
    </row>
    <row r="23" spans="1:9" x14ac:dyDescent="0.2">
      <c r="A23" s="4" t="s">
        <v>13</v>
      </c>
      <c r="B23" s="5" t="s">
        <v>308</v>
      </c>
      <c r="C23" s="111">
        <v>0</v>
      </c>
      <c r="D23" s="110" t="s">
        <v>634</v>
      </c>
      <c r="E23" s="6"/>
      <c r="G23" s="121" t="str">
        <f t="shared" si="0"/>
        <v>OK</v>
      </c>
      <c r="H23" s="121" t="str">
        <f t="shared" si="1"/>
        <v>OK</v>
      </c>
      <c r="I23" s="121" t="str">
        <f>IF(AND($C23&gt;0, NOT($C$89&gt;0)), "Row " &amp; ROW($C$89) &amp; " should also be positive!", IF($C$155 &gt; $C23 + Tolerance,"Fraud in row " &amp; ROW($C$155) &amp; " higher than payment", "OK"))</f>
        <v>OK</v>
      </c>
    </row>
    <row r="24" spans="1:9" x14ac:dyDescent="0.2">
      <c r="A24" s="4" t="s">
        <v>1</v>
      </c>
      <c r="B24" s="5" t="s">
        <v>309</v>
      </c>
      <c r="C24" s="111">
        <v>0</v>
      </c>
      <c r="D24" s="110" t="s">
        <v>634</v>
      </c>
      <c r="E24" s="6"/>
      <c r="G24" s="121" t="str">
        <f t="shared" si="0"/>
        <v>OK</v>
      </c>
      <c r="H24" s="121" t="str">
        <f t="shared" si="1"/>
        <v>OK</v>
      </c>
      <c r="I24" s="121" t="str">
        <f>IF(AND($C24&gt;0, NOT($C$90&gt;0)), "Row " &amp; ROW($C$90) &amp; " should also be positive!", IF($C$156 &gt; $C24 + Tolerance,"Fraud in row " &amp; ROW($C$156) &amp; " higher than payment", "OK"))</f>
        <v>OK</v>
      </c>
    </row>
    <row r="25" spans="1:9" x14ac:dyDescent="0.2">
      <c r="A25" s="4" t="s">
        <v>12</v>
      </c>
      <c r="B25" s="5" t="s">
        <v>309</v>
      </c>
      <c r="C25" s="111">
        <v>0</v>
      </c>
      <c r="D25" s="110" t="s">
        <v>634</v>
      </c>
      <c r="E25" s="6"/>
      <c r="G25" s="121" t="str">
        <f t="shared" si="0"/>
        <v>OK</v>
      </c>
      <c r="H25" s="121" t="str">
        <f t="shared" si="1"/>
        <v>OK</v>
      </c>
      <c r="I25" s="121" t="str">
        <f>IF(AND($C25&gt;0, NOT($C$91&gt;0)), "Row " &amp; ROW($C$91) &amp; " should also be positive!", IF($C$157 &gt; $C25 + Tolerance,"Fraud in row " &amp; ROW($C$157) &amp; " higher than payment", "OK"))</f>
        <v>OK</v>
      </c>
    </row>
    <row r="26" spans="1:9" x14ac:dyDescent="0.2">
      <c r="A26" s="4" t="s">
        <v>13</v>
      </c>
      <c r="B26" s="5" t="s">
        <v>309</v>
      </c>
      <c r="C26" s="111">
        <v>0</v>
      </c>
      <c r="D26" s="110" t="s">
        <v>634</v>
      </c>
      <c r="E26" s="6"/>
      <c r="G26" s="121" t="str">
        <f t="shared" si="0"/>
        <v>OK</v>
      </c>
      <c r="H26" s="121" t="str">
        <f t="shared" si="1"/>
        <v>OK</v>
      </c>
      <c r="I26" s="121" t="str">
        <f>IF(AND($C26&gt;0, NOT($C$92&gt;0)), "Row " &amp; ROW($C$92) &amp; " should also be positive!", IF($C$158 &gt; $C26 + Tolerance,"Fraud in row " &amp; ROW($C$158) &amp; " higher than payment", "OK"))</f>
        <v>OK</v>
      </c>
    </row>
    <row r="27" spans="1:9" x14ac:dyDescent="0.2">
      <c r="A27" s="4" t="s">
        <v>1</v>
      </c>
      <c r="B27" s="5" t="s">
        <v>310</v>
      </c>
      <c r="C27" s="109">
        <f xml:space="preserve"> SUM($C$30, $C$33, $C$36, $C$39, $C$42)</f>
        <v>0</v>
      </c>
      <c r="D27" s="110" t="s">
        <v>634</v>
      </c>
      <c r="E27" s="6"/>
      <c r="F27" s="122">
        <f>SUM($C$27) - SUM($C$30, $C$33, $C$36, $C$39, $C$42)</f>
        <v>0</v>
      </c>
      <c r="G27" s="121" t="str">
        <f t="shared" si="0"/>
        <v>OK</v>
      </c>
      <c r="H27" s="121" t="str">
        <f t="shared" si="1"/>
        <v>OK</v>
      </c>
      <c r="I27" s="121" t="str">
        <f>IF(AND($C27&gt;0, NOT($C$93&gt;0)), "Row " &amp; ROW($C$93) &amp; " should also be positive!", IF($C$183 &gt; $C27 + Tolerance,"Fraud in row " &amp; ROW($C$183) &amp; " higher than payment", "OK"))</f>
        <v>OK</v>
      </c>
    </row>
    <row r="28" spans="1:9" x14ac:dyDescent="0.2">
      <c r="A28" s="4" t="s">
        <v>12</v>
      </c>
      <c r="B28" s="5" t="s">
        <v>310</v>
      </c>
      <c r="C28" s="109">
        <f xml:space="preserve"> SUM($C$31, $C$34, $C$37, $C$40, $C$43)</f>
        <v>0</v>
      </c>
      <c r="D28" s="110" t="s">
        <v>634</v>
      </c>
      <c r="E28" s="6"/>
      <c r="F28" s="122">
        <f>SUM($C$28) - SUM($C$31, $C$34, $C$37, $C$40, $C$43)</f>
        <v>0</v>
      </c>
      <c r="G28" s="121" t="str">
        <f t="shared" si="0"/>
        <v>OK</v>
      </c>
      <c r="H28" s="121" t="str">
        <f t="shared" si="1"/>
        <v>OK</v>
      </c>
      <c r="I28" s="121" t="str">
        <f>IF(AND($C28&gt;0, NOT($C$94&gt;0)), "Row " &amp; ROW($C$94) &amp; " should also be positive!", IF($C$184 &gt; $C28 + Tolerance,"Fraud in row " &amp; ROW($C$184) &amp; " higher than payment", "OK"))</f>
        <v>OK</v>
      </c>
    </row>
    <row r="29" spans="1:9" x14ac:dyDescent="0.2">
      <c r="A29" s="4" t="s">
        <v>13</v>
      </c>
      <c r="B29" s="5" t="s">
        <v>310</v>
      </c>
      <c r="C29" s="109">
        <f xml:space="preserve"> SUM($C$32, $C$35, $C$38, $C$41, $C$44)</f>
        <v>0</v>
      </c>
      <c r="D29" s="110" t="s">
        <v>634</v>
      </c>
      <c r="E29" s="6"/>
      <c r="F29" s="122">
        <f>SUM($C$29) - SUM($C$32, $C$35, $C$38, $C$41, $C$44)</f>
        <v>0</v>
      </c>
      <c r="G29" s="121" t="str">
        <f t="shared" si="0"/>
        <v>OK</v>
      </c>
      <c r="H29" s="121" t="str">
        <f t="shared" si="1"/>
        <v>OK</v>
      </c>
      <c r="I29" s="121" t="str">
        <f>IF(AND($C29&gt;0, NOT($C$95&gt;0)), "Row " &amp; ROW($C$95) &amp; " should also be positive!", IF($C$185 &gt; $C29 + Tolerance,"Fraud in row " &amp; ROW($C$185) &amp; " higher than payment", "OK"))</f>
        <v>OK</v>
      </c>
    </row>
    <row r="30" spans="1:9" x14ac:dyDescent="0.2">
      <c r="A30" s="4" t="s">
        <v>1</v>
      </c>
      <c r="B30" s="5" t="s">
        <v>311</v>
      </c>
      <c r="C30" s="111">
        <v>0</v>
      </c>
      <c r="D30" s="110" t="s">
        <v>634</v>
      </c>
      <c r="E30" s="6"/>
      <c r="G30" s="121" t="str">
        <f t="shared" si="0"/>
        <v>OK</v>
      </c>
      <c r="H30" s="121" t="str">
        <f t="shared" si="1"/>
        <v>OK</v>
      </c>
      <c r="I30" s="121" t="str">
        <f>IF(AND($C30&gt;0, NOT($C$96&gt;0)), "Row " &amp; ROW($C$96) &amp; " should also be positive!", IF($C$210 &gt; $C30 + Tolerance,"Fraud in row " &amp; ROW($C$210) &amp; " higher than payment", "OK"))</f>
        <v>OK</v>
      </c>
    </row>
    <row r="31" spans="1:9" x14ac:dyDescent="0.2">
      <c r="A31" s="4" t="s">
        <v>12</v>
      </c>
      <c r="B31" s="5" t="s">
        <v>311</v>
      </c>
      <c r="C31" s="111">
        <v>0</v>
      </c>
      <c r="D31" s="110" t="s">
        <v>634</v>
      </c>
      <c r="E31" s="6"/>
      <c r="G31" s="121" t="str">
        <f t="shared" si="0"/>
        <v>OK</v>
      </c>
      <c r="H31" s="121" t="str">
        <f t="shared" si="1"/>
        <v>OK</v>
      </c>
      <c r="I31" s="121" t="str">
        <f>IF(AND($C31&gt;0, NOT($C$97&gt;0)), "Row " &amp; ROW($C$97) &amp; " should also be positive!", IF($C$211 &gt; $C31 + Tolerance,"Fraud in row " &amp; ROW($C$211) &amp; " higher than payment", "OK"))</f>
        <v>OK</v>
      </c>
    </row>
    <row r="32" spans="1:9" x14ac:dyDescent="0.2">
      <c r="A32" s="4" t="s">
        <v>13</v>
      </c>
      <c r="B32" s="5" t="s">
        <v>311</v>
      </c>
      <c r="C32" s="111">
        <v>0</v>
      </c>
      <c r="D32" s="110" t="s">
        <v>634</v>
      </c>
      <c r="E32" s="6"/>
      <c r="G32" s="121" t="str">
        <f t="shared" si="0"/>
        <v>OK</v>
      </c>
      <c r="H32" s="121" t="str">
        <f t="shared" si="1"/>
        <v>OK</v>
      </c>
      <c r="I32" s="121" t="str">
        <f>IF(AND($C32&gt;0, NOT($C$98&gt;0)), "Row " &amp; ROW($C$98) &amp; " should also be positive!", IF($C$212 &gt; $C32 + Tolerance,"Fraud in row " &amp; ROW($C$212) &amp; " higher than payment", "OK"))</f>
        <v>OK</v>
      </c>
    </row>
    <row r="33" spans="1:9" x14ac:dyDescent="0.2">
      <c r="A33" s="4" t="s">
        <v>1</v>
      </c>
      <c r="B33" s="5" t="s">
        <v>312</v>
      </c>
      <c r="C33" s="111">
        <v>0</v>
      </c>
      <c r="D33" s="110" t="s">
        <v>634</v>
      </c>
      <c r="E33" s="6"/>
      <c r="G33" s="121" t="str">
        <f t="shared" si="0"/>
        <v>OK</v>
      </c>
      <c r="H33" s="121" t="str">
        <f t="shared" si="1"/>
        <v>OK</v>
      </c>
      <c r="I33" s="121" t="str">
        <f>IF(AND($C33&gt;0, NOT($C$99&gt;0)), "Row " &amp; ROW($C$99) &amp; " should also be positive!", IF($C$213 &gt; $C33 + Tolerance,"Fraud in row " &amp; ROW($C$213) &amp; " higher than payment", "OK"))</f>
        <v>OK</v>
      </c>
    </row>
    <row r="34" spans="1:9" x14ac:dyDescent="0.2">
      <c r="A34" s="4" t="s">
        <v>12</v>
      </c>
      <c r="B34" s="5" t="s">
        <v>312</v>
      </c>
      <c r="C34" s="111">
        <v>0</v>
      </c>
      <c r="D34" s="110" t="s">
        <v>634</v>
      </c>
      <c r="E34" s="6"/>
      <c r="G34" s="121" t="str">
        <f t="shared" si="0"/>
        <v>OK</v>
      </c>
      <c r="H34" s="121" t="str">
        <f t="shared" si="1"/>
        <v>OK</v>
      </c>
      <c r="I34" s="121" t="str">
        <f>IF(AND($C34&gt;0, NOT($C$100&gt;0)), "Row " &amp; ROW($C$100) &amp; " should also be positive!", IF($C$214 &gt; $C34 + Tolerance,"Fraud in row " &amp; ROW($C$214) &amp; " higher than payment", "OK"))</f>
        <v>OK</v>
      </c>
    </row>
    <row r="35" spans="1:9" x14ac:dyDescent="0.2">
      <c r="A35" s="4" t="s">
        <v>13</v>
      </c>
      <c r="B35" s="5" t="s">
        <v>312</v>
      </c>
      <c r="C35" s="111">
        <v>0</v>
      </c>
      <c r="D35" s="110" t="s">
        <v>634</v>
      </c>
      <c r="E35" s="6"/>
      <c r="G35" s="121" t="str">
        <f t="shared" si="0"/>
        <v>OK</v>
      </c>
      <c r="H35" s="121" t="str">
        <f t="shared" si="1"/>
        <v>OK</v>
      </c>
      <c r="I35" s="121" t="str">
        <f>IF(AND($C35&gt;0, NOT($C$101&gt;0)), "Row " &amp; ROW($C$101) &amp; " should also be positive!", IF($C$215 &gt; $C35 + Tolerance,"Fraud in row " &amp; ROW($C$215) &amp; " higher than payment", "OK"))</f>
        <v>OK</v>
      </c>
    </row>
    <row r="36" spans="1:9" x14ac:dyDescent="0.2">
      <c r="A36" s="4" t="s">
        <v>1</v>
      </c>
      <c r="B36" s="5" t="s">
        <v>313</v>
      </c>
      <c r="C36" s="111">
        <v>0</v>
      </c>
      <c r="D36" s="110" t="s">
        <v>634</v>
      </c>
      <c r="E36" s="6"/>
      <c r="G36" s="121" t="str">
        <f t="shared" si="0"/>
        <v>OK</v>
      </c>
      <c r="H36" s="121" t="str">
        <f t="shared" si="1"/>
        <v>OK</v>
      </c>
      <c r="I36" s="121" t="str">
        <f>IF(AND($C36&gt;0, NOT($C$102&gt;0)), "Row " &amp; ROW($C$102) &amp; " should also be positive!", IF($C$216 &gt; $C36 + Tolerance,"Fraud in row " &amp; ROW($C$216) &amp; " higher than payment", "OK"))</f>
        <v>OK</v>
      </c>
    </row>
    <row r="37" spans="1:9" x14ac:dyDescent="0.2">
      <c r="A37" s="4" t="s">
        <v>12</v>
      </c>
      <c r="B37" s="5" t="s">
        <v>313</v>
      </c>
      <c r="C37" s="111">
        <v>0</v>
      </c>
      <c r="D37" s="110" t="s">
        <v>634</v>
      </c>
      <c r="E37" s="6"/>
      <c r="G37" s="121" t="str">
        <f t="shared" si="0"/>
        <v>OK</v>
      </c>
      <c r="H37" s="121" t="str">
        <f t="shared" si="1"/>
        <v>OK</v>
      </c>
      <c r="I37" s="121" t="str">
        <f>IF(AND($C37&gt;0, NOT($C$103&gt;0)), "Row " &amp; ROW($C$103) &amp; " should also be positive!", IF($C$217 &gt; $C37 + Tolerance,"Fraud in row " &amp; ROW($C$217) &amp; " higher than payment", "OK"))</f>
        <v>OK</v>
      </c>
    </row>
    <row r="38" spans="1:9" x14ac:dyDescent="0.2">
      <c r="A38" s="4" t="s">
        <v>13</v>
      </c>
      <c r="B38" s="5" t="s">
        <v>313</v>
      </c>
      <c r="C38" s="111">
        <v>0</v>
      </c>
      <c r="D38" s="110" t="s">
        <v>634</v>
      </c>
      <c r="E38" s="6"/>
      <c r="G38" s="121" t="str">
        <f t="shared" si="0"/>
        <v>OK</v>
      </c>
      <c r="H38" s="121" t="str">
        <f t="shared" ref="H38:H69" si="2">IF(AND($C38&gt;0, $D38= "NA"), "Flag should be OK", IF($D38="E","Flag E only for fraud","OK"))</f>
        <v>OK</v>
      </c>
      <c r="I38" s="121" t="str">
        <f>IF(AND($C38&gt;0, NOT($C$104&gt;0)), "Row " &amp; ROW($C$104) &amp; " should also be positive!", IF($C$218 &gt; $C38 + Tolerance,"Fraud in row " &amp; ROW($C$218) &amp; " higher than payment", "OK"))</f>
        <v>OK</v>
      </c>
    </row>
    <row r="39" spans="1:9" x14ac:dyDescent="0.2">
      <c r="A39" s="4" t="s">
        <v>1</v>
      </c>
      <c r="B39" s="5" t="s">
        <v>1004</v>
      </c>
      <c r="C39" s="111">
        <v>0</v>
      </c>
      <c r="D39" s="110" t="s">
        <v>634</v>
      </c>
      <c r="E39" s="6"/>
      <c r="G39" s="121" t="str">
        <f t="shared" si="0"/>
        <v>OK</v>
      </c>
      <c r="H39" s="121" t="str">
        <f t="shared" si="2"/>
        <v>OK</v>
      </c>
      <c r="I39" s="121" t="str">
        <f>IF(AND($C39&gt;0, NOT($C$105&gt;0)), "Row " &amp; ROW($C$105) &amp; " should also be positive!", IF($C$219 &gt; $C39 + Tolerance,"Fraud in row " &amp; ROW($C$219) &amp; " higher than payment", "OK"))</f>
        <v>OK</v>
      </c>
    </row>
    <row r="40" spans="1:9" x14ac:dyDescent="0.2">
      <c r="A40" s="4" t="s">
        <v>12</v>
      </c>
      <c r="B40" s="5" t="s">
        <v>1004</v>
      </c>
      <c r="C40" s="111">
        <v>0</v>
      </c>
      <c r="D40" s="110" t="s">
        <v>634</v>
      </c>
      <c r="E40" s="6"/>
      <c r="G40" s="121" t="str">
        <f t="shared" si="0"/>
        <v>OK</v>
      </c>
      <c r="H40" s="121" t="str">
        <f t="shared" si="2"/>
        <v>OK</v>
      </c>
      <c r="I40" s="121" t="str">
        <f>IF(AND($C40&gt;0, NOT($C$106&gt;0)), "Row " &amp; ROW($C$106) &amp; " should also be positive!", IF($C$220 &gt; $C40 + Tolerance,"Fraud in row " &amp; ROW($C$220) &amp; " higher than payment", "OK"))</f>
        <v>OK</v>
      </c>
    </row>
    <row r="41" spans="1:9" x14ac:dyDescent="0.2">
      <c r="A41" s="4" t="s">
        <v>13</v>
      </c>
      <c r="B41" s="5" t="s">
        <v>1004</v>
      </c>
      <c r="C41" s="111">
        <v>0</v>
      </c>
      <c r="D41" s="110" t="s">
        <v>634</v>
      </c>
      <c r="E41" s="6"/>
      <c r="G41" s="121" t="str">
        <f t="shared" si="0"/>
        <v>OK</v>
      </c>
      <c r="H41" s="121" t="str">
        <f t="shared" si="2"/>
        <v>OK</v>
      </c>
      <c r="I41" s="121" t="str">
        <f>IF(AND($C41&gt;0, NOT($C$107&gt;0)), "Row " &amp; ROW($C$107) &amp; " should also be positive!", IF($C$221 &gt; $C41 + Tolerance,"Fraud in row " &amp; ROW($C$221) &amp; " higher than payment", "OK"))</f>
        <v>OK</v>
      </c>
    </row>
    <row r="42" spans="1:9" x14ac:dyDescent="0.2">
      <c r="A42" s="4" t="s">
        <v>1</v>
      </c>
      <c r="B42" s="5" t="s">
        <v>1008</v>
      </c>
      <c r="C42" s="111">
        <v>0</v>
      </c>
      <c r="D42" s="110" t="s">
        <v>634</v>
      </c>
      <c r="E42" s="6"/>
      <c r="G42" s="121" t="str">
        <f t="shared" si="0"/>
        <v>OK</v>
      </c>
      <c r="H42" s="121" t="str">
        <f t="shared" si="2"/>
        <v>OK</v>
      </c>
      <c r="I42" s="121" t="str">
        <f>IF(AND($C42&gt;0, NOT($C$108&gt;0)), "Row " &amp; ROW($C$108) &amp; " should also be positive!", IF($C$222 &gt; $C42 + Tolerance,"Fraud in row " &amp; ROW($C$222) &amp; " higher than payment", "OK"))</f>
        <v>OK</v>
      </c>
    </row>
    <row r="43" spans="1:9" x14ac:dyDescent="0.2">
      <c r="A43" s="4" t="s">
        <v>12</v>
      </c>
      <c r="B43" s="5" t="s">
        <v>1008</v>
      </c>
      <c r="C43" s="111">
        <v>0</v>
      </c>
      <c r="D43" s="110" t="s">
        <v>634</v>
      </c>
      <c r="E43" s="6"/>
      <c r="G43" s="121" t="str">
        <f t="shared" si="0"/>
        <v>OK</v>
      </c>
      <c r="H43" s="121" t="str">
        <f t="shared" si="2"/>
        <v>OK</v>
      </c>
      <c r="I43" s="121" t="str">
        <f>IF(AND($C43&gt;0, NOT($C$109&gt;0)), "Row " &amp; ROW($C$109) &amp; " should also be positive!", IF($C$223 &gt; $C43 + Tolerance,"Fraud in row " &amp; ROW($C$223) &amp; " higher than payment", "OK"))</f>
        <v>OK</v>
      </c>
    </row>
    <row r="44" spans="1:9" x14ac:dyDescent="0.2">
      <c r="A44" s="4" t="s">
        <v>13</v>
      </c>
      <c r="B44" s="5" t="s">
        <v>1008</v>
      </c>
      <c r="C44" s="111">
        <v>0</v>
      </c>
      <c r="D44" s="110" t="s">
        <v>634</v>
      </c>
      <c r="E44" s="6"/>
      <c r="G44" s="121" t="str">
        <f t="shared" si="0"/>
        <v>OK</v>
      </c>
      <c r="H44" s="121" t="str">
        <f t="shared" si="2"/>
        <v>OK</v>
      </c>
      <c r="I44" s="121" t="str">
        <f>IF(AND($C44&gt;0, NOT($C$110&gt;0)), "Row " &amp; ROW($C$110) &amp; " should also be positive!", IF($C$224 &gt; $C44 + Tolerance,"Fraud in row " &amp; ROW($C$224) &amp; " higher than payment", "OK"))</f>
        <v>OK</v>
      </c>
    </row>
    <row r="45" spans="1:9" x14ac:dyDescent="0.2">
      <c r="A45" s="4" t="s">
        <v>1</v>
      </c>
      <c r="B45" s="5" t="s">
        <v>314</v>
      </c>
      <c r="C45" s="109">
        <f xml:space="preserve"> SUM($C$54, $C$57)</f>
        <v>0</v>
      </c>
      <c r="D45" s="110" t="s">
        <v>634</v>
      </c>
      <c r="E45" s="6"/>
      <c r="F45" s="122">
        <f>SUM($C$45) - SUM($C$48, $C$51)</f>
        <v>0</v>
      </c>
      <c r="G45" s="121" t="str">
        <f t="shared" si="0"/>
        <v>OK</v>
      </c>
      <c r="H45" s="121" t="str">
        <f t="shared" si="2"/>
        <v>OK</v>
      </c>
      <c r="I45" s="121" t="str">
        <f>IF(AND($C45&gt;0, NOT($C$111&gt;0)), "Row " &amp; ROW($C$111) &amp; " should also be positive!", IF($C$225 &gt; $C45 + Tolerance,"Fraud in row " &amp; ROW($C$225) &amp; " higher than payment", "OK"))</f>
        <v>OK</v>
      </c>
    </row>
    <row r="46" spans="1:9" x14ac:dyDescent="0.2">
      <c r="A46" s="4" t="s">
        <v>12</v>
      </c>
      <c r="B46" s="5" t="s">
        <v>314</v>
      </c>
      <c r="C46" s="109">
        <f xml:space="preserve"> SUM($C$55, $C$58)</f>
        <v>0</v>
      </c>
      <c r="D46" s="110" t="s">
        <v>634</v>
      </c>
      <c r="E46" s="6"/>
      <c r="F46" s="122">
        <f>SUM($C$46) - SUM($C$49, $C$52)</f>
        <v>0</v>
      </c>
      <c r="G46" s="121" t="str">
        <f t="shared" si="0"/>
        <v>OK</v>
      </c>
      <c r="H46" s="121" t="str">
        <f t="shared" si="2"/>
        <v>OK</v>
      </c>
      <c r="I46" s="121" t="str">
        <f>IF(AND($C46&gt;0, NOT($C$112&gt;0)), "Row " &amp; ROW($C$112) &amp; " should also be positive!", IF($C$226 &gt; $C46 + Tolerance,"Fraud in row " &amp; ROW($C$226) &amp; " higher than payment", "OK"))</f>
        <v>OK</v>
      </c>
    </row>
    <row r="47" spans="1:9" x14ac:dyDescent="0.2">
      <c r="A47" s="4" t="s">
        <v>13</v>
      </c>
      <c r="B47" s="5" t="s">
        <v>314</v>
      </c>
      <c r="C47" s="109">
        <f xml:space="preserve"> SUM($C$56, $C$59)</f>
        <v>0</v>
      </c>
      <c r="D47" s="110" t="s">
        <v>634</v>
      </c>
      <c r="E47" s="6"/>
      <c r="F47" s="122">
        <f>SUM($C$47) - SUM($C$50, $C$53)</f>
        <v>0</v>
      </c>
      <c r="G47" s="121" t="str">
        <f t="shared" si="0"/>
        <v>OK</v>
      </c>
      <c r="H47" s="121" t="str">
        <f t="shared" si="2"/>
        <v>OK</v>
      </c>
      <c r="I47" s="121" t="str">
        <f>IF(AND($C47&gt;0, NOT($C$113&gt;0)), "Row " &amp; ROW($C$113) &amp; " should also be positive!", IF($C$227 &gt; $C47 + Tolerance,"Fraud in row " &amp; ROW($C$227) &amp; " higher than payment", "OK"))</f>
        <v>OK</v>
      </c>
    </row>
    <row r="48" spans="1:9" x14ac:dyDescent="0.2">
      <c r="A48" s="4" t="s">
        <v>1</v>
      </c>
      <c r="B48" s="5" t="s">
        <v>315</v>
      </c>
      <c r="C48" s="111">
        <v>0</v>
      </c>
      <c r="D48" s="110" t="s">
        <v>634</v>
      </c>
      <c r="E48" s="6"/>
      <c r="F48" s="122">
        <f>SUM($C$45) - SUM($C$54, $C$57)</f>
        <v>0</v>
      </c>
      <c r="G48" s="121" t="str">
        <f t="shared" si="0"/>
        <v>OK</v>
      </c>
      <c r="H48" s="121" t="str">
        <f t="shared" si="2"/>
        <v>OK</v>
      </c>
      <c r="I48" s="121" t="str">
        <f>IF(AND($C48&gt;0, NOT($C$114&gt;0)), "Row " &amp; ROW($C$114) &amp; " should also be positive!", IF($C$228 &gt; $C48 + Tolerance,"Fraud in row " &amp; ROW($C$228) &amp; " higher than payment", "OK"))</f>
        <v>OK</v>
      </c>
    </row>
    <row r="49" spans="1:9" x14ac:dyDescent="0.2">
      <c r="A49" s="4" t="s">
        <v>12</v>
      </c>
      <c r="B49" s="5" t="s">
        <v>315</v>
      </c>
      <c r="C49" s="111">
        <v>0</v>
      </c>
      <c r="D49" s="110" t="s">
        <v>634</v>
      </c>
      <c r="E49" s="6"/>
      <c r="F49" s="122">
        <f>SUM($C$46) - SUM($C$55, $C$58)</f>
        <v>0</v>
      </c>
      <c r="G49" s="121" t="str">
        <f t="shared" si="0"/>
        <v>OK</v>
      </c>
      <c r="H49" s="121" t="str">
        <f t="shared" si="2"/>
        <v>OK</v>
      </c>
      <c r="I49" s="121" t="str">
        <f>IF(AND($C49&gt;0, NOT($C$115&gt;0)), "Row " &amp; ROW($C$115) &amp; " should also be positive!", IF($C$229 &gt; $C49 + Tolerance,"Fraud in row " &amp; ROW($C$229) &amp; " higher than payment", "OK"))</f>
        <v>OK</v>
      </c>
    </row>
    <row r="50" spans="1:9" x14ac:dyDescent="0.2">
      <c r="A50" s="4" t="s">
        <v>13</v>
      </c>
      <c r="B50" s="5" t="s">
        <v>315</v>
      </c>
      <c r="C50" s="111">
        <v>0</v>
      </c>
      <c r="D50" s="110" t="s">
        <v>634</v>
      </c>
      <c r="E50" s="6"/>
      <c r="F50" s="122">
        <f>SUM($C$47) - SUM($C$56, $C$59)</f>
        <v>0</v>
      </c>
      <c r="G50" s="121" t="str">
        <f t="shared" si="0"/>
        <v>OK</v>
      </c>
      <c r="H50" s="121" t="str">
        <f t="shared" si="2"/>
        <v>OK</v>
      </c>
      <c r="I50" s="121" t="str">
        <f>IF(AND($C50&gt;0, NOT($C$116&gt;0)), "Row " &amp; ROW($C$116) &amp; " should also be positive!", IF($C$230 &gt; $C50 + Tolerance,"Fraud in row " &amp; ROW($C$230) &amp; " higher than payment", "OK"))</f>
        <v>OK</v>
      </c>
    </row>
    <row r="51" spans="1:9" x14ac:dyDescent="0.2">
      <c r="A51" s="4" t="s">
        <v>1</v>
      </c>
      <c r="B51" s="5" t="s">
        <v>316</v>
      </c>
      <c r="C51" s="111">
        <v>0</v>
      </c>
      <c r="D51" s="110" t="s">
        <v>634</v>
      </c>
      <c r="E51" s="6"/>
      <c r="G51" s="121" t="str">
        <f t="shared" si="0"/>
        <v>OK</v>
      </c>
      <c r="H51" s="121" t="str">
        <f t="shared" si="2"/>
        <v>OK</v>
      </c>
      <c r="I51" s="121" t="str">
        <f>IF(AND($C51&gt;0, NOT($C$117&gt;0)), "Row " &amp; ROW($C$117) &amp; " should also be positive!", IF($C$231 &gt; $C51 + Tolerance,"Fraud in row " &amp; ROW($C$231) &amp; " higher than payment", "OK"))</f>
        <v>OK</v>
      </c>
    </row>
    <row r="52" spans="1:9" x14ac:dyDescent="0.2">
      <c r="A52" s="4" t="s">
        <v>12</v>
      </c>
      <c r="B52" s="5" t="s">
        <v>316</v>
      </c>
      <c r="C52" s="111">
        <v>0</v>
      </c>
      <c r="D52" s="110" t="s">
        <v>634</v>
      </c>
      <c r="E52" s="6"/>
      <c r="G52" s="121" t="str">
        <f t="shared" si="0"/>
        <v>OK</v>
      </c>
      <c r="H52" s="121" t="str">
        <f t="shared" si="2"/>
        <v>OK</v>
      </c>
      <c r="I52" s="121" t="str">
        <f>IF(AND($C52&gt;0, NOT($C$118&gt;0)), "Row " &amp; ROW($C$118) &amp; " should also be positive!", IF($C$232 &gt; $C52 + Tolerance,"Fraud in row " &amp; ROW($C$232) &amp; " higher than payment", "OK"))</f>
        <v>OK</v>
      </c>
    </row>
    <row r="53" spans="1:9" x14ac:dyDescent="0.2">
      <c r="A53" s="4" t="s">
        <v>13</v>
      </c>
      <c r="B53" s="5" t="s">
        <v>316</v>
      </c>
      <c r="C53" s="111">
        <v>0</v>
      </c>
      <c r="D53" s="110" t="s">
        <v>634</v>
      </c>
      <c r="E53" s="6"/>
      <c r="G53" s="121" t="str">
        <f t="shared" si="0"/>
        <v>OK</v>
      </c>
      <c r="H53" s="121" t="str">
        <f t="shared" si="2"/>
        <v>OK</v>
      </c>
      <c r="I53" s="121" t="str">
        <f>IF(AND($C53&gt;0, NOT($C$119&gt;0)), "Row " &amp; ROW($C$119) &amp; " should also be positive!", IF($C$233 &gt; $C53 + Tolerance,"Fraud in row " &amp; ROW($C$233) &amp; " higher than payment", "OK"))</f>
        <v>OK</v>
      </c>
    </row>
    <row r="54" spans="1:9" x14ac:dyDescent="0.2">
      <c r="A54" s="4" t="s">
        <v>1</v>
      </c>
      <c r="B54" s="5" t="s">
        <v>317</v>
      </c>
      <c r="C54" s="111">
        <v>0</v>
      </c>
      <c r="D54" s="110" t="s">
        <v>634</v>
      </c>
      <c r="E54" s="6"/>
      <c r="G54" s="121" t="str">
        <f t="shared" si="0"/>
        <v>OK</v>
      </c>
      <c r="H54" s="121" t="str">
        <f t="shared" si="2"/>
        <v>OK</v>
      </c>
      <c r="I54" s="121" t="str">
        <f>IF(AND($C54&gt;0, NOT($C$120&gt;0)), "Row " &amp; ROW($C$120) &amp; " should also be positive!", IF($C$234 &gt; $C54 + Tolerance,"Fraud in row " &amp; ROW($C$234) &amp; " higher than payment", "OK"))</f>
        <v>OK</v>
      </c>
    </row>
    <row r="55" spans="1:9" x14ac:dyDescent="0.2">
      <c r="A55" s="4" t="s">
        <v>12</v>
      </c>
      <c r="B55" s="5" t="s">
        <v>317</v>
      </c>
      <c r="C55" s="111">
        <v>0</v>
      </c>
      <c r="D55" s="110" t="s">
        <v>634</v>
      </c>
      <c r="E55" s="6"/>
      <c r="G55" s="121" t="str">
        <f t="shared" si="0"/>
        <v>OK</v>
      </c>
      <c r="H55" s="121" t="str">
        <f t="shared" si="2"/>
        <v>OK</v>
      </c>
      <c r="I55" s="121" t="str">
        <f>IF(AND($C55&gt;0, NOT($C$121&gt;0)), "Row " &amp; ROW($C$121) &amp; " should also be positive!", IF($C$235 &gt; $C55 + Tolerance,"Fraud in row " &amp; ROW($C$235) &amp; " higher than payment", "OK"))</f>
        <v>OK</v>
      </c>
    </row>
    <row r="56" spans="1:9" x14ac:dyDescent="0.2">
      <c r="A56" s="4" t="s">
        <v>13</v>
      </c>
      <c r="B56" s="5" t="s">
        <v>317</v>
      </c>
      <c r="C56" s="111">
        <v>0</v>
      </c>
      <c r="D56" s="110" t="s">
        <v>634</v>
      </c>
      <c r="E56" s="6"/>
      <c r="G56" s="121" t="str">
        <f t="shared" si="0"/>
        <v>OK</v>
      </c>
      <c r="H56" s="121" t="str">
        <f t="shared" si="2"/>
        <v>OK</v>
      </c>
      <c r="I56" s="121" t="str">
        <f>IF(AND($C56&gt;0, NOT($C$122&gt;0)), "Row " &amp; ROW($C$122) &amp; " should also be positive!", IF($C$236 &gt; $C56 + Tolerance,"Fraud in row " &amp; ROW($C$236) &amp; " higher than payment", "OK"))</f>
        <v>OK</v>
      </c>
    </row>
    <row r="57" spans="1:9" x14ac:dyDescent="0.2">
      <c r="A57" s="4" t="s">
        <v>1</v>
      </c>
      <c r="B57" s="5" t="s">
        <v>318</v>
      </c>
      <c r="C57" s="109">
        <f xml:space="preserve"> SUM($C$60, $C$63, $C$66, $C$69)</f>
        <v>0</v>
      </c>
      <c r="D57" s="110" t="s">
        <v>634</v>
      </c>
      <c r="E57" s="6"/>
      <c r="F57" s="122">
        <f>SUM($C$57) - SUM($C$60, $C$63, $C$66, $C$69)</f>
        <v>0</v>
      </c>
      <c r="G57" s="121" t="str">
        <f t="shared" si="0"/>
        <v>OK</v>
      </c>
      <c r="H57" s="121" t="str">
        <f t="shared" si="2"/>
        <v>OK</v>
      </c>
      <c r="I57" s="121" t="str">
        <f>IF(AND($C57&gt;0, NOT($C$123&gt;0)), "Row " &amp; ROW($C$123) &amp; " should also be positive!", IF($C$258 &gt; $C57 + Tolerance,"Fraud in row " &amp; ROW($C$258) &amp; " higher than payment", "OK"))</f>
        <v>OK</v>
      </c>
    </row>
    <row r="58" spans="1:9" x14ac:dyDescent="0.2">
      <c r="A58" s="4" t="s">
        <v>12</v>
      </c>
      <c r="B58" s="5" t="s">
        <v>318</v>
      </c>
      <c r="C58" s="109">
        <f xml:space="preserve"> SUM($C$61, $C$64, $C$67, $C$70)</f>
        <v>0</v>
      </c>
      <c r="D58" s="110" t="s">
        <v>634</v>
      </c>
      <c r="E58" s="6"/>
      <c r="F58" s="122">
        <f>SUM($C$58) - SUM($C$61, $C$64, $C$67, $C$70)</f>
        <v>0</v>
      </c>
      <c r="G58" s="121" t="str">
        <f t="shared" si="0"/>
        <v>OK</v>
      </c>
      <c r="H58" s="121" t="str">
        <f t="shared" si="2"/>
        <v>OK</v>
      </c>
      <c r="I58" s="121" t="str">
        <f>IF(AND($C58&gt;0, NOT($C$124&gt;0)), "Row " &amp; ROW($C$124) &amp; " should also be positive!", IF($C$259 &gt; $C58 + Tolerance,"Fraud in row " &amp; ROW($C$259) &amp; " higher than payment", "OK"))</f>
        <v>OK</v>
      </c>
    </row>
    <row r="59" spans="1:9" x14ac:dyDescent="0.2">
      <c r="A59" s="4" t="s">
        <v>13</v>
      </c>
      <c r="B59" s="5" t="s">
        <v>318</v>
      </c>
      <c r="C59" s="109">
        <f xml:space="preserve"> SUM($C$62, $C$65, $C$68, $C$71)</f>
        <v>0</v>
      </c>
      <c r="D59" s="110" t="s">
        <v>634</v>
      </c>
      <c r="E59" s="6"/>
      <c r="F59" s="122">
        <f>SUM($C$59) - SUM($C$62, $C$65, $C$68, $C$71)</f>
        <v>0</v>
      </c>
      <c r="G59" s="121" t="str">
        <f t="shared" si="0"/>
        <v>OK</v>
      </c>
      <c r="H59" s="121" t="str">
        <f t="shared" si="2"/>
        <v>OK</v>
      </c>
      <c r="I59" s="121" t="str">
        <f>IF(AND($C59&gt;0, NOT($C$125&gt;0)), "Row " &amp; ROW($C$125) &amp; " should also be positive!", IF($C$260 &gt; $C59 + Tolerance,"Fraud in row " &amp; ROW($C$260) &amp; " higher than payment", "OK"))</f>
        <v>OK</v>
      </c>
    </row>
    <row r="60" spans="1:9" x14ac:dyDescent="0.2">
      <c r="A60" s="4" t="s">
        <v>1</v>
      </c>
      <c r="B60" s="5" t="s">
        <v>319</v>
      </c>
      <c r="C60" s="111">
        <v>0</v>
      </c>
      <c r="D60" s="110" t="s">
        <v>634</v>
      </c>
      <c r="E60" s="6"/>
      <c r="G60" s="121" t="str">
        <f t="shared" si="0"/>
        <v>OK</v>
      </c>
      <c r="H60" s="121" t="str">
        <f t="shared" si="2"/>
        <v>OK</v>
      </c>
      <c r="I60" s="121" t="str">
        <f>IF(AND($C60&gt;0, NOT($C$126&gt;0)), "Row " &amp; ROW($C$126) &amp; " should also be positive!", IF($C$282 &gt; $C60 + Tolerance,"Fraud in row " &amp; ROW($C$282) &amp; " higher than payment", "OK"))</f>
        <v>OK</v>
      </c>
    </row>
    <row r="61" spans="1:9" x14ac:dyDescent="0.2">
      <c r="A61" s="4" t="s">
        <v>12</v>
      </c>
      <c r="B61" s="5" t="s">
        <v>319</v>
      </c>
      <c r="C61" s="111">
        <v>0</v>
      </c>
      <c r="D61" s="110" t="s">
        <v>634</v>
      </c>
      <c r="E61" s="6"/>
      <c r="G61" s="121" t="str">
        <f t="shared" si="0"/>
        <v>OK</v>
      </c>
      <c r="H61" s="121" t="str">
        <f t="shared" si="2"/>
        <v>OK</v>
      </c>
      <c r="I61" s="121" t="str">
        <f>IF(AND($C61&gt;0, NOT($C$127&gt;0)), "Row " &amp; ROW($C$127) &amp; " should also be positive!", IF($C$283 &gt; $C61 + Tolerance,"Fraud in row " &amp; ROW($C$283) &amp; " higher than payment", "OK"))</f>
        <v>OK</v>
      </c>
    </row>
    <row r="62" spans="1:9" x14ac:dyDescent="0.2">
      <c r="A62" s="4" t="s">
        <v>13</v>
      </c>
      <c r="B62" s="5" t="s">
        <v>319</v>
      </c>
      <c r="C62" s="111">
        <v>0</v>
      </c>
      <c r="D62" s="110" t="s">
        <v>634</v>
      </c>
      <c r="E62" s="6"/>
      <c r="G62" s="121" t="str">
        <f t="shared" si="0"/>
        <v>OK</v>
      </c>
      <c r="H62" s="121" t="str">
        <f t="shared" si="2"/>
        <v>OK</v>
      </c>
      <c r="I62" s="121" t="str">
        <f>IF(AND($C62&gt;0, NOT($C$128&gt;0)), "Row " &amp; ROW($C$128) &amp; " should also be positive!", IF($C$284 &gt; $C62 + Tolerance,"Fraud in row " &amp; ROW($C$284) &amp; " higher than payment", "OK"))</f>
        <v>OK</v>
      </c>
    </row>
    <row r="63" spans="1:9" x14ac:dyDescent="0.2">
      <c r="A63" s="4" t="s">
        <v>1</v>
      </c>
      <c r="B63" s="5" t="s">
        <v>320</v>
      </c>
      <c r="C63" s="111">
        <v>0</v>
      </c>
      <c r="D63" s="110" t="s">
        <v>634</v>
      </c>
      <c r="E63" s="6"/>
      <c r="G63" s="121" t="str">
        <f t="shared" si="0"/>
        <v>OK</v>
      </c>
      <c r="H63" s="121" t="str">
        <f t="shared" si="2"/>
        <v>OK</v>
      </c>
      <c r="I63" s="121" t="str">
        <f>IF(AND($C63&gt;0, NOT($C$129&gt;0)), "Row " &amp; ROW($C$129) &amp; " should also be positive!", IF($C$285 &gt; $C63 + Tolerance,"Fraud in row " &amp; ROW($C$285) &amp; " higher than payment", "OK"))</f>
        <v>OK</v>
      </c>
    </row>
    <row r="64" spans="1:9" x14ac:dyDescent="0.2">
      <c r="A64" s="4" t="s">
        <v>12</v>
      </c>
      <c r="B64" s="5" t="s">
        <v>320</v>
      </c>
      <c r="C64" s="111">
        <v>0</v>
      </c>
      <c r="D64" s="110" t="s">
        <v>634</v>
      </c>
      <c r="E64" s="6"/>
      <c r="G64" s="121" t="str">
        <f t="shared" si="0"/>
        <v>OK</v>
      </c>
      <c r="H64" s="121" t="str">
        <f t="shared" si="2"/>
        <v>OK</v>
      </c>
      <c r="I64" s="121" t="str">
        <f>IF(AND($C64&gt;0, NOT($C$130&gt;0)), "Row " &amp; ROW($C$130) &amp; " should also be positive!", IF($C$286 &gt; $C64 + Tolerance,"Fraud in row " &amp; ROW($C$286) &amp; " higher than payment", "OK"))</f>
        <v>OK</v>
      </c>
    </row>
    <row r="65" spans="1:9" x14ac:dyDescent="0.2">
      <c r="A65" s="4" t="s">
        <v>13</v>
      </c>
      <c r="B65" s="5" t="s">
        <v>320</v>
      </c>
      <c r="C65" s="111">
        <v>0</v>
      </c>
      <c r="D65" s="110" t="s">
        <v>634</v>
      </c>
      <c r="E65" s="6"/>
      <c r="G65" s="121" t="str">
        <f t="shared" si="0"/>
        <v>OK</v>
      </c>
      <c r="H65" s="121" t="str">
        <f t="shared" si="2"/>
        <v>OK</v>
      </c>
      <c r="I65" s="121" t="str">
        <f>IF(AND($C65&gt;0, NOT($C$131&gt;0)), "Row " &amp; ROW($C$131) &amp; " should also be positive!", IF($C$287 &gt; $C65 + Tolerance,"Fraud in row " &amp; ROW($C$287) &amp; " higher than payment", "OK"))</f>
        <v>OK</v>
      </c>
    </row>
    <row r="66" spans="1:9" x14ac:dyDescent="0.2">
      <c r="A66" s="4" t="s">
        <v>1</v>
      </c>
      <c r="B66" s="5" t="s">
        <v>321</v>
      </c>
      <c r="C66" s="111">
        <v>0</v>
      </c>
      <c r="D66" s="110" t="s">
        <v>634</v>
      </c>
      <c r="E66" s="6"/>
      <c r="G66" s="121" t="str">
        <f t="shared" si="0"/>
        <v>OK</v>
      </c>
      <c r="H66" s="121" t="str">
        <f t="shared" si="2"/>
        <v>OK</v>
      </c>
      <c r="I66" s="121" t="str">
        <f>IF(AND($C66&gt;0, NOT($C$132&gt;0)), "Row " &amp; ROW($C$132) &amp; " should also be positive!", IF($C$288 &gt; $C66 + Tolerance,"Fraud in row " &amp; ROW($C$288) &amp; " higher than payment", "OK"))</f>
        <v>OK</v>
      </c>
    </row>
    <row r="67" spans="1:9" x14ac:dyDescent="0.2">
      <c r="A67" s="4" t="s">
        <v>12</v>
      </c>
      <c r="B67" s="5" t="s">
        <v>321</v>
      </c>
      <c r="C67" s="111">
        <v>0</v>
      </c>
      <c r="D67" s="110" t="s">
        <v>634</v>
      </c>
      <c r="E67" s="6"/>
      <c r="G67" s="121" t="str">
        <f t="shared" si="0"/>
        <v>OK</v>
      </c>
      <c r="H67" s="121" t="str">
        <f t="shared" si="2"/>
        <v>OK</v>
      </c>
      <c r="I67" s="121" t="str">
        <f>IF(AND($C67&gt;0, NOT($C$133&gt;0)), "Row " &amp; ROW($C$133) &amp; " should also be positive!", IF($C$289 &gt; $C67 + Tolerance,"Fraud in row " &amp; ROW($C$289) &amp; " higher than payment", "OK"))</f>
        <v>OK</v>
      </c>
    </row>
    <row r="68" spans="1:9" x14ac:dyDescent="0.2">
      <c r="A68" s="4" t="s">
        <v>13</v>
      </c>
      <c r="B68" s="5" t="s">
        <v>321</v>
      </c>
      <c r="C68" s="111">
        <v>0</v>
      </c>
      <c r="D68" s="110" t="s">
        <v>634</v>
      </c>
      <c r="E68" s="6"/>
      <c r="G68" s="121" t="str">
        <f t="shared" si="0"/>
        <v>OK</v>
      </c>
      <c r="H68" s="121" t="str">
        <f t="shared" si="2"/>
        <v>OK</v>
      </c>
      <c r="I68" s="121" t="str">
        <f>IF(AND($C68&gt;0, NOT($C$134&gt;0)), "Row " &amp; ROW($C$134) &amp; " should also be positive!", IF($C$290 &gt; $C68 + Tolerance,"Fraud in row " &amp; ROW($C$290) &amp; " higher than payment", "OK"))</f>
        <v>OK</v>
      </c>
    </row>
    <row r="69" spans="1:9" x14ac:dyDescent="0.2">
      <c r="A69" s="4" t="s">
        <v>1</v>
      </c>
      <c r="B69" s="5" t="s">
        <v>1013</v>
      </c>
      <c r="C69" s="111">
        <v>0</v>
      </c>
      <c r="D69" s="110" t="s">
        <v>634</v>
      </c>
      <c r="E69" s="6"/>
      <c r="G69" s="121" t="str">
        <f t="shared" si="0"/>
        <v>OK</v>
      </c>
      <c r="H69" s="121" t="str">
        <f t="shared" si="2"/>
        <v>OK</v>
      </c>
      <c r="I69" s="121" t="str">
        <f>IF(AND($C69&gt;0, NOT($C$135&gt;0)), "Row " &amp; ROW($C$135) &amp; " should also be positive!", IF($C$291 &gt; $C69 + Tolerance,"Fraud in row " &amp; ROW($C$291) &amp; " higher than payment", "OK"))</f>
        <v>OK</v>
      </c>
    </row>
    <row r="70" spans="1:9" x14ac:dyDescent="0.2">
      <c r="A70" s="4" t="s">
        <v>12</v>
      </c>
      <c r="B70" s="5" t="s">
        <v>1013</v>
      </c>
      <c r="C70" s="111">
        <v>0</v>
      </c>
      <c r="D70" s="110" t="s">
        <v>634</v>
      </c>
      <c r="E70" s="6"/>
      <c r="G70" s="121" t="str">
        <f t="shared" ref="G70:G133" si="3">IF(OR(ISBLANK($C70), ISBLANK($D70)), "missing", "OK")</f>
        <v>OK</v>
      </c>
      <c r="H70" s="121" t="str">
        <f t="shared" ref="H70:H101" si="4">IF(AND($C70&gt;0, $D70= "NA"), "Flag should be OK", IF($D70="E","Flag E only for fraud","OK"))</f>
        <v>OK</v>
      </c>
      <c r="I70" s="121" t="str">
        <f>IF(AND($C70&gt;0, NOT($C$136&gt;0)), "Row " &amp; ROW($C$136) &amp; " should also be positive!", IF($C$292 &gt; $C70 + Tolerance,"Fraud in row " &amp; ROW($C$292) &amp; " higher than payment", "OK"))</f>
        <v>OK</v>
      </c>
    </row>
    <row r="71" spans="1:9" x14ac:dyDescent="0.2">
      <c r="A71" s="4" t="s">
        <v>13</v>
      </c>
      <c r="B71" s="5" t="s">
        <v>1013</v>
      </c>
      <c r="C71" s="111">
        <v>0</v>
      </c>
      <c r="D71" s="110" t="s">
        <v>634</v>
      </c>
      <c r="E71" s="6"/>
      <c r="G71" s="121" t="str">
        <f t="shared" si="3"/>
        <v>OK</v>
      </c>
      <c r="H71" s="121" t="str">
        <f t="shared" si="4"/>
        <v>OK</v>
      </c>
      <c r="I71" s="121" t="str">
        <f>IF(AND($C71&gt;0, NOT($C$137&gt;0)), "Row " &amp; ROW($C$137) &amp; " should also be positive!", IF($C$293 &gt; $C71 + Tolerance,"Fraud in row " &amp; ROW($C$293) &amp; " higher than payment", "OK"))</f>
        <v>OK</v>
      </c>
    </row>
    <row r="72" spans="1:9" x14ac:dyDescent="0.2">
      <c r="A72" s="4" t="s">
        <v>1</v>
      </c>
      <c r="B72" s="5" t="s">
        <v>322</v>
      </c>
      <c r="C72" s="112">
        <f xml:space="preserve"> SUM($C$75, $C$78)</f>
        <v>0</v>
      </c>
      <c r="D72" s="110" t="s">
        <v>634</v>
      </c>
      <c r="E72" s="6"/>
      <c r="F72" s="123">
        <f>SUM($C$72) - SUM($C$75, $C$78)</f>
        <v>0</v>
      </c>
      <c r="G72" s="121" t="str">
        <f t="shared" si="3"/>
        <v>OK</v>
      </c>
      <c r="H72" s="121" t="str">
        <f t="shared" si="4"/>
        <v>OK</v>
      </c>
      <c r="I72" s="121" t="str">
        <f>IF(AND($C72&gt;0, NOT($C$6&gt;0)), "Row " &amp; ROW($C$6) &amp; " should also be positive!", IF($C$294 &gt; $C72 + Tolerance,"Fraud in row " &amp; ROW($C$294) &amp; " higher than payment", "OK"))</f>
        <v>OK</v>
      </c>
    </row>
    <row r="73" spans="1:9" x14ac:dyDescent="0.2">
      <c r="A73" s="4" t="s">
        <v>12</v>
      </c>
      <c r="B73" s="5" t="s">
        <v>322</v>
      </c>
      <c r="C73" s="112">
        <f xml:space="preserve"> SUM($C$76, $C$79)</f>
        <v>0</v>
      </c>
      <c r="D73" s="110" t="s">
        <v>634</v>
      </c>
      <c r="E73" s="6"/>
      <c r="F73" s="123">
        <f>SUM($C$73) - SUM($C$76, $C$79)</f>
        <v>0</v>
      </c>
      <c r="G73" s="121" t="str">
        <f t="shared" si="3"/>
        <v>OK</v>
      </c>
      <c r="H73" s="121" t="str">
        <f t="shared" si="4"/>
        <v>OK</v>
      </c>
      <c r="I73" s="121" t="str">
        <f>IF(AND($C73&gt;0, NOT($C$7&gt;0)), "Row " &amp; ROW($C$7) &amp; " should also be positive!", IF($C$295 &gt; $C73 + Tolerance,"Fraud in row " &amp; ROW($C$295) &amp; " higher than payment", "OK"))</f>
        <v>OK</v>
      </c>
    </row>
    <row r="74" spans="1:9" x14ac:dyDescent="0.2">
      <c r="A74" s="4" t="s">
        <v>13</v>
      </c>
      <c r="B74" s="5" t="s">
        <v>322</v>
      </c>
      <c r="C74" s="112">
        <f xml:space="preserve"> SUM($C$77, $C$80)</f>
        <v>0</v>
      </c>
      <c r="D74" s="110" t="s">
        <v>634</v>
      </c>
      <c r="E74" s="6"/>
      <c r="F74" s="123">
        <f>SUM($C$74) - SUM($C$77, $C$80)</f>
        <v>0</v>
      </c>
      <c r="G74" s="121" t="str">
        <f t="shared" si="3"/>
        <v>OK</v>
      </c>
      <c r="H74" s="121" t="str">
        <f t="shared" si="4"/>
        <v>OK</v>
      </c>
      <c r="I74" s="121" t="str">
        <f>IF(AND($C74&gt;0, NOT($C$8&gt;0)), "Row " &amp; ROW($C$8) &amp; " should also be positive!", IF($C$296 &gt; $C74 + Tolerance,"Fraud in row " &amp; ROW($C$296) &amp; " higher than payment", "OK"))</f>
        <v>OK</v>
      </c>
    </row>
    <row r="75" spans="1:9" x14ac:dyDescent="0.2">
      <c r="A75" s="4" t="s">
        <v>1</v>
      </c>
      <c r="B75" s="5" t="s">
        <v>323</v>
      </c>
      <c r="C75" s="113">
        <v>0</v>
      </c>
      <c r="D75" s="110" t="s">
        <v>634</v>
      </c>
      <c r="E75" s="6"/>
      <c r="G75" s="121" t="str">
        <f t="shared" si="3"/>
        <v>OK</v>
      </c>
      <c r="H75" s="121" t="str">
        <f t="shared" si="4"/>
        <v>OK</v>
      </c>
      <c r="I75" s="121" t="str">
        <f>IF(AND($C75&gt;0, NOT($C$9&gt;0)), "Row " &amp; ROW($C$9) &amp; " should also be positive!", IF($C$297 &gt; $C75 + Tolerance,"Fraud in row " &amp; ROW($C$297) &amp; " higher than payment", "OK"))</f>
        <v>OK</v>
      </c>
    </row>
    <row r="76" spans="1:9" x14ac:dyDescent="0.2">
      <c r="A76" s="4" t="s">
        <v>12</v>
      </c>
      <c r="B76" s="5" t="s">
        <v>323</v>
      </c>
      <c r="C76" s="113">
        <v>0</v>
      </c>
      <c r="D76" s="110" t="s">
        <v>634</v>
      </c>
      <c r="E76" s="6"/>
      <c r="G76" s="121" t="str">
        <f t="shared" si="3"/>
        <v>OK</v>
      </c>
      <c r="H76" s="121" t="str">
        <f t="shared" si="4"/>
        <v>OK</v>
      </c>
      <c r="I76" s="121" t="str">
        <f>IF(AND($C76&gt;0, NOT($C$10&gt;0)), "Row " &amp; ROW($C$10) &amp; " should also be positive!", IF($C$298 &gt; $C76 + Tolerance,"Fraud in row " &amp; ROW($C$298) &amp; " higher than payment", "OK"))</f>
        <v>OK</v>
      </c>
    </row>
    <row r="77" spans="1:9" x14ac:dyDescent="0.2">
      <c r="A77" s="4" t="s">
        <v>13</v>
      </c>
      <c r="B77" s="5" t="s">
        <v>323</v>
      </c>
      <c r="C77" s="113">
        <v>0</v>
      </c>
      <c r="D77" s="110" t="s">
        <v>634</v>
      </c>
      <c r="E77" s="6"/>
      <c r="G77" s="121" t="str">
        <f t="shared" si="3"/>
        <v>OK</v>
      </c>
      <c r="H77" s="121" t="str">
        <f t="shared" si="4"/>
        <v>OK</v>
      </c>
      <c r="I77" s="121" t="str">
        <f>IF(AND($C77&gt;0, NOT($C$11&gt;0)), "Row " &amp; ROW($C$11) &amp; " should also be positive!", IF($C$299 &gt; $C77 + Tolerance,"Fraud in row " &amp; ROW($C$299) &amp; " higher than payment", "OK"))</f>
        <v>OK</v>
      </c>
    </row>
    <row r="78" spans="1:9" x14ac:dyDescent="0.2">
      <c r="A78" s="4" t="s">
        <v>1</v>
      </c>
      <c r="B78" s="5" t="s">
        <v>324</v>
      </c>
      <c r="C78" s="112">
        <f xml:space="preserve"> SUM($C$81, $C$111)</f>
        <v>0</v>
      </c>
      <c r="D78" s="110" t="s">
        <v>634</v>
      </c>
      <c r="E78" s="6"/>
      <c r="F78" s="123">
        <f>SUM($C$78) - SUM($C$81, $C$111)</f>
        <v>0</v>
      </c>
      <c r="G78" s="121" t="str">
        <f t="shared" si="3"/>
        <v>OK</v>
      </c>
      <c r="H78" s="121" t="str">
        <f t="shared" si="4"/>
        <v>OK</v>
      </c>
      <c r="I78" s="121" t="str">
        <f>IF(AND($C78&gt;0, NOT($C$12&gt;0)), "Row " &amp; ROW($C$12) &amp; " should also be positive!", IF($C$300 &gt; $C78 + Tolerance,"Fraud in row " &amp; ROW($C$300) &amp; " higher than payment", "OK"))</f>
        <v>OK</v>
      </c>
    </row>
    <row r="79" spans="1:9" x14ac:dyDescent="0.2">
      <c r="A79" s="4" t="s">
        <v>12</v>
      </c>
      <c r="B79" s="5" t="s">
        <v>324</v>
      </c>
      <c r="C79" s="112">
        <f xml:space="preserve"> SUM($C$82, $C$112)</f>
        <v>0</v>
      </c>
      <c r="D79" s="110" t="s">
        <v>634</v>
      </c>
      <c r="E79" s="6"/>
      <c r="F79" s="123">
        <f>SUM($C$79) - SUM($C$82, $C$112)</f>
        <v>0</v>
      </c>
      <c r="G79" s="121" t="str">
        <f t="shared" si="3"/>
        <v>OK</v>
      </c>
      <c r="H79" s="121" t="str">
        <f t="shared" si="4"/>
        <v>OK</v>
      </c>
      <c r="I79" s="121" t="str">
        <f>IF(AND($C79&gt;0, NOT($C$13&gt;0)), "Row " &amp; ROW($C$13) &amp; " should also be positive!", IF($C$301 &gt; $C79 + Tolerance,"Fraud in row " &amp; ROW($C$301) &amp; " higher than payment", "OK"))</f>
        <v>OK</v>
      </c>
    </row>
    <row r="80" spans="1:9" x14ac:dyDescent="0.2">
      <c r="A80" s="4" t="s">
        <v>13</v>
      </c>
      <c r="B80" s="5" t="s">
        <v>324</v>
      </c>
      <c r="C80" s="112">
        <f xml:space="preserve"> SUM($C$83, $C$113)</f>
        <v>0</v>
      </c>
      <c r="D80" s="110" t="s">
        <v>634</v>
      </c>
      <c r="E80" s="6"/>
      <c r="F80" s="123">
        <f>SUM($C$80) - SUM($C$83, $C$113)</f>
        <v>0</v>
      </c>
      <c r="G80" s="121" t="str">
        <f t="shared" si="3"/>
        <v>OK</v>
      </c>
      <c r="H80" s="121" t="str">
        <f t="shared" si="4"/>
        <v>OK</v>
      </c>
      <c r="I80" s="121" t="str">
        <f>IF(AND($C80&gt;0, NOT($C$14&gt;0)), "Row " &amp; ROW($C$14) &amp; " should also be positive!", IF($C$302 &gt; $C80 + Tolerance,"Fraud in row " &amp; ROW($C$302) &amp; " higher than payment", "OK"))</f>
        <v>OK</v>
      </c>
    </row>
    <row r="81" spans="1:9" x14ac:dyDescent="0.2">
      <c r="A81" s="4" t="s">
        <v>1</v>
      </c>
      <c r="B81" s="5" t="s">
        <v>325</v>
      </c>
      <c r="C81" s="112">
        <f xml:space="preserve"> SUM($C$90, $C$93)</f>
        <v>0</v>
      </c>
      <c r="D81" s="110" t="s">
        <v>634</v>
      </c>
      <c r="E81" s="6"/>
      <c r="F81" s="123">
        <f>SUM($C$81) - SUM($C$84, $C$87)</f>
        <v>0</v>
      </c>
      <c r="G81" s="121" t="str">
        <f t="shared" si="3"/>
        <v>OK</v>
      </c>
      <c r="H81" s="121" t="str">
        <f t="shared" si="4"/>
        <v>OK</v>
      </c>
      <c r="I81" s="121" t="str">
        <f>IF(AND($C81&gt;0, NOT($C$15&gt;0)), "Row " &amp; ROW($C$15) &amp; " should also be positive!", IF($C$303 &gt; $C81 + Tolerance,"Fraud in row " &amp; ROW($C$303) &amp; " higher than payment", "OK"))</f>
        <v>OK</v>
      </c>
    </row>
    <row r="82" spans="1:9" x14ac:dyDescent="0.2">
      <c r="A82" s="4" t="s">
        <v>12</v>
      </c>
      <c r="B82" s="5" t="s">
        <v>325</v>
      </c>
      <c r="C82" s="112">
        <f xml:space="preserve"> SUM($C$91, $C$94)</f>
        <v>0</v>
      </c>
      <c r="D82" s="110" t="s">
        <v>634</v>
      </c>
      <c r="E82" s="6"/>
      <c r="F82" s="123">
        <f>SUM($C$82) - SUM($C$85, $C$88)</f>
        <v>0</v>
      </c>
      <c r="G82" s="121" t="str">
        <f t="shared" si="3"/>
        <v>OK</v>
      </c>
      <c r="H82" s="121" t="str">
        <f t="shared" si="4"/>
        <v>OK</v>
      </c>
      <c r="I82" s="121" t="str">
        <f>IF(AND($C82&gt;0, NOT($C$16&gt;0)), "Row " &amp; ROW($C$16) &amp; " should also be positive!", IF($C$304 &gt; $C82 + Tolerance,"Fraud in row " &amp; ROW($C$304) &amp; " higher than payment", "OK"))</f>
        <v>OK</v>
      </c>
    </row>
    <row r="83" spans="1:9" x14ac:dyDescent="0.2">
      <c r="A83" s="4" t="s">
        <v>13</v>
      </c>
      <c r="B83" s="5" t="s">
        <v>325</v>
      </c>
      <c r="C83" s="112">
        <f xml:space="preserve"> SUM($C$92, $C$95)</f>
        <v>0</v>
      </c>
      <c r="D83" s="110" t="s">
        <v>634</v>
      </c>
      <c r="E83" s="6"/>
      <c r="F83" s="123">
        <f>SUM($C$83) - SUM($C$86, $C$89)</f>
        <v>0</v>
      </c>
      <c r="G83" s="121" t="str">
        <f t="shared" si="3"/>
        <v>OK</v>
      </c>
      <c r="H83" s="121" t="str">
        <f t="shared" si="4"/>
        <v>OK</v>
      </c>
      <c r="I83" s="121" t="str">
        <f>IF(AND($C83&gt;0, NOT($C$17&gt;0)), "Row " &amp; ROW($C$17) &amp; " should also be positive!", IF($C$305 &gt; $C83 + Tolerance,"Fraud in row " &amp; ROW($C$305) &amp; " higher than payment", "OK"))</f>
        <v>OK</v>
      </c>
    </row>
    <row r="84" spans="1:9" x14ac:dyDescent="0.2">
      <c r="A84" s="4" t="s">
        <v>1</v>
      </c>
      <c r="B84" s="5" t="s">
        <v>326</v>
      </c>
      <c r="C84" s="113">
        <v>0</v>
      </c>
      <c r="D84" s="110" t="s">
        <v>634</v>
      </c>
      <c r="E84" s="6"/>
      <c r="F84" s="123">
        <f>SUM($C$81) - SUM($C$90, $C$93)</f>
        <v>0</v>
      </c>
      <c r="G84" s="121" t="str">
        <f t="shared" si="3"/>
        <v>OK</v>
      </c>
      <c r="H84" s="121" t="str">
        <f t="shared" si="4"/>
        <v>OK</v>
      </c>
      <c r="I84" s="121" t="str">
        <f>IF(AND($C84&gt;0, NOT($C$18&gt;0)), "Row " &amp; ROW($C$18) &amp; " should also be positive!", IF($C$306 &gt; $C84 + Tolerance,"Fraud in row " &amp; ROW($C$306) &amp; " higher than payment", "OK"))</f>
        <v>OK</v>
      </c>
    </row>
    <row r="85" spans="1:9" x14ac:dyDescent="0.2">
      <c r="A85" s="4" t="s">
        <v>12</v>
      </c>
      <c r="B85" s="5" t="s">
        <v>326</v>
      </c>
      <c r="C85" s="113">
        <v>0</v>
      </c>
      <c r="D85" s="110" t="s">
        <v>634</v>
      </c>
      <c r="E85" s="6"/>
      <c r="F85" s="123">
        <f>SUM($C$82) - SUM($C$91, $C$94)</f>
        <v>0</v>
      </c>
      <c r="G85" s="121" t="str">
        <f t="shared" si="3"/>
        <v>OK</v>
      </c>
      <c r="H85" s="121" t="str">
        <f t="shared" si="4"/>
        <v>OK</v>
      </c>
      <c r="I85" s="121" t="str">
        <f>IF(AND($C85&gt;0, NOT($C$19&gt;0)), "Row " &amp; ROW($C$19) &amp; " should also be positive!", IF($C$307 &gt; $C85 + Tolerance,"Fraud in row " &amp; ROW($C$307) &amp; " higher than payment", "OK"))</f>
        <v>OK</v>
      </c>
    </row>
    <row r="86" spans="1:9" x14ac:dyDescent="0.2">
      <c r="A86" s="4" t="s">
        <v>13</v>
      </c>
      <c r="B86" s="5" t="s">
        <v>326</v>
      </c>
      <c r="C86" s="113">
        <v>0</v>
      </c>
      <c r="D86" s="110" t="s">
        <v>634</v>
      </c>
      <c r="E86" s="6"/>
      <c r="F86" s="123">
        <f>SUM($C$83) - SUM($C$92, $C$95)</f>
        <v>0</v>
      </c>
      <c r="G86" s="121" t="str">
        <f t="shared" si="3"/>
        <v>OK</v>
      </c>
      <c r="H86" s="121" t="str">
        <f t="shared" si="4"/>
        <v>OK</v>
      </c>
      <c r="I86" s="121" t="str">
        <f>IF(AND($C86&gt;0, NOT($C$20&gt;0)), "Row " &amp; ROW($C$20) &amp; " should also be positive!", IF($C$308 &gt; $C86 + Tolerance,"Fraud in row " &amp; ROW($C$308) &amp; " higher than payment", "OK"))</f>
        <v>OK</v>
      </c>
    </row>
    <row r="87" spans="1:9" x14ac:dyDescent="0.2">
      <c r="A87" s="4" t="s">
        <v>1</v>
      </c>
      <c r="B87" s="5" t="s">
        <v>327</v>
      </c>
      <c r="C87" s="113">
        <v>0</v>
      </c>
      <c r="D87" s="110" t="s">
        <v>634</v>
      </c>
      <c r="E87" s="6"/>
      <c r="G87" s="121" t="str">
        <f t="shared" si="3"/>
        <v>OK</v>
      </c>
      <c r="H87" s="121" t="str">
        <f t="shared" si="4"/>
        <v>OK</v>
      </c>
      <c r="I87" s="121" t="str">
        <f>IF(AND($C87&gt;0, NOT($C$21&gt;0)), "Row " &amp; ROW($C$21) &amp; " should also be positive!", IF($C$309 &gt; $C87 + Tolerance,"Fraud in row " &amp; ROW($C$309) &amp; " higher than payment", "OK"))</f>
        <v>OK</v>
      </c>
    </row>
    <row r="88" spans="1:9" x14ac:dyDescent="0.2">
      <c r="A88" s="4" t="s">
        <v>12</v>
      </c>
      <c r="B88" s="5" t="s">
        <v>327</v>
      </c>
      <c r="C88" s="113">
        <v>0</v>
      </c>
      <c r="D88" s="110" t="s">
        <v>634</v>
      </c>
      <c r="E88" s="6"/>
      <c r="G88" s="121" t="str">
        <f t="shared" si="3"/>
        <v>OK</v>
      </c>
      <c r="H88" s="121" t="str">
        <f t="shared" si="4"/>
        <v>OK</v>
      </c>
      <c r="I88" s="121" t="str">
        <f>IF(AND($C88&gt;0, NOT($C$22&gt;0)), "Row " &amp; ROW($C$22) &amp; " should also be positive!", IF($C$310 &gt; $C88 + Tolerance,"Fraud in row " &amp; ROW($C$310) &amp; " higher than payment", "OK"))</f>
        <v>OK</v>
      </c>
    </row>
    <row r="89" spans="1:9" x14ac:dyDescent="0.2">
      <c r="A89" s="4" t="s">
        <v>13</v>
      </c>
      <c r="B89" s="5" t="s">
        <v>327</v>
      </c>
      <c r="C89" s="113">
        <v>0</v>
      </c>
      <c r="D89" s="110" t="s">
        <v>634</v>
      </c>
      <c r="E89" s="6"/>
      <c r="G89" s="121" t="str">
        <f t="shared" si="3"/>
        <v>OK</v>
      </c>
      <c r="H89" s="121" t="str">
        <f t="shared" si="4"/>
        <v>OK</v>
      </c>
      <c r="I89" s="121" t="str">
        <f>IF(AND($C89&gt;0, NOT($C$23&gt;0)), "Row " &amp; ROW($C$23) &amp; " should also be positive!", IF($C$311 &gt; $C89 + Tolerance,"Fraud in row " &amp; ROW($C$311) &amp; " higher than payment", "OK"))</f>
        <v>OK</v>
      </c>
    </row>
    <row r="90" spans="1:9" x14ac:dyDescent="0.2">
      <c r="A90" s="4" t="s">
        <v>1</v>
      </c>
      <c r="B90" s="5" t="s">
        <v>328</v>
      </c>
      <c r="C90" s="113">
        <v>0</v>
      </c>
      <c r="D90" s="110" t="s">
        <v>634</v>
      </c>
      <c r="E90" s="6"/>
      <c r="G90" s="121" t="str">
        <f t="shared" si="3"/>
        <v>OK</v>
      </c>
      <c r="H90" s="121" t="str">
        <f t="shared" si="4"/>
        <v>OK</v>
      </c>
      <c r="I90" s="121" t="str">
        <f>IF(AND($C90&gt;0, NOT($C$24&gt;0)), "Row " &amp; ROW($C$24) &amp; " should also be positive!", IF($C$312 &gt; $C90 + Tolerance,"Fraud in row " &amp; ROW($C$312) &amp; " higher than payment", "OK"))</f>
        <v>OK</v>
      </c>
    </row>
    <row r="91" spans="1:9" x14ac:dyDescent="0.2">
      <c r="A91" s="4" t="s">
        <v>12</v>
      </c>
      <c r="B91" s="5" t="s">
        <v>328</v>
      </c>
      <c r="C91" s="113">
        <v>0</v>
      </c>
      <c r="D91" s="110" t="s">
        <v>634</v>
      </c>
      <c r="E91" s="6"/>
      <c r="G91" s="121" t="str">
        <f t="shared" si="3"/>
        <v>OK</v>
      </c>
      <c r="H91" s="121" t="str">
        <f t="shared" si="4"/>
        <v>OK</v>
      </c>
      <c r="I91" s="121" t="str">
        <f>IF(AND($C91&gt;0, NOT($C$25&gt;0)), "Row " &amp; ROW($C$25) &amp; " should also be positive!", IF($C$313 &gt; $C91 + Tolerance,"Fraud in row " &amp; ROW($C$313) &amp; " higher than payment", "OK"))</f>
        <v>OK</v>
      </c>
    </row>
    <row r="92" spans="1:9" x14ac:dyDescent="0.2">
      <c r="A92" s="4" t="s">
        <v>13</v>
      </c>
      <c r="B92" s="5" t="s">
        <v>328</v>
      </c>
      <c r="C92" s="113">
        <v>0</v>
      </c>
      <c r="D92" s="110" t="s">
        <v>634</v>
      </c>
      <c r="E92" s="6"/>
      <c r="G92" s="121" t="str">
        <f t="shared" si="3"/>
        <v>OK</v>
      </c>
      <c r="H92" s="121" t="str">
        <f t="shared" si="4"/>
        <v>OK</v>
      </c>
      <c r="I92" s="121" t="str">
        <f>IF(AND($C92&gt;0, NOT($C$26&gt;0)), "Row " &amp; ROW($C$26) &amp; " should also be positive!", IF($C$314 &gt; $C92 + Tolerance,"Fraud in row " &amp; ROW($C$314) &amp; " higher than payment", "OK"))</f>
        <v>OK</v>
      </c>
    </row>
    <row r="93" spans="1:9" x14ac:dyDescent="0.2">
      <c r="A93" s="4" t="s">
        <v>1</v>
      </c>
      <c r="B93" s="5" t="s">
        <v>329</v>
      </c>
      <c r="C93" s="112">
        <f xml:space="preserve"> SUM($C$96, $C$99, $C$102, $C$105, $C$108)</f>
        <v>0</v>
      </c>
      <c r="D93" s="110" t="s">
        <v>634</v>
      </c>
      <c r="E93" s="6"/>
      <c r="F93" s="123">
        <f>SUM($C$93) - SUM($C$96, $C$99, $C$102, $C$105, $C$108)</f>
        <v>0</v>
      </c>
      <c r="G93" s="121" t="str">
        <f t="shared" si="3"/>
        <v>OK</v>
      </c>
      <c r="H93" s="121" t="str">
        <f t="shared" si="4"/>
        <v>OK</v>
      </c>
      <c r="I93" s="121" t="str">
        <f>IF(AND($C93&gt;0, NOT($C$27&gt;0)), "Row " &amp; ROW($C$27) &amp; " should also be positive!", IF($C$339 &gt; $C93 + Tolerance,"Fraud in row " &amp; ROW($C$339) &amp; " higher than payment", "OK"))</f>
        <v>OK</v>
      </c>
    </row>
    <row r="94" spans="1:9" x14ac:dyDescent="0.2">
      <c r="A94" s="4" t="s">
        <v>12</v>
      </c>
      <c r="B94" s="5" t="s">
        <v>329</v>
      </c>
      <c r="C94" s="112">
        <f xml:space="preserve"> SUM($C$97, $C$100, $C$103, $C$106, $C$109)</f>
        <v>0</v>
      </c>
      <c r="D94" s="110" t="s">
        <v>634</v>
      </c>
      <c r="E94" s="6"/>
      <c r="F94" s="123">
        <f>SUM($C$94) - SUM($C$97, $C$100, $C$103, $C$106, $C$109)</f>
        <v>0</v>
      </c>
      <c r="G94" s="121" t="str">
        <f t="shared" si="3"/>
        <v>OK</v>
      </c>
      <c r="H94" s="121" t="str">
        <f t="shared" si="4"/>
        <v>OK</v>
      </c>
      <c r="I94" s="121" t="str">
        <f>IF(AND($C94&gt;0, NOT($C$28&gt;0)), "Row " &amp; ROW($C$28) &amp; " should also be positive!", IF($C$340 &gt; $C94 + Tolerance,"Fraud in row " &amp; ROW($C$340) &amp; " higher than payment", "OK"))</f>
        <v>OK</v>
      </c>
    </row>
    <row r="95" spans="1:9" x14ac:dyDescent="0.2">
      <c r="A95" s="4" t="s">
        <v>13</v>
      </c>
      <c r="B95" s="5" t="s">
        <v>329</v>
      </c>
      <c r="C95" s="112">
        <f xml:space="preserve"> SUM($C$98, $C$101, $C$104, $C$107, $C$110)</f>
        <v>0</v>
      </c>
      <c r="D95" s="110" t="s">
        <v>634</v>
      </c>
      <c r="E95" s="6"/>
      <c r="F95" s="123">
        <f>SUM($C$95) - SUM($C$98, $C$101, $C$104, $C$107, $C$110)</f>
        <v>0</v>
      </c>
      <c r="G95" s="121" t="str">
        <f t="shared" si="3"/>
        <v>OK</v>
      </c>
      <c r="H95" s="121" t="str">
        <f t="shared" si="4"/>
        <v>OK</v>
      </c>
      <c r="I95" s="121" t="str">
        <f>IF(AND($C95&gt;0, NOT($C$29&gt;0)), "Row " &amp; ROW($C$29) &amp; " should also be positive!", IF($C$341 &gt; $C95 + Tolerance,"Fraud in row " &amp; ROW($C$341) &amp; " higher than payment", "OK"))</f>
        <v>OK</v>
      </c>
    </row>
    <row r="96" spans="1:9" x14ac:dyDescent="0.2">
      <c r="A96" s="4" t="s">
        <v>1</v>
      </c>
      <c r="B96" s="5" t="s">
        <v>330</v>
      </c>
      <c r="C96" s="113">
        <v>0</v>
      </c>
      <c r="D96" s="110" t="s">
        <v>634</v>
      </c>
      <c r="E96" s="6"/>
      <c r="G96" s="121" t="str">
        <f t="shared" si="3"/>
        <v>OK</v>
      </c>
      <c r="H96" s="121" t="str">
        <f t="shared" si="4"/>
        <v>OK</v>
      </c>
      <c r="I96" s="121" t="str">
        <f>IF(AND($C96&gt;0, NOT($C$30&gt;0)), "Row " &amp; ROW($C$30) &amp; " should also be positive!", IF($C$366 &gt; $C96 + Tolerance,"Fraud in row " &amp; ROW($C$366) &amp; " higher than payment", "OK"))</f>
        <v>OK</v>
      </c>
    </row>
    <row r="97" spans="1:9" x14ac:dyDescent="0.2">
      <c r="A97" s="4" t="s">
        <v>12</v>
      </c>
      <c r="B97" s="5" t="s">
        <v>330</v>
      </c>
      <c r="C97" s="113">
        <v>0</v>
      </c>
      <c r="D97" s="110" t="s">
        <v>634</v>
      </c>
      <c r="E97" s="6"/>
      <c r="G97" s="121" t="str">
        <f t="shared" si="3"/>
        <v>OK</v>
      </c>
      <c r="H97" s="121" t="str">
        <f t="shared" si="4"/>
        <v>OK</v>
      </c>
      <c r="I97" s="121" t="str">
        <f>IF(AND($C97&gt;0, NOT($C$31&gt;0)), "Row " &amp; ROW($C$31) &amp; " should also be positive!", IF($C$367 &gt; $C97 + Tolerance,"Fraud in row " &amp; ROW($C$367) &amp; " higher than payment", "OK"))</f>
        <v>OK</v>
      </c>
    </row>
    <row r="98" spans="1:9" x14ac:dyDescent="0.2">
      <c r="A98" s="4" t="s">
        <v>13</v>
      </c>
      <c r="B98" s="5" t="s">
        <v>330</v>
      </c>
      <c r="C98" s="113">
        <v>0</v>
      </c>
      <c r="D98" s="110" t="s">
        <v>634</v>
      </c>
      <c r="E98" s="6"/>
      <c r="G98" s="121" t="str">
        <f t="shared" si="3"/>
        <v>OK</v>
      </c>
      <c r="H98" s="121" t="str">
        <f t="shared" si="4"/>
        <v>OK</v>
      </c>
      <c r="I98" s="121" t="str">
        <f>IF(AND($C98&gt;0, NOT($C$32&gt;0)), "Row " &amp; ROW($C$32) &amp; " should also be positive!", IF($C$368 &gt; $C98 + Tolerance,"Fraud in row " &amp; ROW($C$368) &amp; " higher than payment", "OK"))</f>
        <v>OK</v>
      </c>
    </row>
    <row r="99" spans="1:9" x14ac:dyDescent="0.2">
      <c r="A99" s="4" t="s">
        <v>1</v>
      </c>
      <c r="B99" s="5" t="s">
        <v>331</v>
      </c>
      <c r="C99" s="113">
        <v>0</v>
      </c>
      <c r="D99" s="110" t="s">
        <v>634</v>
      </c>
      <c r="E99" s="6"/>
      <c r="G99" s="121" t="str">
        <f t="shared" si="3"/>
        <v>OK</v>
      </c>
      <c r="H99" s="121" t="str">
        <f t="shared" si="4"/>
        <v>OK</v>
      </c>
      <c r="I99" s="121" t="str">
        <f>IF(AND($C99&gt;0, NOT($C$33&gt;0)), "Row " &amp; ROW($C$33) &amp; " should also be positive!", IF($C$369 &gt; $C99 + Tolerance,"Fraud in row " &amp; ROW($C$369) &amp; " higher than payment", "OK"))</f>
        <v>OK</v>
      </c>
    </row>
    <row r="100" spans="1:9" x14ac:dyDescent="0.2">
      <c r="A100" s="4" t="s">
        <v>12</v>
      </c>
      <c r="B100" s="5" t="s">
        <v>331</v>
      </c>
      <c r="C100" s="113">
        <v>0</v>
      </c>
      <c r="D100" s="110" t="s">
        <v>634</v>
      </c>
      <c r="E100" s="6"/>
      <c r="G100" s="121" t="str">
        <f t="shared" si="3"/>
        <v>OK</v>
      </c>
      <c r="H100" s="121" t="str">
        <f t="shared" si="4"/>
        <v>OK</v>
      </c>
      <c r="I100" s="121" t="str">
        <f>IF(AND($C100&gt;0, NOT($C$34&gt;0)), "Row " &amp; ROW($C$34) &amp; " should also be positive!", IF($C$370 &gt; $C100 + Tolerance,"Fraud in row " &amp; ROW($C$370) &amp; " higher than payment", "OK"))</f>
        <v>OK</v>
      </c>
    </row>
    <row r="101" spans="1:9" x14ac:dyDescent="0.2">
      <c r="A101" s="4" t="s">
        <v>13</v>
      </c>
      <c r="B101" s="5" t="s">
        <v>331</v>
      </c>
      <c r="C101" s="113">
        <v>0</v>
      </c>
      <c r="D101" s="110" t="s">
        <v>634</v>
      </c>
      <c r="E101" s="6"/>
      <c r="G101" s="121" t="str">
        <f t="shared" si="3"/>
        <v>OK</v>
      </c>
      <c r="H101" s="121" t="str">
        <f t="shared" si="4"/>
        <v>OK</v>
      </c>
      <c r="I101" s="121" t="str">
        <f>IF(AND($C101&gt;0, NOT($C$35&gt;0)), "Row " &amp; ROW($C$35) &amp; " should also be positive!", IF($C$371 &gt; $C101 + Tolerance,"Fraud in row " &amp; ROW($C$371) &amp; " higher than payment", "OK"))</f>
        <v>OK</v>
      </c>
    </row>
    <row r="102" spans="1:9" x14ac:dyDescent="0.2">
      <c r="A102" s="4" t="s">
        <v>1</v>
      </c>
      <c r="B102" s="5" t="s">
        <v>332</v>
      </c>
      <c r="C102" s="113">
        <v>0</v>
      </c>
      <c r="D102" s="110" t="s">
        <v>634</v>
      </c>
      <c r="E102" s="6"/>
      <c r="G102" s="121" t="str">
        <f t="shared" si="3"/>
        <v>OK</v>
      </c>
      <c r="H102" s="121" t="str">
        <f t="shared" ref="H102:H137" si="5">IF(AND($C102&gt;0, $D102= "NA"), "Flag should be OK", IF($D102="E","Flag E only for fraud","OK"))</f>
        <v>OK</v>
      </c>
      <c r="I102" s="121" t="str">
        <f>IF(AND($C102&gt;0, NOT($C$36&gt;0)), "Row " &amp; ROW($C$36) &amp; " should also be positive!", IF($C$372 &gt; $C102 + Tolerance,"Fraud in row " &amp; ROW($C$372) &amp; " higher than payment", "OK"))</f>
        <v>OK</v>
      </c>
    </row>
    <row r="103" spans="1:9" x14ac:dyDescent="0.2">
      <c r="A103" s="4" t="s">
        <v>12</v>
      </c>
      <c r="B103" s="5" t="s">
        <v>332</v>
      </c>
      <c r="C103" s="113">
        <v>0</v>
      </c>
      <c r="D103" s="110" t="s">
        <v>634</v>
      </c>
      <c r="E103" s="6"/>
      <c r="G103" s="121" t="str">
        <f t="shared" si="3"/>
        <v>OK</v>
      </c>
      <c r="H103" s="121" t="str">
        <f t="shared" si="5"/>
        <v>OK</v>
      </c>
      <c r="I103" s="121" t="str">
        <f>IF(AND($C103&gt;0, NOT($C$37&gt;0)), "Row " &amp; ROW($C$37) &amp; " should also be positive!", IF($C$373 &gt; $C103 + Tolerance,"Fraud in row " &amp; ROW($C$373) &amp; " higher than payment", "OK"))</f>
        <v>OK</v>
      </c>
    </row>
    <row r="104" spans="1:9" x14ac:dyDescent="0.2">
      <c r="A104" s="4" t="s">
        <v>13</v>
      </c>
      <c r="B104" s="5" t="s">
        <v>332</v>
      </c>
      <c r="C104" s="113">
        <v>0</v>
      </c>
      <c r="D104" s="110" t="s">
        <v>634</v>
      </c>
      <c r="E104" s="6"/>
      <c r="G104" s="121" t="str">
        <f t="shared" si="3"/>
        <v>OK</v>
      </c>
      <c r="H104" s="121" t="str">
        <f t="shared" si="5"/>
        <v>OK</v>
      </c>
      <c r="I104" s="121" t="str">
        <f>IF(AND($C104&gt;0, NOT($C$38&gt;0)), "Row " &amp; ROW($C$38) &amp; " should also be positive!", IF($C$374 &gt; $C104 + Tolerance,"Fraud in row " &amp; ROW($C$374) &amp; " higher than payment", "OK"))</f>
        <v>OK</v>
      </c>
    </row>
    <row r="105" spans="1:9" x14ac:dyDescent="0.2">
      <c r="A105" s="4" t="s">
        <v>1</v>
      </c>
      <c r="B105" s="5" t="s">
        <v>1005</v>
      </c>
      <c r="C105" s="113">
        <v>0</v>
      </c>
      <c r="D105" s="110" t="s">
        <v>634</v>
      </c>
      <c r="E105" s="6"/>
      <c r="G105" s="121" t="str">
        <f t="shared" si="3"/>
        <v>OK</v>
      </c>
      <c r="H105" s="121" t="str">
        <f t="shared" si="5"/>
        <v>OK</v>
      </c>
      <c r="I105" s="121" t="str">
        <f>IF(AND($C105&gt;0, NOT($C$39&gt;0)), "Row " &amp; ROW($C$39) &amp; " should also be positive!", IF($C$375 &gt; $C105 + Tolerance,"Fraud in row " &amp; ROW($C$375) &amp; " higher than payment", "OK"))</f>
        <v>OK</v>
      </c>
    </row>
    <row r="106" spans="1:9" x14ac:dyDescent="0.2">
      <c r="A106" s="4" t="s">
        <v>12</v>
      </c>
      <c r="B106" s="5" t="s">
        <v>1005</v>
      </c>
      <c r="C106" s="113">
        <v>0</v>
      </c>
      <c r="D106" s="110" t="s">
        <v>634</v>
      </c>
      <c r="E106" s="6"/>
      <c r="G106" s="121" t="str">
        <f t="shared" si="3"/>
        <v>OK</v>
      </c>
      <c r="H106" s="121" t="str">
        <f t="shared" si="5"/>
        <v>OK</v>
      </c>
      <c r="I106" s="121" t="str">
        <f>IF(AND($C106&gt;0, NOT($C$40&gt;0)), "Row " &amp; ROW($C$40) &amp; " should also be positive!", IF($C$376 &gt; $C106 + Tolerance,"Fraud in row " &amp; ROW($C$376) &amp; " higher than payment", "OK"))</f>
        <v>OK</v>
      </c>
    </row>
    <row r="107" spans="1:9" x14ac:dyDescent="0.2">
      <c r="A107" s="4" t="s">
        <v>13</v>
      </c>
      <c r="B107" s="5" t="s">
        <v>1005</v>
      </c>
      <c r="C107" s="113">
        <v>0</v>
      </c>
      <c r="D107" s="110" t="s">
        <v>634</v>
      </c>
      <c r="E107" s="6"/>
      <c r="G107" s="121" t="str">
        <f t="shared" si="3"/>
        <v>OK</v>
      </c>
      <c r="H107" s="121" t="str">
        <f t="shared" si="5"/>
        <v>OK</v>
      </c>
      <c r="I107" s="121" t="str">
        <f>IF(AND($C107&gt;0, NOT($C$41&gt;0)), "Row " &amp; ROW($C$41) &amp; " should also be positive!", IF($C$377 &gt; $C107 + Tolerance,"Fraud in row " &amp; ROW($C$377) &amp; " higher than payment", "OK"))</f>
        <v>OK</v>
      </c>
    </row>
    <row r="108" spans="1:9" x14ac:dyDescent="0.2">
      <c r="A108" s="4" t="s">
        <v>1</v>
      </c>
      <c r="B108" s="5" t="s">
        <v>1009</v>
      </c>
      <c r="C108" s="113">
        <v>0</v>
      </c>
      <c r="D108" s="110" t="s">
        <v>634</v>
      </c>
      <c r="E108" s="6"/>
      <c r="G108" s="121" t="str">
        <f t="shared" si="3"/>
        <v>OK</v>
      </c>
      <c r="H108" s="121" t="str">
        <f t="shared" si="5"/>
        <v>OK</v>
      </c>
      <c r="I108" s="121" t="str">
        <f>IF(AND($C108&gt;0, NOT($C$42&gt;0)), "Row " &amp; ROW($C$42) &amp; " should also be positive!", IF($C$378 &gt; $C108 + Tolerance,"Fraud in row " &amp; ROW($C$378) &amp; " higher than payment", "OK"))</f>
        <v>OK</v>
      </c>
    </row>
    <row r="109" spans="1:9" x14ac:dyDescent="0.2">
      <c r="A109" s="4" t="s">
        <v>12</v>
      </c>
      <c r="B109" s="5" t="s">
        <v>1009</v>
      </c>
      <c r="C109" s="113">
        <v>0</v>
      </c>
      <c r="D109" s="110" t="s">
        <v>634</v>
      </c>
      <c r="E109" s="6"/>
      <c r="G109" s="121" t="str">
        <f t="shared" si="3"/>
        <v>OK</v>
      </c>
      <c r="H109" s="121" t="str">
        <f t="shared" si="5"/>
        <v>OK</v>
      </c>
      <c r="I109" s="121" t="str">
        <f>IF(AND($C109&gt;0, NOT($C$43&gt;0)), "Row " &amp; ROW($C$43) &amp; " should also be positive!", IF($C$379 &gt; $C109 + Tolerance,"Fraud in row " &amp; ROW($C$379) &amp; " higher than payment", "OK"))</f>
        <v>OK</v>
      </c>
    </row>
    <row r="110" spans="1:9" x14ac:dyDescent="0.2">
      <c r="A110" s="4" t="s">
        <v>13</v>
      </c>
      <c r="B110" s="5" t="s">
        <v>1009</v>
      </c>
      <c r="C110" s="113">
        <v>0</v>
      </c>
      <c r="D110" s="110" t="s">
        <v>634</v>
      </c>
      <c r="E110" s="6"/>
      <c r="G110" s="121" t="str">
        <f t="shared" si="3"/>
        <v>OK</v>
      </c>
      <c r="H110" s="121" t="str">
        <f t="shared" si="5"/>
        <v>OK</v>
      </c>
      <c r="I110" s="121" t="str">
        <f>IF(AND($C110&gt;0, NOT($C$44&gt;0)), "Row " &amp; ROW($C$44) &amp; " should also be positive!", IF($C$380 &gt; $C110 + Tolerance,"Fraud in row " &amp; ROW($C$380) &amp; " higher than payment", "OK"))</f>
        <v>OK</v>
      </c>
    </row>
    <row r="111" spans="1:9" x14ac:dyDescent="0.2">
      <c r="A111" s="4" t="s">
        <v>1</v>
      </c>
      <c r="B111" s="5" t="s">
        <v>333</v>
      </c>
      <c r="C111" s="112">
        <f xml:space="preserve"> SUM($C$120, $C$123)</f>
        <v>0</v>
      </c>
      <c r="D111" s="110" t="s">
        <v>634</v>
      </c>
      <c r="E111" s="6"/>
      <c r="F111" s="123">
        <f>SUM($C$111) - SUM($C$114, $C$117)</f>
        <v>0</v>
      </c>
      <c r="G111" s="121" t="str">
        <f t="shared" si="3"/>
        <v>OK</v>
      </c>
      <c r="H111" s="121" t="str">
        <f t="shared" si="5"/>
        <v>OK</v>
      </c>
      <c r="I111" s="121" t="str">
        <f>IF(AND($C111&gt;0, NOT($C$45&gt;0)), "Row " &amp; ROW($C$45) &amp; " should also be positive!", IF($C$381 &gt; $C111 + Tolerance,"Fraud in row " &amp; ROW($C$381) &amp; " higher than payment", "OK"))</f>
        <v>OK</v>
      </c>
    </row>
    <row r="112" spans="1:9" x14ac:dyDescent="0.2">
      <c r="A112" s="4" t="s">
        <v>12</v>
      </c>
      <c r="B112" s="5" t="s">
        <v>333</v>
      </c>
      <c r="C112" s="112">
        <f xml:space="preserve"> SUM($C$121, $C$124)</f>
        <v>0</v>
      </c>
      <c r="D112" s="110" t="s">
        <v>634</v>
      </c>
      <c r="E112" s="6"/>
      <c r="F112" s="123">
        <f>SUM($C$112) - SUM($C$115, $C$118)</f>
        <v>0</v>
      </c>
      <c r="G112" s="121" t="str">
        <f t="shared" si="3"/>
        <v>OK</v>
      </c>
      <c r="H112" s="121" t="str">
        <f t="shared" si="5"/>
        <v>OK</v>
      </c>
      <c r="I112" s="121" t="str">
        <f>IF(AND($C112&gt;0, NOT($C$46&gt;0)), "Row " &amp; ROW($C$46) &amp; " should also be positive!", IF($C$382 &gt; $C112 + Tolerance,"Fraud in row " &amp; ROW($C$382) &amp; " higher than payment", "OK"))</f>
        <v>OK</v>
      </c>
    </row>
    <row r="113" spans="1:9" x14ac:dyDescent="0.2">
      <c r="A113" s="4" t="s">
        <v>13</v>
      </c>
      <c r="B113" s="5" t="s">
        <v>333</v>
      </c>
      <c r="C113" s="112">
        <f xml:space="preserve"> SUM($C$122, $C$125)</f>
        <v>0</v>
      </c>
      <c r="D113" s="110" t="s">
        <v>634</v>
      </c>
      <c r="E113" s="6"/>
      <c r="F113" s="123">
        <f>SUM($C$113) - SUM($C$116, $C$119)</f>
        <v>0</v>
      </c>
      <c r="G113" s="121" t="str">
        <f t="shared" si="3"/>
        <v>OK</v>
      </c>
      <c r="H113" s="121" t="str">
        <f t="shared" si="5"/>
        <v>OK</v>
      </c>
      <c r="I113" s="121" t="str">
        <f>IF(AND($C113&gt;0, NOT($C$47&gt;0)), "Row " &amp; ROW($C$47) &amp; " should also be positive!", IF($C$383 &gt; $C113 + Tolerance,"Fraud in row " &amp; ROW($C$383) &amp; " higher than payment", "OK"))</f>
        <v>OK</v>
      </c>
    </row>
    <row r="114" spans="1:9" x14ac:dyDescent="0.2">
      <c r="A114" s="4" t="s">
        <v>1</v>
      </c>
      <c r="B114" s="5" t="s">
        <v>334</v>
      </c>
      <c r="C114" s="113">
        <v>0</v>
      </c>
      <c r="D114" s="110" t="s">
        <v>634</v>
      </c>
      <c r="E114" s="6"/>
      <c r="F114" s="123">
        <f>SUM($C$111) - SUM($C$120, $C$123)</f>
        <v>0</v>
      </c>
      <c r="G114" s="121" t="str">
        <f t="shared" si="3"/>
        <v>OK</v>
      </c>
      <c r="H114" s="121" t="str">
        <f t="shared" si="5"/>
        <v>OK</v>
      </c>
      <c r="I114" s="121" t="str">
        <f>IF(AND($C114&gt;0, NOT($C$48&gt;0)), "Row " &amp; ROW($C$48) &amp; " should also be positive!", IF($C$384 &gt; $C114 + Tolerance,"Fraud in row " &amp; ROW($C$384) &amp; " higher than payment", "OK"))</f>
        <v>OK</v>
      </c>
    </row>
    <row r="115" spans="1:9" x14ac:dyDescent="0.2">
      <c r="A115" s="4" t="s">
        <v>12</v>
      </c>
      <c r="B115" s="5" t="s">
        <v>334</v>
      </c>
      <c r="C115" s="113">
        <v>0</v>
      </c>
      <c r="D115" s="110" t="s">
        <v>634</v>
      </c>
      <c r="E115" s="6"/>
      <c r="F115" s="123">
        <f>SUM($C$112) - SUM($C$121, $C$124)</f>
        <v>0</v>
      </c>
      <c r="G115" s="121" t="str">
        <f t="shared" si="3"/>
        <v>OK</v>
      </c>
      <c r="H115" s="121" t="str">
        <f t="shared" si="5"/>
        <v>OK</v>
      </c>
      <c r="I115" s="121" t="str">
        <f>IF(AND($C115&gt;0, NOT($C$49&gt;0)), "Row " &amp; ROW($C$49) &amp; " should also be positive!", IF($C$385 &gt; $C115 + Tolerance,"Fraud in row " &amp; ROW($C$385) &amp; " higher than payment", "OK"))</f>
        <v>OK</v>
      </c>
    </row>
    <row r="116" spans="1:9" x14ac:dyDescent="0.2">
      <c r="A116" s="4" t="s">
        <v>13</v>
      </c>
      <c r="B116" s="5" t="s">
        <v>334</v>
      </c>
      <c r="C116" s="113">
        <v>0</v>
      </c>
      <c r="D116" s="110" t="s">
        <v>634</v>
      </c>
      <c r="E116" s="6"/>
      <c r="F116" s="123">
        <f>SUM($C$113) - SUM($C$122, $C$125)</f>
        <v>0</v>
      </c>
      <c r="G116" s="121" t="str">
        <f t="shared" si="3"/>
        <v>OK</v>
      </c>
      <c r="H116" s="121" t="str">
        <f t="shared" si="5"/>
        <v>OK</v>
      </c>
      <c r="I116" s="121" t="str">
        <f>IF(AND($C116&gt;0, NOT($C$50&gt;0)), "Row " &amp; ROW($C$50) &amp; " should also be positive!", IF($C$386 &gt; $C116 + Tolerance,"Fraud in row " &amp; ROW($C$386) &amp; " higher than payment", "OK"))</f>
        <v>OK</v>
      </c>
    </row>
    <row r="117" spans="1:9" x14ac:dyDescent="0.2">
      <c r="A117" s="4" t="s">
        <v>1</v>
      </c>
      <c r="B117" s="5" t="s">
        <v>335</v>
      </c>
      <c r="C117" s="113">
        <v>0</v>
      </c>
      <c r="D117" s="110" t="s">
        <v>634</v>
      </c>
      <c r="E117" s="6"/>
      <c r="G117" s="121" t="str">
        <f t="shared" si="3"/>
        <v>OK</v>
      </c>
      <c r="H117" s="121" t="str">
        <f t="shared" si="5"/>
        <v>OK</v>
      </c>
      <c r="I117" s="121" t="str">
        <f>IF(AND($C117&gt;0, NOT($C$51&gt;0)), "Row " &amp; ROW($C$51) &amp; " should also be positive!", IF($C$387 &gt; $C117 + Tolerance,"Fraud in row " &amp; ROW($C$387) &amp; " higher than payment", "OK"))</f>
        <v>OK</v>
      </c>
    </row>
    <row r="118" spans="1:9" x14ac:dyDescent="0.2">
      <c r="A118" s="4" t="s">
        <v>12</v>
      </c>
      <c r="B118" s="5" t="s">
        <v>335</v>
      </c>
      <c r="C118" s="113">
        <v>0</v>
      </c>
      <c r="D118" s="110" t="s">
        <v>634</v>
      </c>
      <c r="E118" s="6"/>
      <c r="G118" s="121" t="str">
        <f t="shared" si="3"/>
        <v>OK</v>
      </c>
      <c r="H118" s="121" t="str">
        <f t="shared" si="5"/>
        <v>OK</v>
      </c>
      <c r="I118" s="121" t="str">
        <f>IF(AND($C118&gt;0, NOT($C$52&gt;0)), "Row " &amp; ROW($C$52) &amp; " should also be positive!", IF($C$388 &gt; $C118 + Tolerance,"Fraud in row " &amp; ROW($C$388) &amp; " higher than payment", "OK"))</f>
        <v>OK</v>
      </c>
    </row>
    <row r="119" spans="1:9" x14ac:dyDescent="0.2">
      <c r="A119" s="4" t="s">
        <v>13</v>
      </c>
      <c r="B119" s="5" t="s">
        <v>335</v>
      </c>
      <c r="C119" s="113">
        <v>0</v>
      </c>
      <c r="D119" s="110" t="s">
        <v>634</v>
      </c>
      <c r="E119" s="6"/>
      <c r="G119" s="121" t="str">
        <f t="shared" si="3"/>
        <v>OK</v>
      </c>
      <c r="H119" s="121" t="str">
        <f t="shared" si="5"/>
        <v>OK</v>
      </c>
      <c r="I119" s="121" t="str">
        <f>IF(AND($C119&gt;0, NOT($C$53&gt;0)), "Row " &amp; ROW($C$53) &amp; " should also be positive!", IF($C$389 &gt; $C119 + Tolerance,"Fraud in row " &amp; ROW($C$389) &amp; " higher than payment", "OK"))</f>
        <v>OK</v>
      </c>
    </row>
    <row r="120" spans="1:9" x14ac:dyDescent="0.2">
      <c r="A120" s="4" t="s">
        <v>1</v>
      </c>
      <c r="B120" s="5" t="s">
        <v>336</v>
      </c>
      <c r="C120" s="113">
        <v>0</v>
      </c>
      <c r="D120" s="110" t="s">
        <v>634</v>
      </c>
      <c r="E120" s="6"/>
      <c r="G120" s="121" t="str">
        <f t="shared" si="3"/>
        <v>OK</v>
      </c>
      <c r="H120" s="121" t="str">
        <f t="shared" si="5"/>
        <v>OK</v>
      </c>
      <c r="I120" s="121" t="str">
        <f>IF(AND($C120&gt;0, NOT($C$54&gt;0)), "Row " &amp; ROW($C$54) &amp; " should also be positive!", IF($C$390 &gt; $C120 + Tolerance,"Fraud in row " &amp; ROW($C$390) &amp; " higher than payment", "OK"))</f>
        <v>OK</v>
      </c>
    </row>
    <row r="121" spans="1:9" x14ac:dyDescent="0.2">
      <c r="A121" s="4" t="s">
        <v>12</v>
      </c>
      <c r="B121" s="5" t="s">
        <v>336</v>
      </c>
      <c r="C121" s="113">
        <v>0</v>
      </c>
      <c r="D121" s="110" t="s">
        <v>634</v>
      </c>
      <c r="E121" s="6"/>
      <c r="G121" s="121" t="str">
        <f t="shared" si="3"/>
        <v>OK</v>
      </c>
      <c r="H121" s="121" t="str">
        <f t="shared" si="5"/>
        <v>OK</v>
      </c>
      <c r="I121" s="121" t="str">
        <f>IF(AND($C121&gt;0, NOT($C$55&gt;0)), "Row " &amp; ROW($C$55) &amp; " should also be positive!", IF($C$391 &gt; $C121 + Tolerance,"Fraud in row " &amp; ROW($C$391) &amp; " higher than payment", "OK"))</f>
        <v>OK</v>
      </c>
    </row>
    <row r="122" spans="1:9" x14ac:dyDescent="0.2">
      <c r="A122" s="4" t="s">
        <v>13</v>
      </c>
      <c r="B122" s="5" t="s">
        <v>336</v>
      </c>
      <c r="C122" s="113">
        <v>0</v>
      </c>
      <c r="D122" s="110" t="s">
        <v>634</v>
      </c>
      <c r="E122" s="6"/>
      <c r="G122" s="121" t="str">
        <f t="shared" si="3"/>
        <v>OK</v>
      </c>
      <c r="H122" s="121" t="str">
        <f t="shared" si="5"/>
        <v>OK</v>
      </c>
      <c r="I122" s="121" t="str">
        <f>IF(AND($C122&gt;0, NOT($C$56&gt;0)), "Row " &amp; ROW($C$56) &amp; " should also be positive!", IF($C$392 &gt; $C122 + Tolerance,"Fraud in row " &amp; ROW($C$392) &amp; " higher than payment", "OK"))</f>
        <v>OK</v>
      </c>
    </row>
    <row r="123" spans="1:9" x14ac:dyDescent="0.2">
      <c r="A123" s="4" t="s">
        <v>1</v>
      </c>
      <c r="B123" s="5" t="s">
        <v>337</v>
      </c>
      <c r="C123" s="112">
        <f xml:space="preserve"> SUM($C$126, $C$129, $C$132, $C$135)</f>
        <v>0</v>
      </c>
      <c r="D123" s="110" t="s">
        <v>634</v>
      </c>
      <c r="E123" s="6"/>
      <c r="F123" s="123">
        <f>SUM($C$123) - SUM($C$126, $C$129, $C$132, $C$135)</f>
        <v>0</v>
      </c>
      <c r="G123" s="121" t="str">
        <f t="shared" si="3"/>
        <v>OK</v>
      </c>
      <c r="H123" s="121" t="str">
        <f t="shared" si="5"/>
        <v>OK</v>
      </c>
      <c r="I123" s="121" t="str">
        <f>IF(AND($C123&gt;0, NOT($C$57&gt;0)), "Row " &amp; ROW($C$57) &amp; " should also be positive!", IF($C$414 &gt; $C123 + Tolerance,"Fraud in row " &amp; ROW($C$414) &amp; " higher than payment", "OK"))</f>
        <v>OK</v>
      </c>
    </row>
    <row r="124" spans="1:9" x14ac:dyDescent="0.2">
      <c r="A124" s="4" t="s">
        <v>12</v>
      </c>
      <c r="B124" s="5" t="s">
        <v>337</v>
      </c>
      <c r="C124" s="112">
        <f xml:space="preserve"> SUM($C$127, $C$130, $C$133, $C$136)</f>
        <v>0</v>
      </c>
      <c r="D124" s="110" t="s">
        <v>634</v>
      </c>
      <c r="E124" s="6"/>
      <c r="F124" s="123">
        <f>SUM($C$124) - SUM($C$127, $C$130, $C$133, $C$136)</f>
        <v>0</v>
      </c>
      <c r="G124" s="121" t="str">
        <f t="shared" si="3"/>
        <v>OK</v>
      </c>
      <c r="H124" s="121" t="str">
        <f t="shared" si="5"/>
        <v>OK</v>
      </c>
      <c r="I124" s="121" t="str">
        <f>IF(AND($C124&gt;0, NOT($C$58&gt;0)), "Row " &amp; ROW($C$58) &amp; " should also be positive!", IF($C$415 &gt; $C124 + Tolerance,"Fraud in row " &amp; ROW($C$415) &amp; " higher than payment", "OK"))</f>
        <v>OK</v>
      </c>
    </row>
    <row r="125" spans="1:9" x14ac:dyDescent="0.2">
      <c r="A125" s="4" t="s">
        <v>13</v>
      </c>
      <c r="B125" s="5" t="s">
        <v>337</v>
      </c>
      <c r="C125" s="112">
        <f xml:space="preserve"> SUM($C$128, $C$131, $C$134, $C$137)</f>
        <v>0</v>
      </c>
      <c r="D125" s="110" t="s">
        <v>634</v>
      </c>
      <c r="E125" s="6"/>
      <c r="F125" s="123">
        <f>SUM($C$125) - SUM($C$128, $C$131, $C$134, $C$137)</f>
        <v>0</v>
      </c>
      <c r="G125" s="121" t="str">
        <f t="shared" si="3"/>
        <v>OK</v>
      </c>
      <c r="H125" s="121" t="str">
        <f t="shared" si="5"/>
        <v>OK</v>
      </c>
      <c r="I125" s="121" t="str">
        <f>IF(AND($C125&gt;0, NOT($C$59&gt;0)), "Row " &amp; ROW($C$59) &amp; " should also be positive!", IF($C$416 &gt; $C125 + Tolerance,"Fraud in row " &amp; ROW($C$416) &amp; " higher than payment", "OK"))</f>
        <v>OK</v>
      </c>
    </row>
    <row r="126" spans="1:9" x14ac:dyDescent="0.2">
      <c r="A126" s="4" t="s">
        <v>1</v>
      </c>
      <c r="B126" s="5" t="s">
        <v>338</v>
      </c>
      <c r="C126" s="113">
        <v>0</v>
      </c>
      <c r="D126" s="110" t="s">
        <v>634</v>
      </c>
      <c r="E126" s="6"/>
      <c r="G126" s="121" t="str">
        <f t="shared" si="3"/>
        <v>OK</v>
      </c>
      <c r="H126" s="121" t="str">
        <f t="shared" si="5"/>
        <v>OK</v>
      </c>
      <c r="I126" s="121" t="str">
        <f>IF(AND($C126&gt;0, NOT($C$60&gt;0)), "Row " &amp; ROW($C$60) &amp; " should also be positive!", IF($C$438 &gt; $C126 + Tolerance,"Fraud in row " &amp; ROW($C$438) &amp; " higher than payment", "OK"))</f>
        <v>OK</v>
      </c>
    </row>
    <row r="127" spans="1:9" x14ac:dyDescent="0.2">
      <c r="A127" s="4" t="s">
        <v>12</v>
      </c>
      <c r="B127" s="5" t="s">
        <v>338</v>
      </c>
      <c r="C127" s="113">
        <v>0</v>
      </c>
      <c r="D127" s="110" t="s">
        <v>634</v>
      </c>
      <c r="E127" s="6"/>
      <c r="G127" s="121" t="str">
        <f t="shared" si="3"/>
        <v>OK</v>
      </c>
      <c r="H127" s="121" t="str">
        <f t="shared" si="5"/>
        <v>OK</v>
      </c>
      <c r="I127" s="121" t="str">
        <f>IF(AND($C127&gt;0, NOT($C$61&gt;0)), "Row " &amp; ROW($C$61) &amp; " should also be positive!", IF($C$439 &gt; $C127 + Tolerance,"Fraud in row " &amp; ROW($C$439) &amp; " higher than payment", "OK"))</f>
        <v>OK</v>
      </c>
    </row>
    <row r="128" spans="1:9" x14ac:dyDescent="0.2">
      <c r="A128" s="4" t="s">
        <v>13</v>
      </c>
      <c r="B128" s="5" t="s">
        <v>338</v>
      </c>
      <c r="C128" s="113">
        <v>0</v>
      </c>
      <c r="D128" s="110" t="s">
        <v>634</v>
      </c>
      <c r="E128" s="6"/>
      <c r="G128" s="121" t="str">
        <f t="shared" si="3"/>
        <v>OK</v>
      </c>
      <c r="H128" s="121" t="str">
        <f t="shared" si="5"/>
        <v>OK</v>
      </c>
      <c r="I128" s="121" t="str">
        <f>IF(AND($C128&gt;0, NOT($C$62&gt;0)), "Row " &amp; ROW($C$62) &amp; " should also be positive!", IF($C$440 &gt; $C128 + Tolerance,"Fraud in row " &amp; ROW($C$440) &amp; " higher than payment", "OK"))</f>
        <v>OK</v>
      </c>
    </row>
    <row r="129" spans="1:9" x14ac:dyDescent="0.2">
      <c r="A129" s="4" t="s">
        <v>1</v>
      </c>
      <c r="B129" s="5" t="s">
        <v>339</v>
      </c>
      <c r="C129" s="113">
        <v>0</v>
      </c>
      <c r="D129" s="110" t="s">
        <v>634</v>
      </c>
      <c r="E129" s="6"/>
      <c r="G129" s="121" t="str">
        <f t="shared" si="3"/>
        <v>OK</v>
      </c>
      <c r="H129" s="121" t="str">
        <f t="shared" si="5"/>
        <v>OK</v>
      </c>
      <c r="I129" s="121" t="str">
        <f>IF(AND($C129&gt;0, NOT($C$63&gt;0)), "Row " &amp; ROW($C$63) &amp; " should also be positive!", IF($C$441 &gt; $C129 + Tolerance,"Fraud in row " &amp; ROW($C$441) &amp; " higher than payment", "OK"))</f>
        <v>OK</v>
      </c>
    </row>
    <row r="130" spans="1:9" x14ac:dyDescent="0.2">
      <c r="A130" s="4" t="s">
        <v>12</v>
      </c>
      <c r="B130" s="5" t="s">
        <v>339</v>
      </c>
      <c r="C130" s="113">
        <v>0</v>
      </c>
      <c r="D130" s="110" t="s">
        <v>634</v>
      </c>
      <c r="E130" s="6"/>
      <c r="G130" s="121" t="str">
        <f t="shared" si="3"/>
        <v>OK</v>
      </c>
      <c r="H130" s="121" t="str">
        <f t="shared" si="5"/>
        <v>OK</v>
      </c>
      <c r="I130" s="121" t="str">
        <f>IF(AND($C130&gt;0, NOT($C$64&gt;0)), "Row " &amp; ROW($C$64) &amp; " should also be positive!", IF($C$442 &gt; $C130 + Tolerance,"Fraud in row " &amp; ROW($C$442) &amp; " higher than payment", "OK"))</f>
        <v>OK</v>
      </c>
    </row>
    <row r="131" spans="1:9" x14ac:dyDescent="0.2">
      <c r="A131" s="4" t="s">
        <v>13</v>
      </c>
      <c r="B131" s="5" t="s">
        <v>339</v>
      </c>
      <c r="C131" s="113">
        <v>0</v>
      </c>
      <c r="D131" s="110" t="s">
        <v>634</v>
      </c>
      <c r="E131" s="6"/>
      <c r="G131" s="121" t="str">
        <f t="shared" si="3"/>
        <v>OK</v>
      </c>
      <c r="H131" s="121" t="str">
        <f t="shared" si="5"/>
        <v>OK</v>
      </c>
      <c r="I131" s="121" t="str">
        <f>IF(AND($C131&gt;0, NOT($C$65&gt;0)), "Row " &amp; ROW($C$65) &amp; " should also be positive!", IF($C$443 &gt; $C131 + Tolerance,"Fraud in row " &amp; ROW($C$443) &amp; " higher than payment", "OK"))</f>
        <v>OK</v>
      </c>
    </row>
    <row r="132" spans="1:9" x14ac:dyDescent="0.2">
      <c r="A132" s="4" t="s">
        <v>1</v>
      </c>
      <c r="B132" s="5" t="s">
        <v>340</v>
      </c>
      <c r="C132" s="113">
        <v>0</v>
      </c>
      <c r="D132" s="110" t="s">
        <v>634</v>
      </c>
      <c r="E132" s="6"/>
      <c r="G132" s="121" t="str">
        <f t="shared" si="3"/>
        <v>OK</v>
      </c>
      <c r="H132" s="121" t="str">
        <f t="shared" si="5"/>
        <v>OK</v>
      </c>
      <c r="I132" s="121" t="str">
        <f>IF(AND($C132&gt;0, NOT($C$66&gt;0)), "Row " &amp; ROW($C$66) &amp; " should also be positive!", IF($C$444 &gt; $C132 + Tolerance,"Fraud in row " &amp; ROW($C$444) &amp; " higher than payment", "OK"))</f>
        <v>OK</v>
      </c>
    </row>
    <row r="133" spans="1:9" x14ac:dyDescent="0.2">
      <c r="A133" s="4" t="s">
        <v>12</v>
      </c>
      <c r="B133" s="5" t="s">
        <v>340</v>
      </c>
      <c r="C133" s="113">
        <v>0</v>
      </c>
      <c r="D133" s="110" t="s">
        <v>634</v>
      </c>
      <c r="E133" s="6"/>
      <c r="G133" s="121" t="str">
        <f t="shared" si="3"/>
        <v>OK</v>
      </c>
      <c r="H133" s="121" t="str">
        <f t="shared" si="5"/>
        <v>OK</v>
      </c>
      <c r="I133" s="121" t="str">
        <f>IF(AND($C133&gt;0, NOT($C$67&gt;0)), "Row " &amp; ROW($C$67) &amp; " should also be positive!", IF($C$445 &gt; $C133 + Tolerance,"Fraud in row " &amp; ROW($C$445) &amp; " higher than payment", "OK"))</f>
        <v>OK</v>
      </c>
    </row>
    <row r="134" spans="1:9" x14ac:dyDescent="0.2">
      <c r="A134" s="4" t="s">
        <v>13</v>
      </c>
      <c r="B134" s="5" t="s">
        <v>340</v>
      </c>
      <c r="C134" s="113">
        <v>0</v>
      </c>
      <c r="D134" s="110" t="s">
        <v>634</v>
      </c>
      <c r="E134" s="6"/>
      <c r="G134" s="121" t="str">
        <f t="shared" ref="G134:G197" si="6">IF(OR(ISBLANK($C134), ISBLANK($D134)), "missing", "OK")</f>
        <v>OK</v>
      </c>
      <c r="H134" s="121" t="str">
        <f t="shared" si="5"/>
        <v>OK</v>
      </c>
      <c r="I134" s="121" t="str">
        <f>IF(AND($C134&gt;0, NOT($C$68&gt;0)), "Row " &amp; ROW($C$68) &amp; " should also be positive!", IF($C$446 &gt; $C134 + Tolerance,"Fraud in row " &amp; ROW($C$446) &amp; " higher than payment", "OK"))</f>
        <v>OK</v>
      </c>
    </row>
    <row r="135" spans="1:9" x14ac:dyDescent="0.2">
      <c r="A135" s="4" t="s">
        <v>1</v>
      </c>
      <c r="B135" s="5" t="s">
        <v>1014</v>
      </c>
      <c r="C135" s="113">
        <v>0</v>
      </c>
      <c r="D135" s="110" t="s">
        <v>634</v>
      </c>
      <c r="E135" s="6"/>
      <c r="G135" s="121" t="str">
        <f t="shared" si="6"/>
        <v>OK</v>
      </c>
      <c r="H135" s="121" t="str">
        <f t="shared" si="5"/>
        <v>OK</v>
      </c>
      <c r="I135" s="121" t="str">
        <f>IF(AND($C135&gt;0, NOT($C$69&gt;0)), "Row " &amp; ROW($C$69) &amp; " should also be positive!", IF($C$447 &gt; $C135 + Tolerance,"Fraud in row " &amp; ROW($C$447) &amp; " higher than payment", "OK"))</f>
        <v>OK</v>
      </c>
    </row>
    <row r="136" spans="1:9" x14ac:dyDescent="0.2">
      <c r="A136" s="4" t="s">
        <v>12</v>
      </c>
      <c r="B136" s="5" t="s">
        <v>1014</v>
      </c>
      <c r="C136" s="113">
        <v>0</v>
      </c>
      <c r="D136" s="110" t="s">
        <v>634</v>
      </c>
      <c r="E136" s="6"/>
      <c r="G136" s="121" t="str">
        <f t="shared" si="6"/>
        <v>OK</v>
      </c>
      <c r="H136" s="121" t="str">
        <f t="shared" si="5"/>
        <v>OK</v>
      </c>
      <c r="I136" s="121" t="str">
        <f>IF(AND($C136&gt;0, NOT($C$70&gt;0)), "Row " &amp; ROW($C$70) &amp; " should also be positive!", IF($C$448 &gt; $C136 + Tolerance,"Fraud in row " &amp; ROW($C$448) &amp; " higher than payment", "OK"))</f>
        <v>OK</v>
      </c>
    </row>
    <row r="137" spans="1:9" x14ac:dyDescent="0.2">
      <c r="A137" s="4" t="s">
        <v>13</v>
      </c>
      <c r="B137" s="5" t="s">
        <v>1014</v>
      </c>
      <c r="C137" s="113">
        <v>0</v>
      </c>
      <c r="D137" s="110" t="s">
        <v>634</v>
      </c>
      <c r="E137" s="6"/>
      <c r="G137" s="121" t="str">
        <f t="shared" si="6"/>
        <v>OK</v>
      </c>
      <c r="H137" s="121" t="str">
        <f t="shared" si="5"/>
        <v>OK</v>
      </c>
      <c r="I137" s="121" t="str">
        <f>IF(AND($C137&gt;0, NOT($C$71&gt;0)), "Row " &amp; ROW($C$71) &amp; " should also be positive!", IF($C$449 &gt; $C137 + Tolerance,"Fraud in row " &amp; ROW($C$449) &amp; " higher than payment", "OK"))</f>
        <v>OK</v>
      </c>
    </row>
    <row r="138" spans="1:9" x14ac:dyDescent="0.2">
      <c r="A138" s="4" t="s">
        <v>1</v>
      </c>
      <c r="B138" s="5" t="s">
        <v>341</v>
      </c>
      <c r="C138" s="109">
        <f xml:space="preserve"> SUM($C$141, $C$144)</f>
        <v>0</v>
      </c>
      <c r="D138" s="110" t="s">
        <v>634</v>
      </c>
      <c r="E138" s="6"/>
      <c r="F138" s="122">
        <f>SUM($C$138) - SUM($C$141, $C$144)</f>
        <v>0</v>
      </c>
      <c r="G138" s="121" t="str">
        <f t="shared" si="6"/>
        <v>OK</v>
      </c>
      <c r="H138" s="121" t="str">
        <f t="shared" ref="H138:H201" si="7">IF(AND($C138&gt;0, $D138= "NA"), "Flag should be OK", "OK")</f>
        <v>OK</v>
      </c>
      <c r="I138" s="121" t="str">
        <f>IF(AND($C138&gt;0, NOT($C$294&gt;0)), "Row " &amp; ROW($C$294) &amp; " should be positive!", "OK")</f>
        <v>OK</v>
      </c>
    </row>
    <row r="139" spans="1:9" x14ac:dyDescent="0.2">
      <c r="A139" s="4" t="s">
        <v>12</v>
      </c>
      <c r="B139" s="5" t="s">
        <v>341</v>
      </c>
      <c r="C139" s="109">
        <f xml:space="preserve"> SUM($C$142, $C$145)</f>
        <v>0</v>
      </c>
      <c r="D139" s="110" t="s">
        <v>634</v>
      </c>
      <c r="E139" s="6"/>
      <c r="F139" s="122">
        <f>SUM($C$139) - SUM($C$142, $C$145)</f>
        <v>0</v>
      </c>
      <c r="G139" s="121" t="str">
        <f t="shared" si="6"/>
        <v>OK</v>
      </c>
      <c r="H139" s="121" t="str">
        <f t="shared" si="7"/>
        <v>OK</v>
      </c>
      <c r="I139" s="121" t="str">
        <f>IF(AND($C139&gt;0, NOT($C$295&gt;0)), "Row " &amp; ROW($C$295) &amp; " should be positive!", "OK")</f>
        <v>OK</v>
      </c>
    </row>
    <row r="140" spans="1:9" x14ac:dyDescent="0.2">
      <c r="A140" s="4" t="s">
        <v>13</v>
      </c>
      <c r="B140" s="5" t="s">
        <v>341</v>
      </c>
      <c r="C140" s="109">
        <f xml:space="preserve"> SUM($C$143, $C$146)</f>
        <v>0</v>
      </c>
      <c r="D140" s="110" t="s">
        <v>634</v>
      </c>
      <c r="E140" s="6"/>
      <c r="F140" s="122">
        <f>SUM($C$140) - SUM($C$143, $C$146)</f>
        <v>0</v>
      </c>
      <c r="G140" s="121" t="str">
        <f t="shared" si="6"/>
        <v>OK</v>
      </c>
      <c r="H140" s="121" t="str">
        <f t="shared" si="7"/>
        <v>OK</v>
      </c>
      <c r="I140" s="121" t="str">
        <f>IF(AND($C140&gt;0, NOT($C$296&gt;0)), "Row " &amp; ROW($C$296) &amp; " should be positive!", "OK")</f>
        <v>OK</v>
      </c>
    </row>
    <row r="141" spans="1:9" x14ac:dyDescent="0.2">
      <c r="A141" s="4" t="s">
        <v>1</v>
      </c>
      <c r="B141" s="5" t="s">
        <v>342</v>
      </c>
      <c r="C141" s="111">
        <v>0</v>
      </c>
      <c r="D141" s="110" t="s">
        <v>634</v>
      </c>
      <c r="E141" s="6"/>
      <c r="G141" s="121" t="str">
        <f t="shared" si="6"/>
        <v>OK</v>
      </c>
      <c r="H141" s="121" t="str">
        <f t="shared" si="7"/>
        <v>OK</v>
      </c>
      <c r="I141" s="121" t="str">
        <f>IF(AND($C141&gt;0, NOT($C$297&gt;0)), "Row " &amp; ROW($C$297) &amp; " should be positive!", "OK")</f>
        <v>OK</v>
      </c>
    </row>
    <row r="142" spans="1:9" x14ac:dyDescent="0.2">
      <c r="A142" s="4" t="s">
        <v>12</v>
      </c>
      <c r="B142" s="5" t="s">
        <v>342</v>
      </c>
      <c r="C142" s="111">
        <v>0</v>
      </c>
      <c r="D142" s="110" t="s">
        <v>634</v>
      </c>
      <c r="E142" s="6"/>
      <c r="G142" s="121" t="str">
        <f t="shared" si="6"/>
        <v>OK</v>
      </c>
      <c r="H142" s="121" t="str">
        <f t="shared" si="7"/>
        <v>OK</v>
      </c>
      <c r="I142" s="121" t="str">
        <f>IF(AND($C142&gt;0, NOT($C$298&gt;0)), "Row " &amp; ROW($C$298) &amp; " should be positive!", "OK")</f>
        <v>OK</v>
      </c>
    </row>
    <row r="143" spans="1:9" x14ac:dyDescent="0.2">
      <c r="A143" s="4" t="s">
        <v>13</v>
      </c>
      <c r="B143" s="5" t="s">
        <v>342</v>
      </c>
      <c r="C143" s="111">
        <v>0</v>
      </c>
      <c r="D143" s="110" t="s">
        <v>634</v>
      </c>
      <c r="E143" s="6"/>
      <c r="G143" s="121" t="str">
        <f t="shared" si="6"/>
        <v>OK</v>
      </c>
      <c r="H143" s="121" t="str">
        <f t="shared" si="7"/>
        <v>OK</v>
      </c>
      <c r="I143" s="121" t="str">
        <f>IF(AND($C143&gt;0, NOT($C$299&gt;0)), "Row " &amp; ROW($C$299) &amp; " should be positive!", "OK")</f>
        <v>OK</v>
      </c>
    </row>
    <row r="144" spans="1:9" x14ac:dyDescent="0.2">
      <c r="A144" s="4" t="s">
        <v>1</v>
      </c>
      <c r="B144" s="5" t="s">
        <v>343</v>
      </c>
      <c r="C144" s="109">
        <f xml:space="preserve"> SUM($C$147, $C$225)</f>
        <v>0</v>
      </c>
      <c r="D144" s="110" t="s">
        <v>634</v>
      </c>
      <c r="E144" s="6"/>
      <c r="F144" s="122">
        <f>SUM($C$144) - SUM($C$147, $C$225)</f>
        <v>0</v>
      </c>
      <c r="G144" s="121" t="str">
        <f t="shared" si="6"/>
        <v>OK</v>
      </c>
      <c r="H144" s="121" t="str">
        <f t="shared" si="7"/>
        <v>OK</v>
      </c>
      <c r="I144" s="121" t="str">
        <f>IF(AND($C144&gt;0, NOT($C$300&gt;0)), "Row " &amp; ROW($C$300) &amp; " should be positive!", "OK")</f>
        <v>OK</v>
      </c>
    </row>
    <row r="145" spans="1:9" x14ac:dyDescent="0.2">
      <c r="A145" s="4" t="s">
        <v>12</v>
      </c>
      <c r="B145" s="5" t="s">
        <v>343</v>
      </c>
      <c r="C145" s="109">
        <f xml:space="preserve"> SUM($C$148, $C$226)</f>
        <v>0</v>
      </c>
      <c r="D145" s="110" t="s">
        <v>634</v>
      </c>
      <c r="E145" s="6"/>
      <c r="F145" s="122">
        <f>SUM($C$145) - SUM($C$148, $C$226)</f>
        <v>0</v>
      </c>
      <c r="G145" s="121" t="str">
        <f t="shared" si="6"/>
        <v>OK</v>
      </c>
      <c r="H145" s="121" t="str">
        <f t="shared" si="7"/>
        <v>OK</v>
      </c>
      <c r="I145" s="121" t="str">
        <f>IF(AND($C145&gt;0, NOT($C$301&gt;0)), "Row " &amp; ROW($C$301) &amp; " should be positive!", "OK")</f>
        <v>OK</v>
      </c>
    </row>
    <row r="146" spans="1:9" x14ac:dyDescent="0.2">
      <c r="A146" s="4" t="s">
        <v>13</v>
      </c>
      <c r="B146" s="5" t="s">
        <v>343</v>
      </c>
      <c r="C146" s="109">
        <f xml:space="preserve"> SUM($C$149, $C$227)</f>
        <v>0</v>
      </c>
      <c r="D146" s="110" t="s">
        <v>634</v>
      </c>
      <c r="E146" s="6"/>
      <c r="F146" s="122">
        <f>SUM($C$146) - SUM($C$149, $C$227)</f>
        <v>0</v>
      </c>
      <c r="G146" s="121" t="str">
        <f t="shared" si="6"/>
        <v>OK</v>
      </c>
      <c r="H146" s="121" t="str">
        <f t="shared" si="7"/>
        <v>OK</v>
      </c>
      <c r="I146" s="121" t="str">
        <f>IF(AND($C146&gt;0, NOT($C$302&gt;0)), "Row " &amp; ROW($C$302) &amp; " should be positive!", "OK")</f>
        <v>OK</v>
      </c>
    </row>
    <row r="147" spans="1:9" x14ac:dyDescent="0.2">
      <c r="A147" s="4" t="s">
        <v>1</v>
      </c>
      <c r="B147" s="5" t="s">
        <v>344</v>
      </c>
      <c r="C147" s="109">
        <f xml:space="preserve"> SUM($C$156, $C$183)</f>
        <v>0</v>
      </c>
      <c r="D147" s="110" t="s">
        <v>634</v>
      </c>
      <c r="E147" s="6"/>
      <c r="F147" s="122">
        <f>SUM($C$147) - SUM($C$150, $C$153)</f>
        <v>0</v>
      </c>
      <c r="G147" s="121" t="str">
        <f t="shared" si="6"/>
        <v>OK</v>
      </c>
      <c r="H147" s="121" t="str">
        <f t="shared" si="7"/>
        <v>OK</v>
      </c>
      <c r="I147" s="121" t="str">
        <f>IF(AND($C147&gt;0, NOT($C$303&gt;0)), "Row " &amp; ROW($C$303) &amp; " should be positive!", "OK")</f>
        <v>OK</v>
      </c>
    </row>
    <row r="148" spans="1:9" x14ac:dyDescent="0.2">
      <c r="A148" s="4" t="s">
        <v>12</v>
      </c>
      <c r="B148" s="5" t="s">
        <v>344</v>
      </c>
      <c r="C148" s="109">
        <f xml:space="preserve"> SUM($C$157, $C$184)</f>
        <v>0</v>
      </c>
      <c r="D148" s="110" t="s">
        <v>634</v>
      </c>
      <c r="E148" s="6"/>
      <c r="F148" s="122">
        <f>SUM($C$148) - SUM($C$151, $C$154)</f>
        <v>0</v>
      </c>
      <c r="G148" s="121" t="str">
        <f t="shared" si="6"/>
        <v>OK</v>
      </c>
      <c r="H148" s="121" t="str">
        <f t="shared" si="7"/>
        <v>OK</v>
      </c>
      <c r="I148" s="121" t="str">
        <f>IF(AND($C148&gt;0, NOT($C$304&gt;0)), "Row " &amp; ROW($C$304) &amp; " should be positive!", "OK")</f>
        <v>OK</v>
      </c>
    </row>
    <row r="149" spans="1:9" x14ac:dyDescent="0.2">
      <c r="A149" s="4" t="s">
        <v>13</v>
      </c>
      <c r="B149" s="5" t="s">
        <v>344</v>
      </c>
      <c r="C149" s="109">
        <f xml:space="preserve"> SUM($C$158, $C$185)</f>
        <v>0</v>
      </c>
      <c r="D149" s="110" t="s">
        <v>634</v>
      </c>
      <c r="E149" s="6"/>
      <c r="F149" s="122">
        <f>SUM($C$149) - SUM($C$152, $C$155)</f>
        <v>0</v>
      </c>
      <c r="G149" s="121" t="str">
        <f t="shared" si="6"/>
        <v>OK</v>
      </c>
      <c r="H149" s="121" t="str">
        <f t="shared" si="7"/>
        <v>OK</v>
      </c>
      <c r="I149" s="121" t="str">
        <f>IF(AND($C149&gt;0, NOT($C$305&gt;0)), "Row " &amp; ROW($C$305) &amp; " should be positive!", "OK")</f>
        <v>OK</v>
      </c>
    </row>
    <row r="150" spans="1:9" x14ac:dyDescent="0.2">
      <c r="A150" s="4" t="s">
        <v>1</v>
      </c>
      <c r="B150" s="5" t="s">
        <v>345</v>
      </c>
      <c r="C150" s="111">
        <v>0</v>
      </c>
      <c r="D150" s="110" t="s">
        <v>634</v>
      </c>
      <c r="E150" s="6"/>
      <c r="F150" s="122">
        <f>SUM($C$147) - SUM($C$156, $C$183)</f>
        <v>0</v>
      </c>
      <c r="G150" s="121" t="str">
        <f t="shared" si="6"/>
        <v>OK</v>
      </c>
      <c r="H150" s="121" t="str">
        <f t="shared" si="7"/>
        <v>OK</v>
      </c>
      <c r="I150" s="121" t="str">
        <f>IF(AND($C150&gt;0, NOT($C$306&gt;0)), "Row " &amp; ROW($C$306) &amp; " should be positive!", "OK")</f>
        <v>OK</v>
      </c>
    </row>
    <row r="151" spans="1:9" x14ac:dyDescent="0.2">
      <c r="A151" s="4" t="s">
        <v>12</v>
      </c>
      <c r="B151" s="5" t="s">
        <v>345</v>
      </c>
      <c r="C151" s="111">
        <v>0</v>
      </c>
      <c r="D151" s="110" t="s">
        <v>634</v>
      </c>
      <c r="E151" s="6"/>
      <c r="F151" s="122">
        <f>SUM($C$148) - SUM($C$157, $C$184)</f>
        <v>0</v>
      </c>
      <c r="G151" s="121" t="str">
        <f t="shared" si="6"/>
        <v>OK</v>
      </c>
      <c r="H151" s="121" t="str">
        <f t="shared" si="7"/>
        <v>OK</v>
      </c>
      <c r="I151" s="121" t="str">
        <f>IF(AND($C151&gt;0, NOT($C$307&gt;0)), "Row " &amp; ROW($C$307) &amp; " should be positive!", "OK")</f>
        <v>OK</v>
      </c>
    </row>
    <row r="152" spans="1:9" x14ac:dyDescent="0.2">
      <c r="A152" s="4" t="s">
        <v>13</v>
      </c>
      <c r="B152" s="5" t="s">
        <v>345</v>
      </c>
      <c r="C152" s="111">
        <v>0</v>
      </c>
      <c r="D152" s="110" t="s">
        <v>634</v>
      </c>
      <c r="E152" s="6"/>
      <c r="F152" s="122">
        <f>SUM($C$149) - SUM($C$158, $C$185)</f>
        <v>0</v>
      </c>
      <c r="G152" s="121" t="str">
        <f t="shared" si="6"/>
        <v>OK</v>
      </c>
      <c r="H152" s="121" t="str">
        <f t="shared" si="7"/>
        <v>OK</v>
      </c>
      <c r="I152" s="121" t="str">
        <f>IF(AND($C152&gt;0, NOT($C$308&gt;0)), "Row " &amp; ROW($C$308) &amp; " should be positive!", "OK")</f>
        <v>OK</v>
      </c>
    </row>
    <row r="153" spans="1:9" x14ac:dyDescent="0.2">
      <c r="A153" s="4" t="s">
        <v>1</v>
      </c>
      <c r="B153" s="5" t="s">
        <v>346</v>
      </c>
      <c r="C153" s="111">
        <v>0</v>
      </c>
      <c r="D153" s="110" t="s">
        <v>634</v>
      </c>
      <c r="E153" s="6"/>
      <c r="G153" s="121" t="str">
        <f t="shared" si="6"/>
        <v>OK</v>
      </c>
      <c r="H153" s="121" t="str">
        <f t="shared" si="7"/>
        <v>OK</v>
      </c>
      <c r="I153" s="121" t="str">
        <f>IF(AND($C153&gt;0, NOT($C$309&gt;0)), "Row " &amp; ROW($C$309) &amp; " should be positive!", "OK")</f>
        <v>OK</v>
      </c>
    </row>
    <row r="154" spans="1:9" x14ac:dyDescent="0.2">
      <c r="A154" s="4" t="s">
        <v>12</v>
      </c>
      <c r="B154" s="5" t="s">
        <v>346</v>
      </c>
      <c r="C154" s="111">
        <v>0</v>
      </c>
      <c r="D154" s="110" t="s">
        <v>634</v>
      </c>
      <c r="E154" s="6"/>
      <c r="G154" s="121" t="str">
        <f t="shared" si="6"/>
        <v>OK</v>
      </c>
      <c r="H154" s="121" t="str">
        <f t="shared" si="7"/>
        <v>OK</v>
      </c>
      <c r="I154" s="121" t="str">
        <f>IF(AND($C154&gt;0, NOT($C$310&gt;0)), "Row " &amp; ROW($C$310) &amp; " should be positive!", "OK")</f>
        <v>OK</v>
      </c>
    </row>
    <row r="155" spans="1:9" x14ac:dyDescent="0.2">
      <c r="A155" s="4" t="s">
        <v>13</v>
      </c>
      <c r="B155" s="5" t="s">
        <v>346</v>
      </c>
      <c r="C155" s="111">
        <v>0</v>
      </c>
      <c r="D155" s="110" t="s">
        <v>634</v>
      </c>
      <c r="E155" s="6"/>
      <c r="G155" s="121" t="str">
        <f t="shared" si="6"/>
        <v>OK</v>
      </c>
      <c r="H155" s="121" t="str">
        <f t="shared" si="7"/>
        <v>OK</v>
      </c>
      <c r="I155" s="121" t="str">
        <f>IF(AND($C155&gt;0, NOT($C$311&gt;0)), "Row " &amp; ROW($C$311) &amp; " should be positive!", "OK")</f>
        <v>OK</v>
      </c>
    </row>
    <row r="156" spans="1:9" x14ac:dyDescent="0.2">
      <c r="A156" s="4" t="s">
        <v>1</v>
      </c>
      <c r="B156" s="5" t="s">
        <v>347</v>
      </c>
      <c r="C156" s="109">
        <f xml:space="preserve"> SUM($C$159, $C$177, $C$180)</f>
        <v>0</v>
      </c>
      <c r="D156" s="110" t="s">
        <v>634</v>
      </c>
      <c r="E156" s="6"/>
      <c r="F156" s="122">
        <f>SUM($C$156) - SUM($C$159, $C$177, $C$180)</f>
        <v>0</v>
      </c>
      <c r="G156" s="121" t="str">
        <f t="shared" si="6"/>
        <v>OK</v>
      </c>
      <c r="H156" s="121" t="str">
        <f t="shared" si="7"/>
        <v>OK</v>
      </c>
      <c r="I156" s="121" t="str">
        <f>IF(AND($C156&gt;0, NOT($C$312&gt;0)), "Row " &amp; ROW($C$312) &amp; " should be positive!", "OK")</f>
        <v>OK</v>
      </c>
    </row>
    <row r="157" spans="1:9" x14ac:dyDescent="0.2">
      <c r="A157" s="4" t="s">
        <v>12</v>
      </c>
      <c r="B157" s="5" t="s">
        <v>347</v>
      </c>
      <c r="C157" s="109">
        <f xml:space="preserve"> SUM($C$160, $C$178, $C$181)</f>
        <v>0</v>
      </c>
      <c r="D157" s="110" t="s">
        <v>634</v>
      </c>
      <c r="E157" s="6"/>
      <c r="F157" s="122">
        <f>SUM($C$157) - SUM($C$160, $C$178, $C$181)</f>
        <v>0</v>
      </c>
      <c r="G157" s="121" t="str">
        <f t="shared" si="6"/>
        <v>OK</v>
      </c>
      <c r="H157" s="121" t="str">
        <f t="shared" si="7"/>
        <v>OK</v>
      </c>
      <c r="I157" s="121" t="str">
        <f>IF(AND($C157&gt;0, NOT($C$313&gt;0)), "Row " &amp; ROW($C$313) &amp; " should be positive!", "OK")</f>
        <v>OK</v>
      </c>
    </row>
    <row r="158" spans="1:9" x14ac:dyDescent="0.2">
      <c r="A158" s="4" t="s">
        <v>13</v>
      </c>
      <c r="B158" s="5" t="s">
        <v>347</v>
      </c>
      <c r="C158" s="109">
        <f xml:space="preserve"> SUM($C$161, $C$179, $C$182)</f>
        <v>0</v>
      </c>
      <c r="D158" s="110" t="s">
        <v>634</v>
      </c>
      <c r="E158" s="6"/>
      <c r="F158" s="122">
        <f>SUM($C$158) - SUM($C$161, $C$179, $C$182)</f>
        <v>0</v>
      </c>
      <c r="G158" s="121" t="str">
        <f t="shared" si="6"/>
        <v>OK</v>
      </c>
      <c r="H158" s="121" t="str">
        <f t="shared" si="7"/>
        <v>OK</v>
      </c>
      <c r="I158" s="121" t="str">
        <f>IF(AND($C158&gt;0, NOT($C$314&gt;0)), "Row " &amp; ROW($C$314) &amp; " should be positive!", "OK")</f>
        <v>OK</v>
      </c>
    </row>
    <row r="159" spans="1:9" x14ac:dyDescent="0.2">
      <c r="A159" s="4" t="s">
        <v>1</v>
      </c>
      <c r="B159" s="5" t="s">
        <v>348</v>
      </c>
      <c r="C159" s="109">
        <f xml:space="preserve"> SUM($C$162, $C$165, $C$168, $C$171, $C$174)</f>
        <v>0</v>
      </c>
      <c r="D159" s="110" t="s">
        <v>634</v>
      </c>
      <c r="E159" s="6"/>
      <c r="F159" s="122">
        <f>SUM($C$159) - SUM($C$162, $C$165, $C$168, $C$171, $C$174)</f>
        <v>0</v>
      </c>
      <c r="G159" s="121" t="str">
        <f t="shared" si="6"/>
        <v>OK</v>
      </c>
      <c r="H159" s="121" t="str">
        <f t="shared" si="7"/>
        <v>OK</v>
      </c>
      <c r="I159" s="121" t="str">
        <f>IF(AND($C159&gt;0, NOT($C$315&gt;0)), "Row " &amp; ROW($C$315) &amp; " should be positive!", "OK")</f>
        <v>OK</v>
      </c>
    </row>
    <row r="160" spans="1:9" x14ac:dyDescent="0.2">
      <c r="A160" s="4" t="s">
        <v>12</v>
      </c>
      <c r="B160" s="5" t="s">
        <v>348</v>
      </c>
      <c r="C160" s="109">
        <f xml:space="preserve"> SUM($C$163, $C$166, $C$169, $C$172, $C$175)</f>
        <v>0</v>
      </c>
      <c r="D160" s="110" t="s">
        <v>634</v>
      </c>
      <c r="E160" s="6"/>
      <c r="F160" s="122">
        <f>SUM($C$160) - SUM($C$163, $C$166, $C$169, $C$172, $C$175)</f>
        <v>0</v>
      </c>
      <c r="G160" s="121" t="str">
        <f t="shared" si="6"/>
        <v>OK</v>
      </c>
      <c r="H160" s="121" t="str">
        <f t="shared" si="7"/>
        <v>OK</v>
      </c>
      <c r="I160" s="121" t="str">
        <f>IF(AND($C160&gt;0, NOT($C$316&gt;0)), "Row " &amp; ROW($C$316) &amp; " should be positive!", "OK")</f>
        <v>OK</v>
      </c>
    </row>
    <row r="161" spans="1:9" x14ac:dyDescent="0.2">
      <c r="A161" s="4" t="s">
        <v>13</v>
      </c>
      <c r="B161" s="5" t="s">
        <v>348</v>
      </c>
      <c r="C161" s="109">
        <f xml:space="preserve"> SUM($C$164, $C$167, $C$170, $C$173, $C$176)</f>
        <v>0</v>
      </c>
      <c r="D161" s="110" t="s">
        <v>634</v>
      </c>
      <c r="E161" s="6"/>
      <c r="F161" s="122">
        <f>SUM($C$161) - SUM($C$164, $C$167, $C$170, $C$173, $C$176)</f>
        <v>0</v>
      </c>
      <c r="G161" s="121" t="str">
        <f t="shared" si="6"/>
        <v>OK</v>
      </c>
      <c r="H161" s="121" t="str">
        <f t="shared" si="7"/>
        <v>OK</v>
      </c>
      <c r="I161" s="121" t="str">
        <f>IF(AND($C161&gt;0, NOT($C$317&gt;0)), "Row " &amp; ROW($C$317) &amp; " should be positive!", "OK")</f>
        <v>OK</v>
      </c>
    </row>
    <row r="162" spans="1:9" x14ac:dyDescent="0.2">
      <c r="A162" s="4" t="s">
        <v>1</v>
      </c>
      <c r="B162" s="5" t="s">
        <v>349</v>
      </c>
      <c r="C162" s="111">
        <v>0</v>
      </c>
      <c r="D162" s="110" t="s">
        <v>634</v>
      </c>
      <c r="E162" s="6"/>
      <c r="G162" s="121" t="str">
        <f t="shared" si="6"/>
        <v>OK</v>
      </c>
      <c r="H162" s="121" t="str">
        <f t="shared" si="7"/>
        <v>OK</v>
      </c>
      <c r="I162" s="121" t="str">
        <f>IF(AND($C162&gt;0, NOT($C$318&gt;0)), "Row " &amp; ROW($C$318) &amp; " should be positive!", "OK")</f>
        <v>OK</v>
      </c>
    </row>
    <row r="163" spans="1:9" x14ac:dyDescent="0.2">
      <c r="A163" s="4" t="s">
        <v>12</v>
      </c>
      <c r="B163" s="5" t="s">
        <v>349</v>
      </c>
      <c r="C163" s="111">
        <v>0</v>
      </c>
      <c r="D163" s="110" t="s">
        <v>634</v>
      </c>
      <c r="E163" s="6"/>
      <c r="G163" s="121" t="str">
        <f t="shared" si="6"/>
        <v>OK</v>
      </c>
      <c r="H163" s="121" t="str">
        <f t="shared" si="7"/>
        <v>OK</v>
      </c>
      <c r="I163" s="121" t="str">
        <f>IF(AND($C163&gt;0, NOT($C$319&gt;0)), "Row " &amp; ROW($C$319) &amp; " should be positive!", "OK")</f>
        <v>OK</v>
      </c>
    </row>
    <row r="164" spans="1:9" x14ac:dyDescent="0.2">
      <c r="A164" s="4" t="s">
        <v>13</v>
      </c>
      <c r="B164" s="5" t="s">
        <v>349</v>
      </c>
      <c r="C164" s="111">
        <v>0</v>
      </c>
      <c r="D164" s="110" t="s">
        <v>634</v>
      </c>
      <c r="E164" s="6"/>
      <c r="G164" s="121" t="str">
        <f t="shared" si="6"/>
        <v>OK</v>
      </c>
      <c r="H164" s="121" t="str">
        <f t="shared" si="7"/>
        <v>OK</v>
      </c>
      <c r="I164" s="121" t="str">
        <f>IF(AND($C164&gt;0, NOT($C$320&gt;0)), "Row " &amp; ROW($C$320) &amp; " should be positive!", "OK")</f>
        <v>OK</v>
      </c>
    </row>
    <row r="165" spans="1:9" x14ac:dyDescent="0.2">
      <c r="A165" s="4" t="s">
        <v>1</v>
      </c>
      <c r="B165" s="5" t="s">
        <v>350</v>
      </c>
      <c r="C165" s="111">
        <v>0</v>
      </c>
      <c r="D165" s="110" t="s">
        <v>634</v>
      </c>
      <c r="E165" s="6"/>
      <c r="G165" s="121" t="str">
        <f t="shared" si="6"/>
        <v>OK</v>
      </c>
      <c r="H165" s="121" t="str">
        <f t="shared" si="7"/>
        <v>OK</v>
      </c>
      <c r="I165" s="121" t="str">
        <f>IF(AND($C165&gt;0, NOT($C$321&gt;0)), "Row " &amp; ROW($C$321) &amp; " should be positive!", "OK")</f>
        <v>OK</v>
      </c>
    </row>
    <row r="166" spans="1:9" x14ac:dyDescent="0.2">
      <c r="A166" s="4" t="s">
        <v>12</v>
      </c>
      <c r="B166" s="5" t="s">
        <v>350</v>
      </c>
      <c r="C166" s="111">
        <v>0</v>
      </c>
      <c r="D166" s="110" t="s">
        <v>634</v>
      </c>
      <c r="E166" s="6"/>
      <c r="G166" s="121" t="str">
        <f t="shared" si="6"/>
        <v>OK</v>
      </c>
      <c r="H166" s="121" t="str">
        <f t="shared" si="7"/>
        <v>OK</v>
      </c>
      <c r="I166" s="121" t="str">
        <f>IF(AND($C166&gt;0, NOT($C$322&gt;0)), "Row " &amp; ROW($C$322) &amp; " should be positive!", "OK")</f>
        <v>OK</v>
      </c>
    </row>
    <row r="167" spans="1:9" x14ac:dyDescent="0.2">
      <c r="A167" s="4" t="s">
        <v>13</v>
      </c>
      <c r="B167" s="5" t="s">
        <v>350</v>
      </c>
      <c r="C167" s="111">
        <v>0</v>
      </c>
      <c r="D167" s="110" t="s">
        <v>634</v>
      </c>
      <c r="E167" s="6"/>
      <c r="G167" s="121" t="str">
        <f t="shared" si="6"/>
        <v>OK</v>
      </c>
      <c r="H167" s="121" t="str">
        <f t="shared" si="7"/>
        <v>OK</v>
      </c>
      <c r="I167" s="121" t="str">
        <f>IF(AND($C167&gt;0, NOT($C$323&gt;0)), "Row " &amp; ROW($C$323) &amp; " should be positive!", "OK")</f>
        <v>OK</v>
      </c>
    </row>
    <row r="168" spans="1:9" x14ac:dyDescent="0.2">
      <c r="A168" s="4" t="s">
        <v>1</v>
      </c>
      <c r="B168" s="5" t="s">
        <v>351</v>
      </c>
      <c r="C168" s="111">
        <v>0</v>
      </c>
      <c r="D168" s="110" t="s">
        <v>634</v>
      </c>
      <c r="E168" s="6"/>
      <c r="G168" s="121" t="str">
        <f t="shared" si="6"/>
        <v>OK</v>
      </c>
      <c r="H168" s="121" t="str">
        <f t="shared" si="7"/>
        <v>OK</v>
      </c>
      <c r="I168" s="121" t="str">
        <f>IF(AND($C168&gt;0, NOT($C$324&gt;0)), "Row " &amp; ROW($C$324) &amp; " should be positive!", "OK")</f>
        <v>OK</v>
      </c>
    </row>
    <row r="169" spans="1:9" x14ac:dyDescent="0.2">
      <c r="A169" s="4" t="s">
        <v>12</v>
      </c>
      <c r="B169" s="5" t="s">
        <v>351</v>
      </c>
      <c r="C169" s="111">
        <v>0</v>
      </c>
      <c r="D169" s="110" t="s">
        <v>634</v>
      </c>
      <c r="E169" s="6"/>
      <c r="G169" s="121" t="str">
        <f t="shared" si="6"/>
        <v>OK</v>
      </c>
      <c r="H169" s="121" t="str">
        <f t="shared" si="7"/>
        <v>OK</v>
      </c>
      <c r="I169" s="121" t="str">
        <f>IF(AND($C169&gt;0, NOT($C$325&gt;0)), "Row " &amp; ROW($C$325) &amp; " should be positive!", "OK")</f>
        <v>OK</v>
      </c>
    </row>
    <row r="170" spans="1:9" x14ac:dyDescent="0.2">
      <c r="A170" s="4" t="s">
        <v>13</v>
      </c>
      <c r="B170" s="5" t="s">
        <v>351</v>
      </c>
      <c r="C170" s="111">
        <v>0</v>
      </c>
      <c r="D170" s="110" t="s">
        <v>634</v>
      </c>
      <c r="E170" s="6"/>
      <c r="G170" s="121" t="str">
        <f t="shared" si="6"/>
        <v>OK</v>
      </c>
      <c r="H170" s="121" t="str">
        <f t="shared" si="7"/>
        <v>OK</v>
      </c>
      <c r="I170" s="121" t="str">
        <f>IF(AND($C170&gt;0, NOT($C$326&gt;0)), "Row " &amp; ROW($C$326) &amp; " should be positive!", "OK")</f>
        <v>OK</v>
      </c>
    </row>
    <row r="171" spans="1:9" x14ac:dyDescent="0.2">
      <c r="A171" s="4" t="s">
        <v>1</v>
      </c>
      <c r="B171" s="5" t="s">
        <v>352</v>
      </c>
      <c r="C171" s="111">
        <v>0</v>
      </c>
      <c r="D171" s="110" t="s">
        <v>634</v>
      </c>
      <c r="E171" s="6"/>
      <c r="G171" s="121" t="str">
        <f t="shared" si="6"/>
        <v>OK</v>
      </c>
      <c r="H171" s="121" t="str">
        <f t="shared" si="7"/>
        <v>OK</v>
      </c>
      <c r="I171" s="121" t="str">
        <f>IF(AND($C171&gt;0, NOT($C$327&gt;0)), "Row " &amp; ROW($C$327) &amp; " should be positive!", "OK")</f>
        <v>OK</v>
      </c>
    </row>
    <row r="172" spans="1:9" x14ac:dyDescent="0.2">
      <c r="A172" s="4" t="s">
        <v>12</v>
      </c>
      <c r="B172" s="5" t="s">
        <v>352</v>
      </c>
      <c r="C172" s="111">
        <v>0</v>
      </c>
      <c r="D172" s="110" t="s">
        <v>634</v>
      </c>
      <c r="E172" s="6"/>
      <c r="G172" s="121" t="str">
        <f t="shared" si="6"/>
        <v>OK</v>
      </c>
      <c r="H172" s="121" t="str">
        <f t="shared" si="7"/>
        <v>OK</v>
      </c>
      <c r="I172" s="121" t="str">
        <f>IF(AND($C172&gt;0, NOT($C$328&gt;0)), "Row " &amp; ROW($C$328) &amp; " should be positive!", "OK")</f>
        <v>OK</v>
      </c>
    </row>
    <row r="173" spans="1:9" x14ac:dyDescent="0.2">
      <c r="A173" s="4" t="s">
        <v>13</v>
      </c>
      <c r="B173" s="5" t="s">
        <v>352</v>
      </c>
      <c r="C173" s="111">
        <v>0</v>
      </c>
      <c r="D173" s="110" t="s">
        <v>634</v>
      </c>
      <c r="E173" s="6"/>
      <c r="G173" s="121" t="str">
        <f t="shared" si="6"/>
        <v>OK</v>
      </c>
      <c r="H173" s="121" t="str">
        <f t="shared" si="7"/>
        <v>OK</v>
      </c>
      <c r="I173" s="121" t="str">
        <f>IF(AND($C173&gt;0, NOT($C$329&gt;0)), "Row " &amp; ROW($C$329) &amp; " should be positive!", "OK")</f>
        <v>OK</v>
      </c>
    </row>
    <row r="174" spans="1:9" x14ac:dyDescent="0.2">
      <c r="A174" s="4" t="s">
        <v>1</v>
      </c>
      <c r="B174" s="5" t="s">
        <v>353</v>
      </c>
      <c r="C174" s="111">
        <v>0</v>
      </c>
      <c r="D174" s="110" t="s">
        <v>634</v>
      </c>
      <c r="E174" s="6"/>
      <c r="G174" s="121" t="str">
        <f t="shared" si="6"/>
        <v>OK</v>
      </c>
      <c r="H174" s="121" t="str">
        <f t="shared" si="7"/>
        <v>OK</v>
      </c>
      <c r="I174" s="121" t="str">
        <f>IF(AND($C174&gt;0, NOT($C$330&gt;0)), "Row " &amp; ROW($C$330) &amp; " should be positive!", "OK")</f>
        <v>OK</v>
      </c>
    </row>
    <row r="175" spans="1:9" x14ac:dyDescent="0.2">
      <c r="A175" s="4" t="s">
        <v>12</v>
      </c>
      <c r="B175" s="5" t="s">
        <v>353</v>
      </c>
      <c r="C175" s="111">
        <v>0</v>
      </c>
      <c r="D175" s="110" t="s">
        <v>634</v>
      </c>
      <c r="E175" s="6"/>
      <c r="G175" s="121" t="str">
        <f t="shared" si="6"/>
        <v>OK</v>
      </c>
      <c r="H175" s="121" t="str">
        <f t="shared" si="7"/>
        <v>OK</v>
      </c>
      <c r="I175" s="121" t="str">
        <f>IF(AND($C175&gt;0, NOT($C$331&gt;0)), "Row " &amp; ROW($C$331) &amp; " should be positive!", "OK")</f>
        <v>OK</v>
      </c>
    </row>
    <row r="176" spans="1:9" x14ac:dyDescent="0.2">
      <c r="A176" s="4" t="s">
        <v>13</v>
      </c>
      <c r="B176" s="5" t="s">
        <v>353</v>
      </c>
      <c r="C176" s="111">
        <v>0</v>
      </c>
      <c r="D176" s="110" t="s">
        <v>634</v>
      </c>
      <c r="E176" s="6"/>
      <c r="G176" s="121" t="str">
        <f t="shared" si="6"/>
        <v>OK</v>
      </c>
      <c r="H176" s="121" t="str">
        <f t="shared" si="7"/>
        <v>OK</v>
      </c>
      <c r="I176" s="121" t="str">
        <f>IF(AND($C176&gt;0, NOT($C$332&gt;0)), "Row " &amp; ROW($C$332) &amp; " should be positive!", "OK")</f>
        <v>OK</v>
      </c>
    </row>
    <row r="177" spans="1:9" x14ac:dyDescent="0.2">
      <c r="A177" s="4" t="s">
        <v>1</v>
      </c>
      <c r="B177" s="5" t="s">
        <v>354</v>
      </c>
      <c r="C177" s="111">
        <v>0</v>
      </c>
      <c r="D177" s="110" t="s">
        <v>634</v>
      </c>
      <c r="E177" s="6"/>
      <c r="G177" s="121" t="str">
        <f t="shared" si="6"/>
        <v>OK</v>
      </c>
      <c r="H177" s="121" t="str">
        <f t="shared" si="7"/>
        <v>OK</v>
      </c>
      <c r="I177" s="121" t="str">
        <f>IF(AND($C177&gt;0, NOT($C$333&gt;0)), "Row " &amp; ROW($C$333) &amp; " should be positive!", "OK")</f>
        <v>OK</v>
      </c>
    </row>
    <row r="178" spans="1:9" x14ac:dyDescent="0.2">
      <c r="A178" s="4" t="s">
        <v>12</v>
      </c>
      <c r="B178" s="5" t="s">
        <v>354</v>
      </c>
      <c r="C178" s="111">
        <v>0</v>
      </c>
      <c r="D178" s="110" t="s">
        <v>634</v>
      </c>
      <c r="E178" s="6"/>
      <c r="G178" s="121" t="str">
        <f t="shared" si="6"/>
        <v>OK</v>
      </c>
      <c r="H178" s="121" t="str">
        <f t="shared" si="7"/>
        <v>OK</v>
      </c>
      <c r="I178" s="121" t="str">
        <f>IF(AND($C178&gt;0, NOT($C$334&gt;0)), "Row " &amp; ROW($C$334) &amp; " should be positive!", "OK")</f>
        <v>OK</v>
      </c>
    </row>
    <row r="179" spans="1:9" x14ac:dyDescent="0.2">
      <c r="A179" s="4" t="s">
        <v>13</v>
      </c>
      <c r="B179" s="5" t="s">
        <v>354</v>
      </c>
      <c r="C179" s="111">
        <v>0</v>
      </c>
      <c r="D179" s="110" t="s">
        <v>634</v>
      </c>
      <c r="E179" s="6"/>
      <c r="G179" s="121" t="str">
        <f t="shared" si="6"/>
        <v>OK</v>
      </c>
      <c r="H179" s="121" t="str">
        <f t="shared" si="7"/>
        <v>OK</v>
      </c>
      <c r="I179" s="121" t="str">
        <f>IF(AND($C179&gt;0, NOT($C$335&gt;0)), "Row " &amp; ROW($C$335) &amp; " should be positive!", "OK")</f>
        <v>OK</v>
      </c>
    </row>
    <row r="180" spans="1:9" x14ac:dyDescent="0.2">
      <c r="A180" s="4" t="s">
        <v>1</v>
      </c>
      <c r="B180" s="5" t="s">
        <v>355</v>
      </c>
      <c r="C180" s="111">
        <v>0</v>
      </c>
      <c r="D180" s="110" t="s">
        <v>634</v>
      </c>
      <c r="E180" s="6"/>
      <c r="G180" s="121" t="str">
        <f t="shared" si="6"/>
        <v>OK</v>
      </c>
      <c r="H180" s="121" t="str">
        <f t="shared" si="7"/>
        <v>OK</v>
      </c>
      <c r="I180" s="121" t="str">
        <f>IF(AND($C180&gt;0, NOT($C$336&gt;0)), "Row " &amp; ROW($C$336) &amp; " should be positive!", "OK")</f>
        <v>OK</v>
      </c>
    </row>
    <row r="181" spans="1:9" x14ac:dyDescent="0.2">
      <c r="A181" s="4" t="s">
        <v>12</v>
      </c>
      <c r="B181" s="5" t="s">
        <v>355</v>
      </c>
      <c r="C181" s="111">
        <v>0</v>
      </c>
      <c r="D181" s="110" t="s">
        <v>634</v>
      </c>
      <c r="E181" s="6"/>
      <c r="G181" s="121" t="str">
        <f t="shared" si="6"/>
        <v>OK</v>
      </c>
      <c r="H181" s="121" t="str">
        <f t="shared" si="7"/>
        <v>OK</v>
      </c>
      <c r="I181" s="121" t="str">
        <f>IF(AND($C181&gt;0, NOT($C$337&gt;0)), "Row " &amp; ROW($C$337) &amp; " should be positive!", "OK")</f>
        <v>OK</v>
      </c>
    </row>
    <row r="182" spans="1:9" x14ac:dyDescent="0.2">
      <c r="A182" s="4" t="s">
        <v>13</v>
      </c>
      <c r="B182" s="5" t="s">
        <v>355</v>
      </c>
      <c r="C182" s="111">
        <v>0</v>
      </c>
      <c r="D182" s="110" t="s">
        <v>634</v>
      </c>
      <c r="E182" s="6"/>
      <c r="G182" s="121" t="str">
        <f t="shared" si="6"/>
        <v>OK</v>
      </c>
      <c r="H182" s="121" t="str">
        <f t="shared" si="7"/>
        <v>OK</v>
      </c>
      <c r="I182" s="121" t="str">
        <f>IF(AND($C182&gt;0, NOT($C$338&gt;0)), "Row " &amp; ROW($C$338) &amp; " should be positive!", "OK")</f>
        <v>OK</v>
      </c>
    </row>
    <row r="183" spans="1:9" x14ac:dyDescent="0.2">
      <c r="A183" s="4" t="s">
        <v>1</v>
      </c>
      <c r="B183" s="5" t="s">
        <v>356</v>
      </c>
      <c r="C183" s="109">
        <f xml:space="preserve"> SUM($C$210, $C$213, $C$216, $C$219, $C$222)</f>
        <v>0</v>
      </c>
      <c r="D183" s="110" t="s">
        <v>634</v>
      </c>
      <c r="E183" s="6"/>
      <c r="F183" s="122">
        <f>SUM($C$183) - SUM($C$186, $C$204, $C$207)</f>
        <v>0</v>
      </c>
      <c r="G183" s="121" t="str">
        <f t="shared" si="6"/>
        <v>OK</v>
      </c>
      <c r="H183" s="121" t="str">
        <f t="shared" si="7"/>
        <v>OK</v>
      </c>
      <c r="I183" s="121" t="str">
        <f>IF(AND($C183&gt;0, NOT($C$339&gt;0)), "Row " &amp; ROW($C$339) &amp; " should be positive!", "OK")</f>
        <v>OK</v>
      </c>
    </row>
    <row r="184" spans="1:9" x14ac:dyDescent="0.2">
      <c r="A184" s="4" t="s">
        <v>12</v>
      </c>
      <c r="B184" s="5" t="s">
        <v>356</v>
      </c>
      <c r="C184" s="109">
        <f xml:space="preserve"> SUM($C$211, $C$214, $C$217, $C$220, $C$223)</f>
        <v>0</v>
      </c>
      <c r="D184" s="110" t="s">
        <v>634</v>
      </c>
      <c r="E184" s="6"/>
      <c r="F184" s="122">
        <f>SUM($C$184) - SUM($C$187, $C$205, $C$208)</f>
        <v>0</v>
      </c>
      <c r="G184" s="121" t="str">
        <f t="shared" si="6"/>
        <v>OK</v>
      </c>
      <c r="H184" s="121" t="str">
        <f t="shared" si="7"/>
        <v>OK</v>
      </c>
      <c r="I184" s="121" t="str">
        <f>IF(AND($C184&gt;0, NOT($C$340&gt;0)), "Row " &amp; ROW($C$340) &amp; " should be positive!", "OK")</f>
        <v>OK</v>
      </c>
    </row>
    <row r="185" spans="1:9" x14ac:dyDescent="0.2">
      <c r="A185" s="4" t="s">
        <v>13</v>
      </c>
      <c r="B185" s="5" t="s">
        <v>356</v>
      </c>
      <c r="C185" s="109">
        <f xml:space="preserve"> SUM($C$212, $C$215, $C$218, $C$221, $C$224)</f>
        <v>0</v>
      </c>
      <c r="D185" s="110" t="s">
        <v>634</v>
      </c>
      <c r="E185" s="6"/>
      <c r="F185" s="122">
        <f>SUM($C$185) - SUM($C$188, $C$206, $C$209)</f>
        <v>0</v>
      </c>
      <c r="G185" s="121" t="str">
        <f t="shared" si="6"/>
        <v>OK</v>
      </c>
      <c r="H185" s="121" t="str">
        <f t="shared" si="7"/>
        <v>OK</v>
      </c>
      <c r="I185" s="121" t="str">
        <f>IF(AND($C185&gt;0, NOT($C$341&gt;0)), "Row " &amp; ROW($C$341) &amp; " should be positive!", "OK")</f>
        <v>OK</v>
      </c>
    </row>
    <row r="186" spans="1:9" x14ac:dyDescent="0.2">
      <c r="A186" s="4" t="s">
        <v>1</v>
      </c>
      <c r="B186" s="5" t="s">
        <v>357</v>
      </c>
      <c r="C186" s="109">
        <f xml:space="preserve"> SUM($C$189, $C$192, $C$195, $C$198, $C$201)</f>
        <v>0</v>
      </c>
      <c r="D186" s="110" t="s">
        <v>634</v>
      </c>
      <c r="E186" s="6"/>
      <c r="F186" s="122">
        <f>SUM($C$183) - SUM($C$210, $C$213, $C$216, $C$219, $C$222)</f>
        <v>0</v>
      </c>
      <c r="G186" s="121" t="str">
        <f t="shared" si="6"/>
        <v>OK</v>
      </c>
      <c r="H186" s="121" t="str">
        <f t="shared" si="7"/>
        <v>OK</v>
      </c>
      <c r="I186" s="121" t="str">
        <f>IF(AND($C186&gt;0, NOT($C$342&gt;0)), "Row " &amp; ROW($C$342) &amp; " should be positive!", "OK")</f>
        <v>OK</v>
      </c>
    </row>
    <row r="187" spans="1:9" x14ac:dyDescent="0.2">
      <c r="A187" s="4" t="s">
        <v>12</v>
      </c>
      <c r="B187" s="5" t="s">
        <v>357</v>
      </c>
      <c r="C187" s="109">
        <f xml:space="preserve"> SUM($C$190, $C$193, $C$196, $C$199, $C$202)</f>
        <v>0</v>
      </c>
      <c r="D187" s="110" t="s">
        <v>634</v>
      </c>
      <c r="E187" s="6"/>
      <c r="F187" s="122">
        <f>SUM($C$184) - SUM($C$211, $C$214, $C$217, $C$220, $C$223)</f>
        <v>0</v>
      </c>
      <c r="G187" s="121" t="str">
        <f t="shared" si="6"/>
        <v>OK</v>
      </c>
      <c r="H187" s="121" t="str">
        <f t="shared" si="7"/>
        <v>OK</v>
      </c>
      <c r="I187" s="121" t="str">
        <f>IF(AND($C187&gt;0, NOT($C$343&gt;0)), "Row " &amp; ROW($C$343) &amp; " should be positive!", "OK")</f>
        <v>OK</v>
      </c>
    </row>
    <row r="188" spans="1:9" x14ac:dyDescent="0.2">
      <c r="A188" s="4" t="s">
        <v>13</v>
      </c>
      <c r="B188" s="5" t="s">
        <v>357</v>
      </c>
      <c r="C188" s="109">
        <f xml:space="preserve"> SUM($C$191, $C$194, $C$197, $C$200, $C$203)</f>
        <v>0</v>
      </c>
      <c r="D188" s="110" t="s">
        <v>634</v>
      </c>
      <c r="E188" s="6"/>
      <c r="F188" s="122">
        <f>SUM($C$185) - SUM($C$212, $C$215, $C$218, $C$221, $C$224)</f>
        <v>0</v>
      </c>
      <c r="G188" s="121" t="str">
        <f t="shared" si="6"/>
        <v>OK</v>
      </c>
      <c r="H188" s="121" t="str">
        <f t="shared" si="7"/>
        <v>OK</v>
      </c>
      <c r="I188" s="121" t="str">
        <f>IF(AND($C188&gt;0, NOT($C$344&gt;0)), "Row " &amp; ROW($C$344) &amp; " should be positive!", "OK")</f>
        <v>OK</v>
      </c>
    </row>
    <row r="189" spans="1:9" x14ac:dyDescent="0.2">
      <c r="A189" s="4" t="s">
        <v>1</v>
      </c>
      <c r="B189" s="5" t="s">
        <v>358</v>
      </c>
      <c r="C189" s="111">
        <v>0</v>
      </c>
      <c r="D189" s="110" t="s">
        <v>634</v>
      </c>
      <c r="E189" s="6"/>
      <c r="F189" s="122">
        <f>SUM($C$186) - SUM($C$189, $C$192, $C$195, $C$198, $C$201)</f>
        <v>0</v>
      </c>
      <c r="G189" s="121" t="str">
        <f t="shared" si="6"/>
        <v>OK</v>
      </c>
      <c r="H189" s="121" t="str">
        <f t="shared" si="7"/>
        <v>OK</v>
      </c>
      <c r="I189" s="121" t="str">
        <f>IF(AND($C189&gt;0, NOT($C$345&gt;0)), "Row " &amp; ROW($C$345) &amp; " should be positive!", "OK")</f>
        <v>OK</v>
      </c>
    </row>
    <row r="190" spans="1:9" x14ac:dyDescent="0.2">
      <c r="A190" s="4" t="s">
        <v>12</v>
      </c>
      <c r="B190" s="5" t="s">
        <v>358</v>
      </c>
      <c r="C190" s="111">
        <v>0</v>
      </c>
      <c r="D190" s="110" t="s">
        <v>634</v>
      </c>
      <c r="E190" s="6"/>
      <c r="F190" s="122">
        <f>SUM($C$187) - SUM($C$190, $C$193, $C$196, $C$199, $C$202)</f>
        <v>0</v>
      </c>
      <c r="G190" s="121" t="str">
        <f t="shared" si="6"/>
        <v>OK</v>
      </c>
      <c r="H190" s="121" t="str">
        <f t="shared" si="7"/>
        <v>OK</v>
      </c>
      <c r="I190" s="121" t="str">
        <f>IF(AND($C190&gt;0, NOT($C$346&gt;0)), "Row " &amp; ROW($C$346) &amp; " should be positive!", "OK")</f>
        <v>OK</v>
      </c>
    </row>
    <row r="191" spans="1:9" x14ac:dyDescent="0.2">
      <c r="A191" s="4" t="s">
        <v>13</v>
      </c>
      <c r="B191" s="5" t="s">
        <v>358</v>
      </c>
      <c r="C191" s="111">
        <v>0</v>
      </c>
      <c r="D191" s="110" t="s">
        <v>634</v>
      </c>
      <c r="E191" s="6"/>
      <c r="F191" s="122">
        <f>SUM($C$188) - SUM($C$191, $C$194, $C$197, $C$200, $C$203)</f>
        <v>0</v>
      </c>
      <c r="G191" s="121" t="str">
        <f t="shared" si="6"/>
        <v>OK</v>
      </c>
      <c r="H191" s="121" t="str">
        <f t="shared" si="7"/>
        <v>OK</v>
      </c>
      <c r="I191" s="121" t="str">
        <f>IF(AND($C191&gt;0, NOT($C$347&gt;0)), "Row " &amp; ROW($C$347) &amp; " should be positive!", "OK")</f>
        <v>OK</v>
      </c>
    </row>
    <row r="192" spans="1:9" x14ac:dyDescent="0.2">
      <c r="A192" s="4" t="s">
        <v>1</v>
      </c>
      <c r="B192" s="5" t="s">
        <v>359</v>
      </c>
      <c r="C192" s="111">
        <v>0</v>
      </c>
      <c r="D192" s="110" t="s">
        <v>634</v>
      </c>
      <c r="E192" s="6"/>
      <c r="G192" s="121" t="str">
        <f t="shared" si="6"/>
        <v>OK</v>
      </c>
      <c r="H192" s="121" t="str">
        <f t="shared" si="7"/>
        <v>OK</v>
      </c>
      <c r="I192" s="121" t="str">
        <f>IF(AND($C192&gt;0, NOT($C$348&gt;0)), "Row " &amp; ROW($C$348) &amp; " should be positive!", "OK")</f>
        <v>OK</v>
      </c>
    </row>
    <row r="193" spans="1:9" x14ac:dyDescent="0.2">
      <c r="A193" s="4" t="s">
        <v>12</v>
      </c>
      <c r="B193" s="5" t="s">
        <v>359</v>
      </c>
      <c r="C193" s="111">
        <v>0</v>
      </c>
      <c r="D193" s="110" t="s">
        <v>634</v>
      </c>
      <c r="E193" s="6"/>
      <c r="G193" s="121" t="str">
        <f t="shared" si="6"/>
        <v>OK</v>
      </c>
      <c r="H193" s="121" t="str">
        <f t="shared" si="7"/>
        <v>OK</v>
      </c>
      <c r="I193" s="121" t="str">
        <f>IF(AND($C193&gt;0, NOT($C$349&gt;0)), "Row " &amp; ROW($C$349) &amp; " should be positive!", "OK")</f>
        <v>OK</v>
      </c>
    </row>
    <row r="194" spans="1:9" x14ac:dyDescent="0.2">
      <c r="A194" s="4" t="s">
        <v>13</v>
      </c>
      <c r="B194" s="5" t="s">
        <v>359</v>
      </c>
      <c r="C194" s="111">
        <v>0</v>
      </c>
      <c r="D194" s="110" t="s">
        <v>634</v>
      </c>
      <c r="E194" s="6"/>
      <c r="G194" s="121" t="str">
        <f t="shared" si="6"/>
        <v>OK</v>
      </c>
      <c r="H194" s="121" t="str">
        <f t="shared" si="7"/>
        <v>OK</v>
      </c>
      <c r="I194" s="121" t="str">
        <f>IF(AND($C194&gt;0, NOT($C$350&gt;0)), "Row " &amp; ROW($C$350) &amp; " should be positive!", "OK")</f>
        <v>OK</v>
      </c>
    </row>
    <row r="195" spans="1:9" x14ac:dyDescent="0.2">
      <c r="A195" s="4" t="s">
        <v>1</v>
      </c>
      <c r="B195" s="5" t="s">
        <v>360</v>
      </c>
      <c r="C195" s="111">
        <v>0</v>
      </c>
      <c r="D195" s="110" t="s">
        <v>634</v>
      </c>
      <c r="E195" s="6"/>
      <c r="G195" s="121" t="str">
        <f t="shared" si="6"/>
        <v>OK</v>
      </c>
      <c r="H195" s="121" t="str">
        <f t="shared" si="7"/>
        <v>OK</v>
      </c>
      <c r="I195" s="121" t="str">
        <f>IF(AND($C195&gt;0, NOT($C$351&gt;0)), "Row " &amp; ROW($C$351) &amp; " should be positive!", "OK")</f>
        <v>OK</v>
      </c>
    </row>
    <row r="196" spans="1:9" x14ac:dyDescent="0.2">
      <c r="A196" s="4" t="s">
        <v>12</v>
      </c>
      <c r="B196" s="5" t="s">
        <v>360</v>
      </c>
      <c r="C196" s="111">
        <v>0</v>
      </c>
      <c r="D196" s="110" t="s">
        <v>634</v>
      </c>
      <c r="E196" s="6"/>
      <c r="G196" s="121" t="str">
        <f t="shared" si="6"/>
        <v>OK</v>
      </c>
      <c r="H196" s="121" t="str">
        <f t="shared" si="7"/>
        <v>OK</v>
      </c>
      <c r="I196" s="121" t="str">
        <f>IF(AND($C196&gt;0, NOT($C$352&gt;0)), "Row " &amp; ROW($C$352) &amp; " should be positive!", "OK")</f>
        <v>OK</v>
      </c>
    </row>
    <row r="197" spans="1:9" x14ac:dyDescent="0.2">
      <c r="A197" s="4" t="s">
        <v>13</v>
      </c>
      <c r="B197" s="5" t="s">
        <v>360</v>
      </c>
      <c r="C197" s="111">
        <v>0</v>
      </c>
      <c r="D197" s="110" t="s">
        <v>634</v>
      </c>
      <c r="E197" s="6"/>
      <c r="G197" s="121" t="str">
        <f t="shared" si="6"/>
        <v>OK</v>
      </c>
      <c r="H197" s="121" t="str">
        <f t="shared" si="7"/>
        <v>OK</v>
      </c>
      <c r="I197" s="121" t="str">
        <f>IF(AND($C197&gt;0, NOT($C$353&gt;0)), "Row " &amp; ROW($C$353) &amp; " should be positive!", "OK")</f>
        <v>OK</v>
      </c>
    </row>
    <row r="198" spans="1:9" x14ac:dyDescent="0.2">
      <c r="A198" s="4" t="s">
        <v>1</v>
      </c>
      <c r="B198" s="5" t="s">
        <v>361</v>
      </c>
      <c r="C198" s="111">
        <v>0</v>
      </c>
      <c r="D198" s="110" t="s">
        <v>634</v>
      </c>
      <c r="E198" s="6"/>
      <c r="G198" s="121" t="str">
        <f t="shared" ref="G198:G261" si="8">IF(OR(ISBLANK($C198), ISBLANK($D198)), "missing", "OK")</f>
        <v>OK</v>
      </c>
      <c r="H198" s="121" t="str">
        <f t="shared" si="7"/>
        <v>OK</v>
      </c>
      <c r="I198" s="121" t="str">
        <f>IF(AND($C198&gt;0, NOT($C$354&gt;0)), "Row " &amp; ROW($C$354) &amp; " should be positive!", "OK")</f>
        <v>OK</v>
      </c>
    </row>
    <row r="199" spans="1:9" x14ac:dyDescent="0.2">
      <c r="A199" s="4" t="s">
        <v>12</v>
      </c>
      <c r="B199" s="5" t="s">
        <v>361</v>
      </c>
      <c r="C199" s="111">
        <v>0</v>
      </c>
      <c r="D199" s="110" t="s">
        <v>634</v>
      </c>
      <c r="E199" s="6"/>
      <c r="G199" s="121" t="str">
        <f t="shared" si="8"/>
        <v>OK</v>
      </c>
      <c r="H199" s="121" t="str">
        <f t="shared" si="7"/>
        <v>OK</v>
      </c>
      <c r="I199" s="121" t="str">
        <f>IF(AND($C199&gt;0, NOT($C$355&gt;0)), "Row " &amp; ROW($C$355) &amp; " should be positive!", "OK")</f>
        <v>OK</v>
      </c>
    </row>
    <row r="200" spans="1:9" x14ac:dyDescent="0.2">
      <c r="A200" s="4" t="s">
        <v>13</v>
      </c>
      <c r="B200" s="5" t="s">
        <v>361</v>
      </c>
      <c r="C200" s="111">
        <v>0</v>
      </c>
      <c r="D200" s="110" t="s">
        <v>634</v>
      </c>
      <c r="E200" s="6"/>
      <c r="G200" s="121" t="str">
        <f t="shared" si="8"/>
        <v>OK</v>
      </c>
      <c r="H200" s="121" t="str">
        <f t="shared" si="7"/>
        <v>OK</v>
      </c>
      <c r="I200" s="121" t="str">
        <f>IF(AND($C200&gt;0, NOT($C$356&gt;0)), "Row " &amp; ROW($C$356) &amp; " should be positive!", "OK")</f>
        <v>OK</v>
      </c>
    </row>
    <row r="201" spans="1:9" x14ac:dyDescent="0.2">
      <c r="A201" s="4" t="s">
        <v>1</v>
      </c>
      <c r="B201" s="5" t="s">
        <v>362</v>
      </c>
      <c r="C201" s="111">
        <v>0</v>
      </c>
      <c r="D201" s="110" t="s">
        <v>634</v>
      </c>
      <c r="E201" s="6"/>
      <c r="G201" s="121" t="str">
        <f t="shared" si="8"/>
        <v>OK</v>
      </c>
      <c r="H201" s="121" t="str">
        <f t="shared" si="7"/>
        <v>OK</v>
      </c>
      <c r="I201" s="121" t="str">
        <f>IF(AND($C201&gt;0, NOT($C$357&gt;0)), "Row " &amp; ROW($C$357) &amp; " should be positive!", "OK")</f>
        <v>OK</v>
      </c>
    </row>
    <row r="202" spans="1:9" x14ac:dyDescent="0.2">
      <c r="A202" s="4" t="s">
        <v>12</v>
      </c>
      <c r="B202" s="5" t="s">
        <v>362</v>
      </c>
      <c r="C202" s="111">
        <v>0</v>
      </c>
      <c r="D202" s="110" t="s">
        <v>634</v>
      </c>
      <c r="E202" s="6"/>
      <c r="G202" s="121" t="str">
        <f t="shared" si="8"/>
        <v>OK</v>
      </c>
      <c r="H202" s="121" t="str">
        <f t="shared" ref="H202:H265" si="9">IF(AND($C202&gt;0, $D202= "NA"), "Flag should be OK", "OK")</f>
        <v>OK</v>
      </c>
      <c r="I202" s="121" t="str">
        <f>IF(AND($C202&gt;0, NOT($C$358&gt;0)), "Row " &amp; ROW($C$358) &amp; " should be positive!", "OK")</f>
        <v>OK</v>
      </c>
    </row>
    <row r="203" spans="1:9" x14ac:dyDescent="0.2">
      <c r="A203" s="4" t="s">
        <v>13</v>
      </c>
      <c r="B203" s="5" t="s">
        <v>362</v>
      </c>
      <c r="C203" s="111">
        <v>0</v>
      </c>
      <c r="D203" s="110" t="s">
        <v>634</v>
      </c>
      <c r="E203" s="6"/>
      <c r="G203" s="121" t="str">
        <f t="shared" si="8"/>
        <v>OK</v>
      </c>
      <c r="H203" s="121" t="str">
        <f t="shared" si="9"/>
        <v>OK</v>
      </c>
      <c r="I203" s="121" t="str">
        <f>IF(AND($C203&gt;0, NOT($C$359&gt;0)), "Row " &amp; ROW($C$359) &amp; " should be positive!", "OK")</f>
        <v>OK</v>
      </c>
    </row>
    <row r="204" spans="1:9" x14ac:dyDescent="0.2">
      <c r="A204" s="4" t="s">
        <v>1</v>
      </c>
      <c r="B204" s="5" t="s">
        <v>363</v>
      </c>
      <c r="C204" s="111">
        <v>0</v>
      </c>
      <c r="D204" s="110" t="s">
        <v>634</v>
      </c>
      <c r="E204" s="6"/>
      <c r="G204" s="121" t="str">
        <f t="shared" si="8"/>
        <v>OK</v>
      </c>
      <c r="H204" s="121" t="str">
        <f t="shared" si="9"/>
        <v>OK</v>
      </c>
      <c r="I204" s="121" t="str">
        <f>IF(AND($C204&gt;0, NOT($C$360&gt;0)), "Row " &amp; ROW($C$360) &amp; " should be positive!", "OK")</f>
        <v>OK</v>
      </c>
    </row>
    <row r="205" spans="1:9" x14ac:dyDescent="0.2">
      <c r="A205" s="4" t="s">
        <v>12</v>
      </c>
      <c r="B205" s="5" t="s">
        <v>363</v>
      </c>
      <c r="C205" s="111">
        <v>0</v>
      </c>
      <c r="D205" s="110" t="s">
        <v>634</v>
      </c>
      <c r="E205" s="6"/>
      <c r="G205" s="121" t="str">
        <f t="shared" si="8"/>
        <v>OK</v>
      </c>
      <c r="H205" s="121" t="str">
        <f t="shared" si="9"/>
        <v>OK</v>
      </c>
      <c r="I205" s="121" t="str">
        <f>IF(AND($C205&gt;0, NOT($C$361&gt;0)), "Row " &amp; ROW($C$361) &amp; " should be positive!", "OK")</f>
        <v>OK</v>
      </c>
    </row>
    <row r="206" spans="1:9" x14ac:dyDescent="0.2">
      <c r="A206" s="4" t="s">
        <v>13</v>
      </c>
      <c r="B206" s="5" t="s">
        <v>363</v>
      </c>
      <c r="C206" s="111">
        <v>0</v>
      </c>
      <c r="D206" s="110" t="s">
        <v>634</v>
      </c>
      <c r="E206" s="6"/>
      <c r="G206" s="121" t="str">
        <f t="shared" si="8"/>
        <v>OK</v>
      </c>
      <c r="H206" s="121" t="str">
        <f t="shared" si="9"/>
        <v>OK</v>
      </c>
      <c r="I206" s="121" t="str">
        <f>IF(AND($C206&gt;0, NOT($C$362&gt;0)), "Row " &amp; ROW($C$362) &amp; " should be positive!", "OK")</f>
        <v>OK</v>
      </c>
    </row>
    <row r="207" spans="1:9" x14ac:dyDescent="0.2">
      <c r="A207" s="4" t="s">
        <v>1</v>
      </c>
      <c r="B207" s="5" t="s">
        <v>364</v>
      </c>
      <c r="C207" s="111">
        <v>0</v>
      </c>
      <c r="D207" s="110" t="s">
        <v>634</v>
      </c>
      <c r="E207" s="6"/>
      <c r="G207" s="121" t="str">
        <f t="shared" si="8"/>
        <v>OK</v>
      </c>
      <c r="H207" s="121" t="str">
        <f t="shared" si="9"/>
        <v>OK</v>
      </c>
      <c r="I207" s="121" t="str">
        <f>IF(AND($C207&gt;0, NOT($C$363&gt;0)), "Row " &amp; ROW($C$363) &amp; " should be positive!", "OK")</f>
        <v>OK</v>
      </c>
    </row>
    <row r="208" spans="1:9" x14ac:dyDescent="0.2">
      <c r="A208" s="4" t="s">
        <v>12</v>
      </c>
      <c r="B208" s="5" t="s">
        <v>364</v>
      </c>
      <c r="C208" s="111">
        <v>0</v>
      </c>
      <c r="D208" s="110" t="s">
        <v>634</v>
      </c>
      <c r="E208" s="6"/>
      <c r="G208" s="121" t="str">
        <f t="shared" si="8"/>
        <v>OK</v>
      </c>
      <c r="H208" s="121" t="str">
        <f t="shared" si="9"/>
        <v>OK</v>
      </c>
      <c r="I208" s="121" t="str">
        <f>IF(AND($C208&gt;0, NOT($C$364&gt;0)), "Row " &amp; ROW($C$364) &amp; " should be positive!", "OK")</f>
        <v>OK</v>
      </c>
    </row>
    <row r="209" spans="1:9" x14ac:dyDescent="0.2">
      <c r="A209" s="4" t="s">
        <v>13</v>
      </c>
      <c r="B209" s="5" t="s">
        <v>364</v>
      </c>
      <c r="C209" s="111">
        <v>0</v>
      </c>
      <c r="D209" s="110" t="s">
        <v>634</v>
      </c>
      <c r="E209" s="6"/>
      <c r="G209" s="121" t="str">
        <f t="shared" si="8"/>
        <v>OK</v>
      </c>
      <c r="H209" s="121" t="str">
        <f t="shared" si="9"/>
        <v>OK</v>
      </c>
      <c r="I209" s="121" t="str">
        <f>IF(AND($C209&gt;0, NOT($C$365&gt;0)), "Row " &amp; ROW($C$365) &amp; " should be positive!", "OK")</f>
        <v>OK</v>
      </c>
    </row>
    <row r="210" spans="1:9" x14ac:dyDescent="0.2">
      <c r="A210" s="4" t="s">
        <v>1</v>
      </c>
      <c r="B210" s="5" t="s">
        <v>365</v>
      </c>
      <c r="C210" s="111">
        <v>0</v>
      </c>
      <c r="D210" s="110" t="s">
        <v>634</v>
      </c>
      <c r="E210" s="6"/>
      <c r="G210" s="121" t="str">
        <f t="shared" si="8"/>
        <v>OK</v>
      </c>
      <c r="H210" s="121" t="str">
        <f t="shared" si="9"/>
        <v>OK</v>
      </c>
      <c r="I210" s="121" t="str">
        <f>IF(AND($C210&gt;0, NOT($C$366&gt;0)), "Row " &amp; ROW($C$366) &amp; " should be positive!", "OK")</f>
        <v>OK</v>
      </c>
    </row>
    <row r="211" spans="1:9" x14ac:dyDescent="0.2">
      <c r="A211" s="4" t="s">
        <v>12</v>
      </c>
      <c r="B211" s="5" t="s">
        <v>365</v>
      </c>
      <c r="C211" s="111">
        <v>0</v>
      </c>
      <c r="D211" s="110" t="s">
        <v>634</v>
      </c>
      <c r="E211" s="6"/>
      <c r="G211" s="121" t="str">
        <f t="shared" si="8"/>
        <v>OK</v>
      </c>
      <c r="H211" s="121" t="str">
        <f t="shared" si="9"/>
        <v>OK</v>
      </c>
      <c r="I211" s="121" t="str">
        <f>IF(AND($C211&gt;0, NOT($C$367&gt;0)), "Row " &amp; ROW($C$367) &amp; " should be positive!", "OK")</f>
        <v>OK</v>
      </c>
    </row>
    <row r="212" spans="1:9" x14ac:dyDescent="0.2">
      <c r="A212" s="4" t="s">
        <v>13</v>
      </c>
      <c r="B212" s="5" t="s">
        <v>365</v>
      </c>
      <c r="C212" s="111">
        <v>0</v>
      </c>
      <c r="D212" s="110" t="s">
        <v>634</v>
      </c>
      <c r="E212" s="6"/>
      <c r="G212" s="121" t="str">
        <f t="shared" si="8"/>
        <v>OK</v>
      </c>
      <c r="H212" s="121" t="str">
        <f t="shared" si="9"/>
        <v>OK</v>
      </c>
      <c r="I212" s="121" t="str">
        <f>IF(AND($C212&gt;0, NOT($C$368&gt;0)), "Row " &amp; ROW($C$368) &amp; " should be positive!", "OK")</f>
        <v>OK</v>
      </c>
    </row>
    <row r="213" spans="1:9" x14ac:dyDescent="0.2">
      <c r="A213" s="4" t="s">
        <v>1</v>
      </c>
      <c r="B213" s="5" t="s">
        <v>366</v>
      </c>
      <c r="C213" s="111">
        <v>0</v>
      </c>
      <c r="D213" s="110" t="s">
        <v>634</v>
      </c>
      <c r="E213" s="6"/>
      <c r="G213" s="121" t="str">
        <f t="shared" si="8"/>
        <v>OK</v>
      </c>
      <c r="H213" s="121" t="str">
        <f t="shared" si="9"/>
        <v>OK</v>
      </c>
      <c r="I213" s="121" t="str">
        <f>IF(AND($C213&gt;0, NOT($C$369&gt;0)), "Row " &amp; ROW($C$369) &amp; " should be positive!", "OK")</f>
        <v>OK</v>
      </c>
    </row>
    <row r="214" spans="1:9" x14ac:dyDescent="0.2">
      <c r="A214" s="4" t="s">
        <v>12</v>
      </c>
      <c r="B214" s="5" t="s">
        <v>366</v>
      </c>
      <c r="C214" s="111">
        <v>0</v>
      </c>
      <c r="D214" s="110" t="s">
        <v>634</v>
      </c>
      <c r="E214" s="6"/>
      <c r="G214" s="121" t="str">
        <f t="shared" si="8"/>
        <v>OK</v>
      </c>
      <c r="H214" s="121" t="str">
        <f t="shared" si="9"/>
        <v>OK</v>
      </c>
      <c r="I214" s="121" t="str">
        <f>IF(AND($C214&gt;0, NOT($C$370&gt;0)), "Row " &amp; ROW($C$370) &amp; " should be positive!", "OK")</f>
        <v>OK</v>
      </c>
    </row>
    <row r="215" spans="1:9" x14ac:dyDescent="0.2">
      <c r="A215" s="4" t="s">
        <v>13</v>
      </c>
      <c r="B215" s="5" t="s">
        <v>366</v>
      </c>
      <c r="C215" s="111">
        <v>0</v>
      </c>
      <c r="D215" s="110" t="s">
        <v>634</v>
      </c>
      <c r="E215" s="6"/>
      <c r="G215" s="121" t="str">
        <f t="shared" si="8"/>
        <v>OK</v>
      </c>
      <c r="H215" s="121" t="str">
        <f t="shared" si="9"/>
        <v>OK</v>
      </c>
      <c r="I215" s="121" t="str">
        <f>IF(AND($C215&gt;0, NOT($C$371&gt;0)), "Row " &amp; ROW($C$371) &amp; " should be positive!", "OK")</f>
        <v>OK</v>
      </c>
    </row>
    <row r="216" spans="1:9" x14ac:dyDescent="0.2">
      <c r="A216" s="4" t="s">
        <v>1</v>
      </c>
      <c r="B216" s="5" t="s">
        <v>367</v>
      </c>
      <c r="C216" s="111">
        <v>0</v>
      </c>
      <c r="D216" s="110" t="s">
        <v>634</v>
      </c>
      <c r="E216" s="6"/>
      <c r="G216" s="121" t="str">
        <f t="shared" si="8"/>
        <v>OK</v>
      </c>
      <c r="H216" s="121" t="str">
        <f t="shared" si="9"/>
        <v>OK</v>
      </c>
      <c r="I216" s="121" t="str">
        <f>IF(AND($C216&gt;0, NOT($C$372&gt;0)), "Row " &amp; ROW($C$372) &amp; " should be positive!", "OK")</f>
        <v>OK</v>
      </c>
    </row>
    <row r="217" spans="1:9" x14ac:dyDescent="0.2">
      <c r="A217" s="4" t="s">
        <v>12</v>
      </c>
      <c r="B217" s="5" t="s">
        <v>367</v>
      </c>
      <c r="C217" s="111">
        <v>0</v>
      </c>
      <c r="D217" s="110" t="s">
        <v>634</v>
      </c>
      <c r="E217" s="6"/>
      <c r="G217" s="121" t="str">
        <f t="shared" si="8"/>
        <v>OK</v>
      </c>
      <c r="H217" s="121" t="str">
        <f t="shared" si="9"/>
        <v>OK</v>
      </c>
      <c r="I217" s="121" t="str">
        <f>IF(AND($C217&gt;0, NOT($C$373&gt;0)), "Row " &amp; ROW($C$373) &amp; " should be positive!", "OK")</f>
        <v>OK</v>
      </c>
    </row>
    <row r="218" spans="1:9" x14ac:dyDescent="0.2">
      <c r="A218" s="4" t="s">
        <v>13</v>
      </c>
      <c r="B218" s="5" t="s">
        <v>367</v>
      </c>
      <c r="C218" s="111">
        <v>0</v>
      </c>
      <c r="D218" s="110" t="s">
        <v>634</v>
      </c>
      <c r="E218" s="6"/>
      <c r="G218" s="121" t="str">
        <f t="shared" si="8"/>
        <v>OK</v>
      </c>
      <c r="H218" s="121" t="str">
        <f t="shared" si="9"/>
        <v>OK</v>
      </c>
      <c r="I218" s="121" t="str">
        <f>IF(AND($C218&gt;0, NOT($C$374&gt;0)), "Row " &amp; ROW($C$374) &amp; " should be positive!", "OK")</f>
        <v>OK</v>
      </c>
    </row>
    <row r="219" spans="1:9" x14ac:dyDescent="0.2">
      <c r="A219" s="4" t="s">
        <v>1</v>
      </c>
      <c r="B219" s="5" t="s">
        <v>1006</v>
      </c>
      <c r="C219" s="111">
        <v>0</v>
      </c>
      <c r="D219" s="110" t="s">
        <v>634</v>
      </c>
      <c r="E219" s="6"/>
      <c r="G219" s="121" t="str">
        <f t="shared" si="8"/>
        <v>OK</v>
      </c>
      <c r="H219" s="121" t="str">
        <f t="shared" si="9"/>
        <v>OK</v>
      </c>
      <c r="I219" s="121" t="str">
        <f>IF(AND($C219&gt;0, NOT($C$375&gt;0)), "Row " &amp; ROW($C$375) &amp; " should be positive!", "OK")</f>
        <v>OK</v>
      </c>
    </row>
    <row r="220" spans="1:9" x14ac:dyDescent="0.2">
      <c r="A220" s="4" t="s">
        <v>12</v>
      </c>
      <c r="B220" s="5" t="s">
        <v>1006</v>
      </c>
      <c r="C220" s="111">
        <v>0</v>
      </c>
      <c r="D220" s="110" t="s">
        <v>634</v>
      </c>
      <c r="E220" s="6"/>
      <c r="G220" s="121" t="str">
        <f t="shared" si="8"/>
        <v>OK</v>
      </c>
      <c r="H220" s="121" t="str">
        <f t="shared" si="9"/>
        <v>OK</v>
      </c>
      <c r="I220" s="121" t="str">
        <f>IF(AND($C220&gt;0, NOT($C$376&gt;0)), "Row " &amp; ROW($C$376) &amp; " should be positive!", "OK")</f>
        <v>OK</v>
      </c>
    </row>
    <row r="221" spans="1:9" x14ac:dyDescent="0.2">
      <c r="A221" s="4" t="s">
        <v>13</v>
      </c>
      <c r="B221" s="5" t="s">
        <v>1006</v>
      </c>
      <c r="C221" s="111">
        <v>0</v>
      </c>
      <c r="D221" s="110" t="s">
        <v>634</v>
      </c>
      <c r="E221" s="6"/>
      <c r="G221" s="121" t="str">
        <f t="shared" si="8"/>
        <v>OK</v>
      </c>
      <c r="H221" s="121" t="str">
        <f t="shared" si="9"/>
        <v>OK</v>
      </c>
      <c r="I221" s="121" t="str">
        <f>IF(AND($C221&gt;0, NOT($C$377&gt;0)), "Row " &amp; ROW($C$377) &amp; " should be positive!", "OK")</f>
        <v>OK</v>
      </c>
    </row>
    <row r="222" spans="1:9" x14ac:dyDescent="0.2">
      <c r="A222" s="4" t="s">
        <v>1</v>
      </c>
      <c r="B222" s="5" t="s">
        <v>1010</v>
      </c>
      <c r="C222" s="111">
        <v>0</v>
      </c>
      <c r="D222" s="110" t="s">
        <v>634</v>
      </c>
      <c r="E222" s="6"/>
      <c r="G222" s="121" t="str">
        <f t="shared" si="8"/>
        <v>OK</v>
      </c>
      <c r="H222" s="121" t="str">
        <f t="shared" si="9"/>
        <v>OK</v>
      </c>
      <c r="I222" s="121" t="str">
        <f>IF(AND($C222&gt;0, NOT($C$378&gt;0)), "Row " &amp; ROW($C$378) &amp; " should be positive!", "OK")</f>
        <v>OK</v>
      </c>
    </row>
    <row r="223" spans="1:9" x14ac:dyDescent="0.2">
      <c r="A223" s="4" t="s">
        <v>12</v>
      </c>
      <c r="B223" s="5" t="s">
        <v>1010</v>
      </c>
      <c r="C223" s="111">
        <v>0</v>
      </c>
      <c r="D223" s="110" t="s">
        <v>634</v>
      </c>
      <c r="E223" s="6"/>
      <c r="G223" s="121" t="str">
        <f t="shared" si="8"/>
        <v>OK</v>
      </c>
      <c r="H223" s="121" t="str">
        <f t="shared" si="9"/>
        <v>OK</v>
      </c>
      <c r="I223" s="121" t="str">
        <f>IF(AND($C223&gt;0, NOT($C$379&gt;0)), "Row " &amp; ROW($C$379) &amp; " should be positive!", "OK")</f>
        <v>OK</v>
      </c>
    </row>
    <row r="224" spans="1:9" x14ac:dyDescent="0.2">
      <c r="A224" s="4" t="s">
        <v>13</v>
      </c>
      <c r="B224" s="5" t="s">
        <v>1010</v>
      </c>
      <c r="C224" s="111">
        <v>0</v>
      </c>
      <c r="D224" s="110" t="s">
        <v>634</v>
      </c>
      <c r="E224" s="6"/>
      <c r="G224" s="121" t="str">
        <f t="shared" si="8"/>
        <v>OK</v>
      </c>
      <c r="H224" s="121" t="str">
        <f t="shared" si="9"/>
        <v>OK</v>
      </c>
      <c r="I224" s="121" t="str">
        <f>IF(AND($C224&gt;0, NOT($C$380&gt;0)), "Row " &amp; ROW($C$380) &amp; " should be positive!", "OK")</f>
        <v>OK</v>
      </c>
    </row>
    <row r="225" spans="1:9" x14ac:dyDescent="0.2">
      <c r="A225" s="4" t="s">
        <v>1</v>
      </c>
      <c r="B225" s="5" t="s">
        <v>368</v>
      </c>
      <c r="C225" s="109">
        <f xml:space="preserve"> SUM($C$234, $C$258)</f>
        <v>0</v>
      </c>
      <c r="D225" s="110" t="s">
        <v>634</v>
      </c>
      <c r="E225" s="6"/>
      <c r="F225" s="122">
        <f>SUM($C$225) - SUM($C$228, $C$231)</f>
        <v>0</v>
      </c>
      <c r="G225" s="121" t="str">
        <f t="shared" si="8"/>
        <v>OK</v>
      </c>
      <c r="H225" s="121" t="str">
        <f t="shared" si="9"/>
        <v>OK</v>
      </c>
      <c r="I225" s="121" t="str">
        <f>IF(AND($C225&gt;0, NOT($C$381&gt;0)), "Row " &amp; ROW($C$381) &amp; " should be positive!", "OK")</f>
        <v>OK</v>
      </c>
    </row>
    <row r="226" spans="1:9" x14ac:dyDescent="0.2">
      <c r="A226" s="4" t="s">
        <v>12</v>
      </c>
      <c r="B226" s="5" t="s">
        <v>368</v>
      </c>
      <c r="C226" s="109">
        <f xml:space="preserve"> SUM($C$235, $C$259)</f>
        <v>0</v>
      </c>
      <c r="D226" s="110" t="s">
        <v>634</v>
      </c>
      <c r="E226" s="6"/>
      <c r="F226" s="122">
        <f>SUM($C$226) - SUM($C$229, $C$232)</f>
        <v>0</v>
      </c>
      <c r="G226" s="121" t="str">
        <f t="shared" si="8"/>
        <v>OK</v>
      </c>
      <c r="H226" s="121" t="str">
        <f t="shared" si="9"/>
        <v>OK</v>
      </c>
      <c r="I226" s="121" t="str">
        <f>IF(AND($C226&gt;0, NOT($C$382&gt;0)), "Row " &amp; ROW($C$382) &amp; " should be positive!", "OK")</f>
        <v>OK</v>
      </c>
    </row>
    <row r="227" spans="1:9" x14ac:dyDescent="0.2">
      <c r="A227" s="4" t="s">
        <v>13</v>
      </c>
      <c r="B227" s="5" t="s">
        <v>368</v>
      </c>
      <c r="C227" s="109">
        <f xml:space="preserve"> SUM($C$236, $C$260)</f>
        <v>0</v>
      </c>
      <c r="D227" s="110" t="s">
        <v>634</v>
      </c>
      <c r="E227" s="6"/>
      <c r="F227" s="122">
        <f>SUM($C$227) - SUM($C$230, $C$233)</f>
        <v>0</v>
      </c>
      <c r="G227" s="121" t="str">
        <f t="shared" si="8"/>
        <v>OK</v>
      </c>
      <c r="H227" s="121" t="str">
        <f t="shared" si="9"/>
        <v>OK</v>
      </c>
      <c r="I227" s="121" t="str">
        <f>IF(AND($C227&gt;0, NOT($C$383&gt;0)), "Row " &amp; ROW($C$383) &amp; " should be positive!", "OK")</f>
        <v>OK</v>
      </c>
    </row>
    <row r="228" spans="1:9" x14ac:dyDescent="0.2">
      <c r="A228" s="4" t="s">
        <v>1</v>
      </c>
      <c r="B228" s="5" t="s">
        <v>369</v>
      </c>
      <c r="C228" s="111">
        <v>0</v>
      </c>
      <c r="D228" s="110" t="s">
        <v>634</v>
      </c>
      <c r="E228" s="6"/>
      <c r="F228" s="122">
        <f>SUM($C$225) - SUM($C$234, $C$258)</f>
        <v>0</v>
      </c>
      <c r="G228" s="121" t="str">
        <f t="shared" si="8"/>
        <v>OK</v>
      </c>
      <c r="H228" s="121" t="str">
        <f t="shared" si="9"/>
        <v>OK</v>
      </c>
      <c r="I228" s="121" t="str">
        <f>IF(AND($C228&gt;0, NOT($C$384&gt;0)), "Row " &amp; ROW($C$384) &amp; " should be positive!", "OK")</f>
        <v>OK</v>
      </c>
    </row>
    <row r="229" spans="1:9" x14ac:dyDescent="0.2">
      <c r="A229" s="4" t="s">
        <v>12</v>
      </c>
      <c r="B229" s="5" t="s">
        <v>369</v>
      </c>
      <c r="C229" s="111">
        <v>0</v>
      </c>
      <c r="D229" s="110" t="s">
        <v>634</v>
      </c>
      <c r="E229" s="6"/>
      <c r="F229" s="122">
        <f>SUM($C$226) - SUM($C$235, $C$259)</f>
        <v>0</v>
      </c>
      <c r="G229" s="121" t="str">
        <f t="shared" si="8"/>
        <v>OK</v>
      </c>
      <c r="H229" s="121" t="str">
        <f t="shared" si="9"/>
        <v>OK</v>
      </c>
      <c r="I229" s="121" t="str">
        <f>IF(AND($C229&gt;0, NOT($C$385&gt;0)), "Row " &amp; ROW($C$385) &amp; " should be positive!", "OK")</f>
        <v>OK</v>
      </c>
    </row>
    <row r="230" spans="1:9" x14ac:dyDescent="0.2">
      <c r="A230" s="4" t="s">
        <v>13</v>
      </c>
      <c r="B230" s="5" t="s">
        <v>369</v>
      </c>
      <c r="C230" s="111">
        <v>0</v>
      </c>
      <c r="D230" s="110" t="s">
        <v>634</v>
      </c>
      <c r="E230" s="6"/>
      <c r="F230" s="122">
        <f>SUM($C$227) - SUM($C$236, $C$260)</f>
        <v>0</v>
      </c>
      <c r="G230" s="121" t="str">
        <f t="shared" si="8"/>
        <v>OK</v>
      </c>
      <c r="H230" s="121" t="str">
        <f t="shared" si="9"/>
        <v>OK</v>
      </c>
      <c r="I230" s="121" t="str">
        <f>IF(AND($C230&gt;0, NOT($C$386&gt;0)), "Row " &amp; ROW($C$386) &amp; " should be positive!", "OK")</f>
        <v>OK</v>
      </c>
    </row>
    <row r="231" spans="1:9" x14ac:dyDescent="0.2">
      <c r="A231" s="4" t="s">
        <v>1</v>
      </c>
      <c r="B231" s="5" t="s">
        <v>370</v>
      </c>
      <c r="C231" s="111">
        <v>0</v>
      </c>
      <c r="D231" s="110" t="s">
        <v>634</v>
      </c>
      <c r="E231" s="6"/>
      <c r="G231" s="121" t="str">
        <f t="shared" si="8"/>
        <v>OK</v>
      </c>
      <c r="H231" s="121" t="str">
        <f t="shared" si="9"/>
        <v>OK</v>
      </c>
      <c r="I231" s="121" t="str">
        <f>IF(AND($C231&gt;0, NOT($C$387&gt;0)), "Row " &amp; ROW($C$387) &amp; " should be positive!", "OK")</f>
        <v>OK</v>
      </c>
    </row>
    <row r="232" spans="1:9" x14ac:dyDescent="0.2">
      <c r="A232" s="4" t="s">
        <v>12</v>
      </c>
      <c r="B232" s="5" t="s">
        <v>370</v>
      </c>
      <c r="C232" s="111">
        <v>0</v>
      </c>
      <c r="D232" s="110" t="s">
        <v>634</v>
      </c>
      <c r="E232" s="6"/>
      <c r="G232" s="121" t="str">
        <f t="shared" si="8"/>
        <v>OK</v>
      </c>
      <c r="H232" s="121" t="str">
        <f t="shared" si="9"/>
        <v>OK</v>
      </c>
      <c r="I232" s="121" t="str">
        <f>IF(AND($C232&gt;0, NOT($C$388&gt;0)), "Row " &amp; ROW($C$388) &amp; " should be positive!", "OK")</f>
        <v>OK</v>
      </c>
    </row>
    <row r="233" spans="1:9" x14ac:dyDescent="0.2">
      <c r="A233" s="4" t="s">
        <v>13</v>
      </c>
      <c r="B233" s="5" t="s">
        <v>370</v>
      </c>
      <c r="C233" s="111">
        <v>0</v>
      </c>
      <c r="D233" s="110" t="s">
        <v>634</v>
      </c>
      <c r="E233" s="6"/>
      <c r="G233" s="121" t="str">
        <f t="shared" si="8"/>
        <v>OK</v>
      </c>
      <c r="H233" s="121" t="str">
        <f t="shared" si="9"/>
        <v>OK</v>
      </c>
      <c r="I233" s="121" t="str">
        <f>IF(AND($C233&gt;0, NOT($C$389&gt;0)), "Row " &amp; ROW($C$389) &amp; " should be positive!", "OK")</f>
        <v>OK</v>
      </c>
    </row>
    <row r="234" spans="1:9" x14ac:dyDescent="0.2">
      <c r="A234" s="4" t="s">
        <v>1</v>
      </c>
      <c r="B234" s="5" t="s">
        <v>371</v>
      </c>
      <c r="C234" s="109">
        <f xml:space="preserve"> SUM($C$237, $C$252, $C$255)</f>
        <v>0</v>
      </c>
      <c r="D234" s="110" t="s">
        <v>634</v>
      </c>
      <c r="E234" s="6"/>
      <c r="F234" s="122">
        <f>SUM($C$234) - SUM($C$237, $C$252, $C$255)</f>
        <v>0</v>
      </c>
      <c r="G234" s="121" t="str">
        <f t="shared" si="8"/>
        <v>OK</v>
      </c>
      <c r="H234" s="121" t="str">
        <f t="shared" si="9"/>
        <v>OK</v>
      </c>
      <c r="I234" s="121" t="str">
        <f>IF(AND($C234&gt;0, NOT($C$390&gt;0)), "Row " &amp; ROW($C$390) &amp; " should be positive!", "OK")</f>
        <v>OK</v>
      </c>
    </row>
    <row r="235" spans="1:9" x14ac:dyDescent="0.2">
      <c r="A235" s="4" t="s">
        <v>12</v>
      </c>
      <c r="B235" s="5" t="s">
        <v>371</v>
      </c>
      <c r="C235" s="109">
        <f xml:space="preserve"> SUM($C$238, $C$253, $C$256)</f>
        <v>0</v>
      </c>
      <c r="D235" s="110" t="s">
        <v>634</v>
      </c>
      <c r="E235" s="6"/>
      <c r="F235" s="122">
        <f>SUM($C$235) - SUM($C$238, $C$253, $C$256)</f>
        <v>0</v>
      </c>
      <c r="G235" s="121" t="str">
        <f t="shared" si="8"/>
        <v>OK</v>
      </c>
      <c r="H235" s="121" t="str">
        <f t="shared" si="9"/>
        <v>OK</v>
      </c>
      <c r="I235" s="121" t="str">
        <f>IF(AND($C235&gt;0, NOT($C$391&gt;0)), "Row " &amp; ROW($C$391) &amp; " should be positive!", "OK")</f>
        <v>OK</v>
      </c>
    </row>
    <row r="236" spans="1:9" x14ac:dyDescent="0.2">
      <c r="A236" s="4" t="s">
        <v>13</v>
      </c>
      <c r="B236" s="5" t="s">
        <v>371</v>
      </c>
      <c r="C236" s="109">
        <f xml:space="preserve"> SUM($C$239, $C$254, $C$257)</f>
        <v>0</v>
      </c>
      <c r="D236" s="110" t="s">
        <v>634</v>
      </c>
      <c r="E236" s="6"/>
      <c r="F236" s="122">
        <f>SUM($C$236) - SUM($C$239, $C$254, $C$257)</f>
        <v>0</v>
      </c>
      <c r="G236" s="121" t="str">
        <f t="shared" si="8"/>
        <v>OK</v>
      </c>
      <c r="H236" s="121" t="str">
        <f t="shared" si="9"/>
        <v>OK</v>
      </c>
      <c r="I236" s="121" t="str">
        <f>IF(AND($C236&gt;0, NOT($C$392&gt;0)), "Row " &amp; ROW($C$392) &amp; " should be positive!", "OK")</f>
        <v>OK</v>
      </c>
    </row>
    <row r="237" spans="1:9" x14ac:dyDescent="0.2">
      <c r="A237" s="4" t="s">
        <v>1</v>
      </c>
      <c r="B237" s="5" t="s">
        <v>372</v>
      </c>
      <c r="C237" s="109">
        <f xml:space="preserve"> SUM($C$240, $C$243, $C$246, $C$249)</f>
        <v>0</v>
      </c>
      <c r="D237" s="110" t="s">
        <v>634</v>
      </c>
      <c r="E237" s="6"/>
      <c r="F237" s="122">
        <f>SUM($C$237) - SUM($C$240, $C$243, $C$246, $C$249)</f>
        <v>0</v>
      </c>
      <c r="G237" s="121" t="str">
        <f t="shared" si="8"/>
        <v>OK</v>
      </c>
      <c r="H237" s="121" t="str">
        <f t="shared" si="9"/>
        <v>OK</v>
      </c>
      <c r="I237" s="121" t="str">
        <f>IF(AND($C237&gt;0, NOT($C$393&gt;0)), "Row " &amp; ROW($C$393) &amp; " should be positive!", "OK")</f>
        <v>OK</v>
      </c>
    </row>
    <row r="238" spans="1:9" x14ac:dyDescent="0.2">
      <c r="A238" s="4" t="s">
        <v>12</v>
      </c>
      <c r="B238" s="5" t="s">
        <v>372</v>
      </c>
      <c r="C238" s="109">
        <f xml:space="preserve"> SUM($C$241, $C$244, $C$247, $C$250)</f>
        <v>0</v>
      </c>
      <c r="D238" s="110" t="s">
        <v>634</v>
      </c>
      <c r="E238" s="6"/>
      <c r="F238" s="122">
        <f>SUM($C$238) - SUM($C$241, $C$244, $C$247, $C$250)</f>
        <v>0</v>
      </c>
      <c r="G238" s="121" t="str">
        <f t="shared" si="8"/>
        <v>OK</v>
      </c>
      <c r="H238" s="121" t="str">
        <f t="shared" si="9"/>
        <v>OK</v>
      </c>
      <c r="I238" s="121" t="str">
        <f>IF(AND($C238&gt;0, NOT($C$394&gt;0)), "Row " &amp; ROW($C$394) &amp; " should be positive!", "OK")</f>
        <v>OK</v>
      </c>
    </row>
    <row r="239" spans="1:9" x14ac:dyDescent="0.2">
      <c r="A239" s="4" t="s">
        <v>13</v>
      </c>
      <c r="B239" s="5" t="s">
        <v>372</v>
      </c>
      <c r="C239" s="109">
        <f xml:space="preserve"> SUM($C$242, $C$245, $C$248, $C$251)</f>
        <v>0</v>
      </c>
      <c r="D239" s="110" t="s">
        <v>634</v>
      </c>
      <c r="E239" s="6"/>
      <c r="F239" s="122">
        <f>SUM($C$239) - SUM($C$242, $C$245, $C$248, $C$251)</f>
        <v>0</v>
      </c>
      <c r="G239" s="121" t="str">
        <f t="shared" si="8"/>
        <v>OK</v>
      </c>
      <c r="H239" s="121" t="str">
        <f t="shared" si="9"/>
        <v>OK</v>
      </c>
      <c r="I239" s="121" t="str">
        <f>IF(AND($C239&gt;0, NOT($C$395&gt;0)), "Row " &amp; ROW($C$395) &amp; " should be positive!", "OK")</f>
        <v>OK</v>
      </c>
    </row>
    <row r="240" spans="1:9" x14ac:dyDescent="0.2">
      <c r="A240" s="4" t="s">
        <v>1</v>
      </c>
      <c r="B240" s="5" t="s">
        <v>373</v>
      </c>
      <c r="C240" s="111">
        <v>0</v>
      </c>
      <c r="D240" s="110" t="s">
        <v>634</v>
      </c>
      <c r="E240" s="6"/>
      <c r="G240" s="121" t="str">
        <f t="shared" si="8"/>
        <v>OK</v>
      </c>
      <c r="H240" s="121" t="str">
        <f t="shared" si="9"/>
        <v>OK</v>
      </c>
      <c r="I240" s="121" t="str">
        <f>IF(AND($C240&gt;0, NOT($C$396&gt;0)), "Row " &amp; ROW($C$396) &amp; " should be positive!", "OK")</f>
        <v>OK</v>
      </c>
    </row>
    <row r="241" spans="1:9" x14ac:dyDescent="0.2">
      <c r="A241" s="4" t="s">
        <v>12</v>
      </c>
      <c r="B241" s="5" t="s">
        <v>373</v>
      </c>
      <c r="C241" s="111">
        <v>0</v>
      </c>
      <c r="D241" s="110" t="s">
        <v>634</v>
      </c>
      <c r="E241" s="6"/>
      <c r="G241" s="121" t="str">
        <f t="shared" si="8"/>
        <v>OK</v>
      </c>
      <c r="H241" s="121" t="str">
        <f t="shared" si="9"/>
        <v>OK</v>
      </c>
      <c r="I241" s="121" t="str">
        <f>IF(AND($C241&gt;0, NOT($C$397&gt;0)), "Row " &amp; ROW($C$397) &amp; " should be positive!", "OK")</f>
        <v>OK</v>
      </c>
    </row>
    <row r="242" spans="1:9" x14ac:dyDescent="0.2">
      <c r="A242" s="4" t="s">
        <v>13</v>
      </c>
      <c r="B242" s="5" t="s">
        <v>373</v>
      </c>
      <c r="C242" s="111">
        <v>0</v>
      </c>
      <c r="D242" s="110" t="s">
        <v>634</v>
      </c>
      <c r="E242" s="6"/>
      <c r="G242" s="121" t="str">
        <f t="shared" si="8"/>
        <v>OK</v>
      </c>
      <c r="H242" s="121" t="str">
        <f t="shared" si="9"/>
        <v>OK</v>
      </c>
      <c r="I242" s="121" t="str">
        <f>IF(AND($C242&gt;0, NOT($C$398&gt;0)), "Row " &amp; ROW($C$398) &amp; " should be positive!", "OK")</f>
        <v>OK</v>
      </c>
    </row>
    <row r="243" spans="1:9" x14ac:dyDescent="0.2">
      <c r="A243" s="4" t="s">
        <v>1</v>
      </c>
      <c r="B243" s="5" t="s">
        <v>374</v>
      </c>
      <c r="C243" s="111">
        <v>0</v>
      </c>
      <c r="D243" s="110" t="s">
        <v>634</v>
      </c>
      <c r="E243" s="6"/>
      <c r="G243" s="121" t="str">
        <f t="shared" si="8"/>
        <v>OK</v>
      </c>
      <c r="H243" s="121" t="str">
        <f t="shared" si="9"/>
        <v>OK</v>
      </c>
      <c r="I243" s="121" t="str">
        <f>IF(AND($C243&gt;0, NOT($C$399&gt;0)), "Row " &amp; ROW($C$399) &amp; " should be positive!", "OK")</f>
        <v>OK</v>
      </c>
    </row>
    <row r="244" spans="1:9" x14ac:dyDescent="0.2">
      <c r="A244" s="4" t="s">
        <v>12</v>
      </c>
      <c r="B244" s="5" t="s">
        <v>374</v>
      </c>
      <c r="C244" s="111">
        <v>0</v>
      </c>
      <c r="D244" s="110" t="s">
        <v>634</v>
      </c>
      <c r="E244" s="6"/>
      <c r="G244" s="121" t="str">
        <f t="shared" si="8"/>
        <v>OK</v>
      </c>
      <c r="H244" s="121" t="str">
        <f t="shared" si="9"/>
        <v>OK</v>
      </c>
      <c r="I244" s="121" t="str">
        <f>IF(AND($C244&gt;0, NOT($C$400&gt;0)), "Row " &amp; ROW($C$400) &amp; " should be positive!", "OK")</f>
        <v>OK</v>
      </c>
    </row>
    <row r="245" spans="1:9" x14ac:dyDescent="0.2">
      <c r="A245" s="4" t="s">
        <v>13</v>
      </c>
      <c r="B245" s="5" t="s">
        <v>374</v>
      </c>
      <c r="C245" s="111">
        <v>0</v>
      </c>
      <c r="D245" s="110" t="s">
        <v>634</v>
      </c>
      <c r="E245" s="6"/>
      <c r="G245" s="121" t="str">
        <f t="shared" si="8"/>
        <v>OK</v>
      </c>
      <c r="H245" s="121" t="str">
        <f t="shared" si="9"/>
        <v>OK</v>
      </c>
      <c r="I245" s="121" t="str">
        <f>IF(AND($C245&gt;0, NOT($C$401&gt;0)), "Row " &amp; ROW($C$401) &amp; " should be positive!", "OK")</f>
        <v>OK</v>
      </c>
    </row>
    <row r="246" spans="1:9" x14ac:dyDescent="0.2">
      <c r="A246" s="4" t="s">
        <v>1</v>
      </c>
      <c r="B246" s="5" t="s">
        <v>375</v>
      </c>
      <c r="C246" s="111">
        <v>0</v>
      </c>
      <c r="D246" s="110" t="s">
        <v>634</v>
      </c>
      <c r="E246" s="6"/>
      <c r="G246" s="121" t="str">
        <f t="shared" si="8"/>
        <v>OK</v>
      </c>
      <c r="H246" s="121" t="str">
        <f t="shared" si="9"/>
        <v>OK</v>
      </c>
      <c r="I246" s="121" t="str">
        <f>IF(AND($C246&gt;0, NOT($C$402&gt;0)), "Row " &amp; ROW($C$402) &amp; " should be positive!", "OK")</f>
        <v>OK</v>
      </c>
    </row>
    <row r="247" spans="1:9" x14ac:dyDescent="0.2">
      <c r="A247" s="4" t="s">
        <v>12</v>
      </c>
      <c r="B247" s="5" t="s">
        <v>375</v>
      </c>
      <c r="C247" s="111">
        <v>0</v>
      </c>
      <c r="D247" s="110" t="s">
        <v>634</v>
      </c>
      <c r="E247" s="6"/>
      <c r="G247" s="121" t="str">
        <f t="shared" si="8"/>
        <v>OK</v>
      </c>
      <c r="H247" s="121" t="str">
        <f t="shared" si="9"/>
        <v>OK</v>
      </c>
      <c r="I247" s="121" t="str">
        <f>IF(AND($C247&gt;0, NOT($C$403&gt;0)), "Row " &amp; ROW($C$403) &amp; " should be positive!", "OK")</f>
        <v>OK</v>
      </c>
    </row>
    <row r="248" spans="1:9" x14ac:dyDescent="0.2">
      <c r="A248" s="4" t="s">
        <v>13</v>
      </c>
      <c r="B248" s="5" t="s">
        <v>375</v>
      </c>
      <c r="C248" s="111">
        <v>0</v>
      </c>
      <c r="D248" s="110" t="s">
        <v>634</v>
      </c>
      <c r="E248" s="6"/>
      <c r="G248" s="121" t="str">
        <f t="shared" si="8"/>
        <v>OK</v>
      </c>
      <c r="H248" s="121" t="str">
        <f t="shared" si="9"/>
        <v>OK</v>
      </c>
      <c r="I248" s="121" t="str">
        <f>IF(AND($C248&gt;0, NOT($C$404&gt;0)), "Row " &amp; ROW($C$404) &amp; " should be positive!", "OK")</f>
        <v>OK</v>
      </c>
    </row>
    <row r="249" spans="1:9" x14ac:dyDescent="0.2">
      <c r="A249" s="4" t="s">
        <v>1</v>
      </c>
      <c r="B249" s="5" t="s">
        <v>376</v>
      </c>
      <c r="C249" s="111">
        <v>0</v>
      </c>
      <c r="D249" s="110" t="s">
        <v>634</v>
      </c>
      <c r="E249" s="6"/>
      <c r="G249" s="121" t="str">
        <f t="shared" si="8"/>
        <v>OK</v>
      </c>
      <c r="H249" s="121" t="str">
        <f t="shared" si="9"/>
        <v>OK</v>
      </c>
      <c r="I249" s="121" t="str">
        <f>IF(AND($C249&gt;0, NOT($C$405&gt;0)), "Row " &amp; ROW($C$405) &amp; " should be positive!", "OK")</f>
        <v>OK</v>
      </c>
    </row>
    <row r="250" spans="1:9" x14ac:dyDescent="0.2">
      <c r="A250" s="4" t="s">
        <v>12</v>
      </c>
      <c r="B250" s="5" t="s">
        <v>376</v>
      </c>
      <c r="C250" s="111">
        <v>0</v>
      </c>
      <c r="D250" s="110" t="s">
        <v>634</v>
      </c>
      <c r="E250" s="6"/>
      <c r="G250" s="121" t="str">
        <f t="shared" si="8"/>
        <v>OK</v>
      </c>
      <c r="H250" s="121" t="str">
        <f t="shared" si="9"/>
        <v>OK</v>
      </c>
      <c r="I250" s="121" t="str">
        <f>IF(AND($C250&gt;0, NOT($C$406&gt;0)), "Row " &amp; ROW($C$406) &amp; " should be positive!", "OK")</f>
        <v>OK</v>
      </c>
    </row>
    <row r="251" spans="1:9" x14ac:dyDescent="0.2">
      <c r="A251" s="4" t="s">
        <v>13</v>
      </c>
      <c r="B251" s="5" t="s">
        <v>376</v>
      </c>
      <c r="C251" s="111">
        <v>0</v>
      </c>
      <c r="D251" s="110" t="s">
        <v>634</v>
      </c>
      <c r="E251" s="6"/>
      <c r="G251" s="121" t="str">
        <f t="shared" si="8"/>
        <v>OK</v>
      </c>
      <c r="H251" s="121" t="str">
        <f t="shared" si="9"/>
        <v>OK</v>
      </c>
      <c r="I251" s="121" t="str">
        <f>IF(AND($C251&gt;0, NOT($C$407&gt;0)), "Row " &amp; ROW($C$407) &amp; " should be positive!", "OK")</f>
        <v>OK</v>
      </c>
    </row>
    <row r="252" spans="1:9" x14ac:dyDescent="0.2">
      <c r="A252" s="4" t="s">
        <v>1</v>
      </c>
      <c r="B252" s="5" t="s">
        <v>377</v>
      </c>
      <c r="C252" s="111">
        <v>0</v>
      </c>
      <c r="D252" s="110" t="s">
        <v>634</v>
      </c>
      <c r="E252" s="6"/>
      <c r="G252" s="121" t="str">
        <f t="shared" si="8"/>
        <v>OK</v>
      </c>
      <c r="H252" s="121" t="str">
        <f t="shared" si="9"/>
        <v>OK</v>
      </c>
      <c r="I252" s="121" t="str">
        <f>IF(AND($C252&gt;0, NOT($C$408&gt;0)), "Row " &amp; ROW($C$408) &amp; " should be positive!", "OK")</f>
        <v>OK</v>
      </c>
    </row>
    <row r="253" spans="1:9" x14ac:dyDescent="0.2">
      <c r="A253" s="4" t="s">
        <v>12</v>
      </c>
      <c r="B253" s="5" t="s">
        <v>377</v>
      </c>
      <c r="C253" s="111">
        <v>0</v>
      </c>
      <c r="D253" s="110" t="s">
        <v>634</v>
      </c>
      <c r="E253" s="6"/>
      <c r="G253" s="121" t="str">
        <f t="shared" si="8"/>
        <v>OK</v>
      </c>
      <c r="H253" s="121" t="str">
        <f t="shared" si="9"/>
        <v>OK</v>
      </c>
      <c r="I253" s="121" t="str">
        <f>IF(AND($C253&gt;0, NOT($C$409&gt;0)), "Row " &amp; ROW($C$409) &amp; " should be positive!", "OK")</f>
        <v>OK</v>
      </c>
    </row>
    <row r="254" spans="1:9" x14ac:dyDescent="0.2">
      <c r="A254" s="4" t="s">
        <v>13</v>
      </c>
      <c r="B254" s="5" t="s">
        <v>377</v>
      </c>
      <c r="C254" s="111">
        <v>0</v>
      </c>
      <c r="D254" s="110" t="s">
        <v>634</v>
      </c>
      <c r="E254" s="6"/>
      <c r="G254" s="121" t="str">
        <f t="shared" si="8"/>
        <v>OK</v>
      </c>
      <c r="H254" s="121" t="str">
        <f t="shared" si="9"/>
        <v>OK</v>
      </c>
      <c r="I254" s="121" t="str">
        <f>IF(AND($C254&gt;0, NOT($C$410&gt;0)), "Row " &amp; ROW($C$410) &amp; " should be positive!", "OK")</f>
        <v>OK</v>
      </c>
    </row>
    <row r="255" spans="1:9" x14ac:dyDescent="0.2">
      <c r="A255" s="4" t="s">
        <v>1</v>
      </c>
      <c r="B255" s="5" t="s">
        <v>378</v>
      </c>
      <c r="C255" s="111">
        <v>0</v>
      </c>
      <c r="D255" s="110" t="s">
        <v>634</v>
      </c>
      <c r="E255" s="6"/>
      <c r="G255" s="121" t="str">
        <f t="shared" si="8"/>
        <v>OK</v>
      </c>
      <c r="H255" s="121" t="str">
        <f t="shared" si="9"/>
        <v>OK</v>
      </c>
      <c r="I255" s="121" t="str">
        <f>IF(AND($C255&gt;0, NOT($C$411&gt;0)), "Row " &amp; ROW($C$411) &amp; " should be positive!", "OK")</f>
        <v>OK</v>
      </c>
    </row>
    <row r="256" spans="1:9" x14ac:dyDescent="0.2">
      <c r="A256" s="4" t="s">
        <v>12</v>
      </c>
      <c r="B256" s="5" t="s">
        <v>378</v>
      </c>
      <c r="C256" s="111">
        <v>0</v>
      </c>
      <c r="D256" s="110" t="s">
        <v>634</v>
      </c>
      <c r="E256" s="6"/>
      <c r="G256" s="121" t="str">
        <f t="shared" si="8"/>
        <v>OK</v>
      </c>
      <c r="H256" s="121" t="str">
        <f t="shared" si="9"/>
        <v>OK</v>
      </c>
      <c r="I256" s="121" t="str">
        <f>IF(AND($C256&gt;0, NOT($C$412&gt;0)), "Row " &amp; ROW($C$412) &amp; " should be positive!", "OK")</f>
        <v>OK</v>
      </c>
    </row>
    <row r="257" spans="1:9" x14ac:dyDescent="0.2">
      <c r="A257" s="4" t="s">
        <v>13</v>
      </c>
      <c r="B257" s="5" t="s">
        <v>378</v>
      </c>
      <c r="C257" s="111">
        <v>0</v>
      </c>
      <c r="D257" s="110" t="s">
        <v>634</v>
      </c>
      <c r="E257" s="6"/>
      <c r="G257" s="121" t="str">
        <f t="shared" si="8"/>
        <v>OK</v>
      </c>
      <c r="H257" s="121" t="str">
        <f t="shared" si="9"/>
        <v>OK</v>
      </c>
      <c r="I257" s="121" t="str">
        <f>IF(AND($C257&gt;0, NOT($C$413&gt;0)), "Row " &amp; ROW($C$413) &amp; " should be positive!", "OK")</f>
        <v>OK</v>
      </c>
    </row>
    <row r="258" spans="1:9" x14ac:dyDescent="0.2">
      <c r="A258" s="4" t="s">
        <v>1</v>
      </c>
      <c r="B258" s="5" t="s">
        <v>379</v>
      </c>
      <c r="C258" s="109">
        <f xml:space="preserve"> SUM($C$282, $C$285, $C$288, $C$291)</f>
        <v>0</v>
      </c>
      <c r="D258" s="110" t="s">
        <v>634</v>
      </c>
      <c r="E258" s="6"/>
      <c r="F258" s="122">
        <f>SUM($C$258) - SUM($C$261, $C$276, $C$279)</f>
        <v>0</v>
      </c>
      <c r="G258" s="121" t="str">
        <f t="shared" si="8"/>
        <v>OK</v>
      </c>
      <c r="H258" s="121" t="str">
        <f t="shared" si="9"/>
        <v>OK</v>
      </c>
      <c r="I258" s="121" t="str">
        <f>IF(AND($C258&gt;0, NOT($C$414&gt;0)), "Row " &amp; ROW($C$414) &amp; " should be positive!", "OK")</f>
        <v>OK</v>
      </c>
    </row>
    <row r="259" spans="1:9" x14ac:dyDescent="0.2">
      <c r="A259" s="4" t="s">
        <v>12</v>
      </c>
      <c r="B259" s="5" t="s">
        <v>379</v>
      </c>
      <c r="C259" s="109">
        <f xml:space="preserve"> SUM($C$283, $C$286, $C$289, $C$292)</f>
        <v>0</v>
      </c>
      <c r="D259" s="110" t="s">
        <v>634</v>
      </c>
      <c r="E259" s="6"/>
      <c r="F259" s="122">
        <f>SUM($C$259) - SUM($C$262, $C$277, $C$280)</f>
        <v>0</v>
      </c>
      <c r="G259" s="121" t="str">
        <f t="shared" si="8"/>
        <v>OK</v>
      </c>
      <c r="H259" s="121" t="str">
        <f t="shared" si="9"/>
        <v>OK</v>
      </c>
      <c r="I259" s="121" t="str">
        <f>IF(AND($C259&gt;0, NOT($C$415&gt;0)), "Row " &amp; ROW($C$415) &amp; " should be positive!", "OK")</f>
        <v>OK</v>
      </c>
    </row>
    <row r="260" spans="1:9" x14ac:dyDescent="0.2">
      <c r="A260" s="4" t="s">
        <v>13</v>
      </c>
      <c r="B260" s="5" t="s">
        <v>379</v>
      </c>
      <c r="C260" s="109">
        <f xml:space="preserve"> SUM($C$284, $C$287, $C$290, $C$293)</f>
        <v>0</v>
      </c>
      <c r="D260" s="110" t="s">
        <v>634</v>
      </c>
      <c r="E260" s="6"/>
      <c r="F260" s="122">
        <f>SUM($C$260) - SUM($C$263, $C$278, $C$281)</f>
        <v>0</v>
      </c>
      <c r="G260" s="121" t="str">
        <f t="shared" si="8"/>
        <v>OK</v>
      </c>
      <c r="H260" s="121" t="str">
        <f t="shared" si="9"/>
        <v>OK</v>
      </c>
      <c r="I260" s="121" t="str">
        <f>IF(AND($C260&gt;0, NOT($C$416&gt;0)), "Row " &amp; ROW($C$416) &amp; " should be positive!", "OK")</f>
        <v>OK</v>
      </c>
    </row>
    <row r="261" spans="1:9" x14ac:dyDescent="0.2">
      <c r="A261" s="4" t="s">
        <v>1</v>
      </c>
      <c r="B261" s="5" t="s">
        <v>380</v>
      </c>
      <c r="C261" s="109">
        <f xml:space="preserve"> SUM($C$264, $C$267, $C$270, $C$273)</f>
        <v>0</v>
      </c>
      <c r="D261" s="110" t="s">
        <v>634</v>
      </c>
      <c r="E261" s="6"/>
      <c r="F261" s="122">
        <f>SUM($C$258) - SUM($C$282, $C$285, $C$288, $C$291)</f>
        <v>0</v>
      </c>
      <c r="G261" s="121" t="str">
        <f t="shared" si="8"/>
        <v>OK</v>
      </c>
      <c r="H261" s="121" t="str">
        <f t="shared" si="9"/>
        <v>OK</v>
      </c>
      <c r="I261" s="121" t="str">
        <f>IF(AND($C261&gt;0, NOT($C$417&gt;0)), "Row " &amp; ROW($C$417) &amp; " should be positive!", "OK")</f>
        <v>OK</v>
      </c>
    </row>
    <row r="262" spans="1:9" x14ac:dyDescent="0.2">
      <c r="A262" s="4" t="s">
        <v>12</v>
      </c>
      <c r="B262" s="5" t="s">
        <v>380</v>
      </c>
      <c r="C262" s="109">
        <f xml:space="preserve"> SUM($C$265, $C$268, $C$271, $C$274)</f>
        <v>0</v>
      </c>
      <c r="D262" s="110" t="s">
        <v>634</v>
      </c>
      <c r="E262" s="6"/>
      <c r="F262" s="122">
        <f>SUM($C$259) - SUM($C$283, $C$286, $C$289, $C$292)</f>
        <v>0</v>
      </c>
      <c r="G262" s="121" t="str">
        <f t="shared" ref="G262:G325" si="10">IF(OR(ISBLANK($C262), ISBLANK($D262)), "missing", "OK")</f>
        <v>OK</v>
      </c>
      <c r="H262" s="121" t="str">
        <f t="shared" si="9"/>
        <v>OK</v>
      </c>
      <c r="I262" s="121" t="str">
        <f>IF(AND($C262&gt;0, NOT($C$418&gt;0)), "Row " &amp; ROW($C$418) &amp; " should be positive!", "OK")</f>
        <v>OK</v>
      </c>
    </row>
    <row r="263" spans="1:9" x14ac:dyDescent="0.2">
      <c r="A263" s="4" t="s">
        <v>13</v>
      </c>
      <c r="B263" s="5" t="s">
        <v>380</v>
      </c>
      <c r="C263" s="109">
        <f xml:space="preserve"> SUM($C$266, $C$269, $C$272, $C$275)</f>
        <v>0</v>
      </c>
      <c r="D263" s="110" t="s">
        <v>634</v>
      </c>
      <c r="E263" s="6"/>
      <c r="F263" s="122">
        <f>SUM($C$260) - SUM($C$284, $C$287, $C$290, $C$293)</f>
        <v>0</v>
      </c>
      <c r="G263" s="121" t="str">
        <f t="shared" si="10"/>
        <v>OK</v>
      </c>
      <c r="H263" s="121" t="str">
        <f t="shared" si="9"/>
        <v>OK</v>
      </c>
      <c r="I263" s="121" t="str">
        <f>IF(AND($C263&gt;0, NOT($C$419&gt;0)), "Row " &amp; ROW($C$419) &amp; " should be positive!", "OK")</f>
        <v>OK</v>
      </c>
    </row>
    <row r="264" spans="1:9" x14ac:dyDescent="0.2">
      <c r="A264" s="4" t="s">
        <v>1</v>
      </c>
      <c r="B264" s="5" t="s">
        <v>381</v>
      </c>
      <c r="C264" s="111">
        <v>0</v>
      </c>
      <c r="D264" s="110" t="s">
        <v>634</v>
      </c>
      <c r="E264" s="6"/>
      <c r="F264" s="122">
        <f>SUM($C$261) - SUM($C$264, $C$267, $C$270, $C$273)</f>
        <v>0</v>
      </c>
      <c r="G264" s="121" t="str">
        <f t="shared" si="10"/>
        <v>OK</v>
      </c>
      <c r="H264" s="121" t="str">
        <f t="shared" si="9"/>
        <v>OK</v>
      </c>
      <c r="I264" s="121" t="str">
        <f>IF(AND($C264&gt;0, NOT($C$420&gt;0)), "Row " &amp; ROW($C$420) &amp; " should be positive!", "OK")</f>
        <v>OK</v>
      </c>
    </row>
    <row r="265" spans="1:9" x14ac:dyDescent="0.2">
      <c r="A265" s="4" t="s">
        <v>12</v>
      </c>
      <c r="B265" s="5" t="s">
        <v>381</v>
      </c>
      <c r="C265" s="111">
        <v>0</v>
      </c>
      <c r="D265" s="110" t="s">
        <v>634</v>
      </c>
      <c r="E265" s="6"/>
      <c r="F265" s="122">
        <f>SUM($C$262) - SUM($C$265, $C$268, $C$271, $C$274)</f>
        <v>0</v>
      </c>
      <c r="G265" s="121" t="str">
        <f t="shared" si="10"/>
        <v>OK</v>
      </c>
      <c r="H265" s="121" t="str">
        <f t="shared" si="9"/>
        <v>OK</v>
      </c>
      <c r="I265" s="121" t="str">
        <f>IF(AND($C265&gt;0, NOT($C$421&gt;0)), "Row " &amp; ROW($C$421) &amp; " should be positive!", "OK")</f>
        <v>OK</v>
      </c>
    </row>
    <row r="266" spans="1:9" x14ac:dyDescent="0.2">
      <c r="A266" s="4" t="s">
        <v>13</v>
      </c>
      <c r="B266" s="5" t="s">
        <v>381</v>
      </c>
      <c r="C266" s="111">
        <v>0</v>
      </c>
      <c r="D266" s="110" t="s">
        <v>634</v>
      </c>
      <c r="E266" s="6"/>
      <c r="F266" s="122">
        <f>SUM($C$263) - SUM($C$266, $C$269, $C$272, $C$275)</f>
        <v>0</v>
      </c>
      <c r="G266" s="121" t="str">
        <f t="shared" si="10"/>
        <v>OK</v>
      </c>
      <c r="H266" s="121" t="str">
        <f t="shared" ref="H266:H329" si="11">IF(AND($C266&gt;0, $D266= "NA"), "Flag should be OK", "OK")</f>
        <v>OK</v>
      </c>
      <c r="I266" s="121" t="str">
        <f>IF(AND($C266&gt;0, NOT($C$422&gt;0)), "Row " &amp; ROW($C$422) &amp; " should be positive!", "OK")</f>
        <v>OK</v>
      </c>
    </row>
    <row r="267" spans="1:9" x14ac:dyDescent="0.2">
      <c r="A267" s="4" t="s">
        <v>1</v>
      </c>
      <c r="B267" s="5" t="s">
        <v>382</v>
      </c>
      <c r="C267" s="111">
        <v>0</v>
      </c>
      <c r="D267" s="110" t="s">
        <v>634</v>
      </c>
      <c r="E267" s="6"/>
      <c r="G267" s="121" t="str">
        <f t="shared" si="10"/>
        <v>OK</v>
      </c>
      <c r="H267" s="121" t="str">
        <f t="shared" si="11"/>
        <v>OK</v>
      </c>
      <c r="I267" s="121" t="str">
        <f>IF(AND($C267&gt;0, NOT($C$423&gt;0)), "Row " &amp; ROW($C$423) &amp; " should be positive!", "OK")</f>
        <v>OK</v>
      </c>
    </row>
    <row r="268" spans="1:9" x14ac:dyDescent="0.2">
      <c r="A268" s="4" t="s">
        <v>12</v>
      </c>
      <c r="B268" s="5" t="s">
        <v>382</v>
      </c>
      <c r="C268" s="111">
        <v>0</v>
      </c>
      <c r="D268" s="110" t="s">
        <v>634</v>
      </c>
      <c r="E268" s="6"/>
      <c r="G268" s="121" t="str">
        <f t="shared" si="10"/>
        <v>OK</v>
      </c>
      <c r="H268" s="121" t="str">
        <f t="shared" si="11"/>
        <v>OK</v>
      </c>
      <c r="I268" s="121" t="str">
        <f>IF(AND($C268&gt;0, NOT($C$424&gt;0)), "Row " &amp; ROW($C$424) &amp; " should be positive!", "OK")</f>
        <v>OK</v>
      </c>
    </row>
    <row r="269" spans="1:9" x14ac:dyDescent="0.2">
      <c r="A269" s="4" t="s">
        <v>13</v>
      </c>
      <c r="B269" s="5" t="s">
        <v>382</v>
      </c>
      <c r="C269" s="111">
        <v>0</v>
      </c>
      <c r="D269" s="110" t="s">
        <v>634</v>
      </c>
      <c r="E269" s="6"/>
      <c r="G269" s="121" t="str">
        <f t="shared" si="10"/>
        <v>OK</v>
      </c>
      <c r="H269" s="121" t="str">
        <f t="shared" si="11"/>
        <v>OK</v>
      </c>
      <c r="I269" s="121" t="str">
        <f>IF(AND($C269&gt;0, NOT($C$425&gt;0)), "Row " &amp; ROW($C$425) &amp; " should be positive!", "OK")</f>
        <v>OK</v>
      </c>
    </row>
    <row r="270" spans="1:9" x14ac:dyDescent="0.2">
      <c r="A270" s="4" t="s">
        <v>1</v>
      </c>
      <c r="B270" s="5" t="s">
        <v>383</v>
      </c>
      <c r="C270" s="111">
        <v>0</v>
      </c>
      <c r="D270" s="110" t="s">
        <v>634</v>
      </c>
      <c r="E270" s="6"/>
      <c r="G270" s="121" t="str">
        <f t="shared" si="10"/>
        <v>OK</v>
      </c>
      <c r="H270" s="121" t="str">
        <f t="shared" si="11"/>
        <v>OK</v>
      </c>
      <c r="I270" s="121" t="str">
        <f>IF(AND($C270&gt;0, NOT($C$426&gt;0)), "Row " &amp; ROW($C$426) &amp; " should be positive!", "OK")</f>
        <v>OK</v>
      </c>
    </row>
    <row r="271" spans="1:9" x14ac:dyDescent="0.2">
      <c r="A271" s="4" t="s">
        <v>12</v>
      </c>
      <c r="B271" s="5" t="s">
        <v>383</v>
      </c>
      <c r="C271" s="111">
        <v>0</v>
      </c>
      <c r="D271" s="110" t="s">
        <v>634</v>
      </c>
      <c r="E271" s="6"/>
      <c r="G271" s="121" t="str">
        <f t="shared" si="10"/>
        <v>OK</v>
      </c>
      <c r="H271" s="121" t="str">
        <f t="shared" si="11"/>
        <v>OK</v>
      </c>
      <c r="I271" s="121" t="str">
        <f>IF(AND($C271&gt;0, NOT($C$427&gt;0)), "Row " &amp; ROW($C$427) &amp; " should be positive!", "OK")</f>
        <v>OK</v>
      </c>
    </row>
    <row r="272" spans="1:9" x14ac:dyDescent="0.2">
      <c r="A272" s="4" t="s">
        <v>13</v>
      </c>
      <c r="B272" s="5" t="s">
        <v>383</v>
      </c>
      <c r="C272" s="111">
        <v>0</v>
      </c>
      <c r="D272" s="110" t="s">
        <v>634</v>
      </c>
      <c r="E272" s="6"/>
      <c r="G272" s="121" t="str">
        <f t="shared" si="10"/>
        <v>OK</v>
      </c>
      <c r="H272" s="121" t="str">
        <f t="shared" si="11"/>
        <v>OK</v>
      </c>
      <c r="I272" s="121" t="str">
        <f>IF(AND($C272&gt;0, NOT($C$428&gt;0)), "Row " &amp; ROW($C$428) &amp; " should be positive!", "OK")</f>
        <v>OK</v>
      </c>
    </row>
    <row r="273" spans="1:9" x14ac:dyDescent="0.2">
      <c r="A273" s="4" t="s">
        <v>1</v>
      </c>
      <c r="B273" s="5" t="s">
        <v>384</v>
      </c>
      <c r="C273" s="111">
        <v>0</v>
      </c>
      <c r="D273" s="110" t="s">
        <v>634</v>
      </c>
      <c r="E273" s="6"/>
      <c r="G273" s="121" t="str">
        <f t="shared" si="10"/>
        <v>OK</v>
      </c>
      <c r="H273" s="121" t="str">
        <f t="shared" si="11"/>
        <v>OK</v>
      </c>
      <c r="I273" s="121" t="str">
        <f>IF(AND($C273&gt;0, NOT($C$429&gt;0)), "Row " &amp; ROW($C$429) &amp; " should be positive!", "OK")</f>
        <v>OK</v>
      </c>
    </row>
    <row r="274" spans="1:9" x14ac:dyDescent="0.2">
      <c r="A274" s="4" t="s">
        <v>12</v>
      </c>
      <c r="B274" s="5" t="s">
        <v>384</v>
      </c>
      <c r="C274" s="111">
        <v>0</v>
      </c>
      <c r="D274" s="110" t="s">
        <v>634</v>
      </c>
      <c r="E274" s="6"/>
      <c r="G274" s="121" t="str">
        <f t="shared" si="10"/>
        <v>OK</v>
      </c>
      <c r="H274" s="121" t="str">
        <f t="shared" si="11"/>
        <v>OK</v>
      </c>
      <c r="I274" s="121" t="str">
        <f>IF(AND($C274&gt;0, NOT($C$430&gt;0)), "Row " &amp; ROW($C$430) &amp; " should be positive!", "OK")</f>
        <v>OK</v>
      </c>
    </row>
    <row r="275" spans="1:9" x14ac:dyDescent="0.2">
      <c r="A275" s="4" t="s">
        <v>13</v>
      </c>
      <c r="B275" s="5" t="s">
        <v>384</v>
      </c>
      <c r="C275" s="111">
        <v>0</v>
      </c>
      <c r="D275" s="110" t="s">
        <v>634</v>
      </c>
      <c r="E275" s="6"/>
      <c r="G275" s="121" t="str">
        <f t="shared" si="10"/>
        <v>OK</v>
      </c>
      <c r="H275" s="121" t="str">
        <f t="shared" si="11"/>
        <v>OK</v>
      </c>
      <c r="I275" s="121" t="str">
        <f>IF(AND($C275&gt;0, NOT($C$431&gt;0)), "Row " &amp; ROW($C$431) &amp; " should be positive!", "OK")</f>
        <v>OK</v>
      </c>
    </row>
    <row r="276" spans="1:9" x14ac:dyDescent="0.2">
      <c r="A276" s="4" t="s">
        <v>1</v>
      </c>
      <c r="B276" s="5" t="s">
        <v>385</v>
      </c>
      <c r="C276" s="111">
        <v>0</v>
      </c>
      <c r="D276" s="110" t="s">
        <v>634</v>
      </c>
      <c r="E276" s="6"/>
      <c r="G276" s="121" t="str">
        <f t="shared" si="10"/>
        <v>OK</v>
      </c>
      <c r="H276" s="121" t="str">
        <f t="shared" si="11"/>
        <v>OK</v>
      </c>
      <c r="I276" s="121" t="str">
        <f>IF(AND($C276&gt;0, NOT($C$432&gt;0)), "Row " &amp; ROW($C$432) &amp; " should be positive!", "OK")</f>
        <v>OK</v>
      </c>
    </row>
    <row r="277" spans="1:9" x14ac:dyDescent="0.2">
      <c r="A277" s="4" t="s">
        <v>12</v>
      </c>
      <c r="B277" s="5" t="s">
        <v>385</v>
      </c>
      <c r="C277" s="111">
        <v>0</v>
      </c>
      <c r="D277" s="110" t="s">
        <v>634</v>
      </c>
      <c r="E277" s="6"/>
      <c r="G277" s="121" t="str">
        <f t="shared" si="10"/>
        <v>OK</v>
      </c>
      <c r="H277" s="121" t="str">
        <f t="shared" si="11"/>
        <v>OK</v>
      </c>
      <c r="I277" s="121" t="str">
        <f>IF(AND($C277&gt;0, NOT($C$433&gt;0)), "Row " &amp; ROW($C$433) &amp; " should be positive!", "OK")</f>
        <v>OK</v>
      </c>
    </row>
    <row r="278" spans="1:9" x14ac:dyDescent="0.2">
      <c r="A278" s="4" t="s">
        <v>13</v>
      </c>
      <c r="B278" s="5" t="s">
        <v>385</v>
      </c>
      <c r="C278" s="111">
        <v>0</v>
      </c>
      <c r="D278" s="110" t="s">
        <v>634</v>
      </c>
      <c r="E278" s="6"/>
      <c r="G278" s="121" t="str">
        <f t="shared" si="10"/>
        <v>OK</v>
      </c>
      <c r="H278" s="121" t="str">
        <f t="shared" si="11"/>
        <v>OK</v>
      </c>
      <c r="I278" s="121" t="str">
        <f>IF(AND($C278&gt;0, NOT($C$434&gt;0)), "Row " &amp; ROW($C$434) &amp; " should be positive!", "OK")</f>
        <v>OK</v>
      </c>
    </row>
    <row r="279" spans="1:9" x14ac:dyDescent="0.2">
      <c r="A279" s="4" t="s">
        <v>1</v>
      </c>
      <c r="B279" s="5" t="s">
        <v>386</v>
      </c>
      <c r="C279" s="111">
        <v>0</v>
      </c>
      <c r="D279" s="110" t="s">
        <v>634</v>
      </c>
      <c r="E279" s="6"/>
      <c r="G279" s="121" t="str">
        <f t="shared" si="10"/>
        <v>OK</v>
      </c>
      <c r="H279" s="121" t="str">
        <f t="shared" si="11"/>
        <v>OK</v>
      </c>
      <c r="I279" s="121" t="str">
        <f>IF(AND($C279&gt;0, NOT($C$435&gt;0)), "Row " &amp; ROW($C$435) &amp; " should be positive!", "OK")</f>
        <v>OK</v>
      </c>
    </row>
    <row r="280" spans="1:9" x14ac:dyDescent="0.2">
      <c r="A280" s="4" t="s">
        <v>12</v>
      </c>
      <c r="B280" s="5" t="s">
        <v>386</v>
      </c>
      <c r="C280" s="111">
        <v>0</v>
      </c>
      <c r="D280" s="110" t="s">
        <v>634</v>
      </c>
      <c r="E280" s="6"/>
      <c r="G280" s="121" t="str">
        <f t="shared" si="10"/>
        <v>OK</v>
      </c>
      <c r="H280" s="121" t="str">
        <f t="shared" si="11"/>
        <v>OK</v>
      </c>
      <c r="I280" s="121" t="str">
        <f>IF(AND($C280&gt;0, NOT($C$436&gt;0)), "Row " &amp; ROW($C$436) &amp; " should be positive!", "OK")</f>
        <v>OK</v>
      </c>
    </row>
    <row r="281" spans="1:9" x14ac:dyDescent="0.2">
      <c r="A281" s="4" t="s">
        <v>13</v>
      </c>
      <c r="B281" s="5" t="s">
        <v>386</v>
      </c>
      <c r="C281" s="111">
        <v>0</v>
      </c>
      <c r="D281" s="110" t="s">
        <v>634</v>
      </c>
      <c r="E281" s="6"/>
      <c r="G281" s="121" t="str">
        <f t="shared" si="10"/>
        <v>OK</v>
      </c>
      <c r="H281" s="121" t="str">
        <f t="shared" si="11"/>
        <v>OK</v>
      </c>
      <c r="I281" s="121" t="str">
        <f>IF(AND($C281&gt;0, NOT($C$437&gt;0)), "Row " &amp; ROW($C$437) &amp; " should be positive!", "OK")</f>
        <v>OK</v>
      </c>
    </row>
    <row r="282" spans="1:9" x14ac:dyDescent="0.2">
      <c r="A282" s="4" t="s">
        <v>1</v>
      </c>
      <c r="B282" s="5" t="s">
        <v>387</v>
      </c>
      <c r="C282" s="111">
        <v>0</v>
      </c>
      <c r="D282" s="110" t="s">
        <v>634</v>
      </c>
      <c r="E282" s="6"/>
      <c r="G282" s="121" t="str">
        <f t="shared" si="10"/>
        <v>OK</v>
      </c>
      <c r="H282" s="121" t="str">
        <f t="shared" si="11"/>
        <v>OK</v>
      </c>
      <c r="I282" s="121" t="str">
        <f>IF(AND($C282&gt;0, NOT($C$438&gt;0)), "Row " &amp; ROW($C$438) &amp; " should be positive!", "OK")</f>
        <v>OK</v>
      </c>
    </row>
    <row r="283" spans="1:9" x14ac:dyDescent="0.2">
      <c r="A283" s="4" t="s">
        <v>12</v>
      </c>
      <c r="B283" s="5" t="s">
        <v>387</v>
      </c>
      <c r="C283" s="111">
        <v>0</v>
      </c>
      <c r="D283" s="110" t="s">
        <v>634</v>
      </c>
      <c r="E283" s="6"/>
      <c r="G283" s="121" t="str">
        <f t="shared" si="10"/>
        <v>OK</v>
      </c>
      <c r="H283" s="121" t="str">
        <f t="shared" si="11"/>
        <v>OK</v>
      </c>
      <c r="I283" s="121" t="str">
        <f>IF(AND($C283&gt;0, NOT($C$439&gt;0)), "Row " &amp; ROW($C$439) &amp; " should be positive!", "OK")</f>
        <v>OK</v>
      </c>
    </row>
    <row r="284" spans="1:9" x14ac:dyDescent="0.2">
      <c r="A284" s="4" t="s">
        <v>13</v>
      </c>
      <c r="B284" s="5" t="s">
        <v>387</v>
      </c>
      <c r="C284" s="111">
        <v>0</v>
      </c>
      <c r="D284" s="110" t="s">
        <v>634</v>
      </c>
      <c r="E284" s="6"/>
      <c r="G284" s="121" t="str">
        <f t="shared" si="10"/>
        <v>OK</v>
      </c>
      <c r="H284" s="121" t="str">
        <f t="shared" si="11"/>
        <v>OK</v>
      </c>
      <c r="I284" s="121" t="str">
        <f>IF(AND($C284&gt;0, NOT($C$440&gt;0)), "Row " &amp; ROW($C$440) &amp; " should be positive!", "OK")</f>
        <v>OK</v>
      </c>
    </row>
    <row r="285" spans="1:9" x14ac:dyDescent="0.2">
      <c r="A285" s="4" t="s">
        <v>1</v>
      </c>
      <c r="B285" s="5" t="s">
        <v>388</v>
      </c>
      <c r="C285" s="111">
        <v>0</v>
      </c>
      <c r="D285" s="110" t="s">
        <v>634</v>
      </c>
      <c r="E285" s="6"/>
      <c r="G285" s="121" t="str">
        <f t="shared" si="10"/>
        <v>OK</v>
      </c>
      <c r="H285" s="121" t="str">
        <f t="shared" si="11"/>
        <v>OK</v>
      </c>
      <c r="I285" s="121" t="str">
        <f>IF(AND($C285&gt;0, NOT($C$441&gt;0)), "Row " &amp; ROW($C$441) &amp; " should be positive!", "OK")</f>
        <v>OK</v>
      </c>
    </row>
    <row r="286" spans="1:9" x14ac:dyDescent="0.2">
      <c r="A286" s="4" t="s">
        <v>12</v>
      </c>
      <c r="B286" s="5" t="s">
        <v>388</v>
      </c>
      <c r="C286" s="111">
        <v>0</v>
      </c>
      <c r="D286" s="110" t="s">
        <v>634</v>
      </c>
      <c r="E286" s="6"/>
      <c r="G286" s="121" t="str">
        <f t="shared" si="10"/>
        <v>OK</v>
      </c>
      <c r="H286" s="121" t="str">
        <f t="shared" si="11"/>
        <v>OK</v>
      </c>
      <c r="I286" s="121" t="str">
        <f>IF(AND($C286&gt;0, NOT($C$442&gt;0)), "Row " &amp; ROW($C$442) &amp; " should be positive!", "OK")</f>
        <v>OK</v>
      </c>
    </row>
    <row r="287" spans="1:9" x14ac:dyDescent="0.2">
      <c r="A287" s="4" t="s">
        <v>13</v>
      </c>
      <c r="B287" s="5" t="s">
        <v>388</v>
      </c>
      <c r="C287" s="111">
        <v>0</v>
      </c>
      <c r="D287" s="110" t="s">
        <v>634</v>
      </c>
      <c r="E287" s="6"/>
      <c r="G287" s="121" t="str">
        <f t="shared" si="10"/>
        <v>OK</v>
      </c>
      <c r="H287" s="121" t="str">
        <f t="shared" si="11"/>
        <v>OK</v>
      </c>
      <c r="I287" s="121" t="str">
        <f>IF(AND($C287&gt;0, NOT($C$443&gt;0)), "Row " &amp; ROW($C$443) &amp; " should be positive!", "OK")</f>
        <v>OK</v>
      </c>
    </row>
    <row r="288" spans="1:9" x14ac:dyDescent="0.2">
      <c r="A288" s="4" t="s">
        <v>1</v>
      </c>
      <c r="B288" s="5" t="s">
        <v>389</v>
      </c>
      <c r="C288" s="111">
        <v>0</v>
      </c>
      <c r="D288" s="110" t="s">
        <v>634</v>
      </c>
      <c r="E288" s="6"/>
      <c r="G288" s="121" t="str">
        <f t="shared" si="10"/>
        <v>OK</v>
      </c>
      <c r="H288" s="121" t="str">
        <f t="shared" si="11"/>
        <v>OK</v>
      </c>
      <c r="I288" s="121" t="str">
        <f>IF(AND($C288&gt;0, NOT($C$444&gt;0)), "Row " &amp; ROW($C$444) &amp; " should be positive!", "OK")</f>
        <v>OK</v>
      </c>
    </row>
    <row r="289" spans="1:9" x14ac:dyDescent="0.2">
      <c r="A289" s="4" t="s">
        <v>12</v>
      </c>
      <c r="B289" s="5" t="s">
        <v>389</v>
      </c>
      <c r="C289" s="111">
        <v>0</v>
      </c>
      <c r="D289" s="110" t="s">
        <v>634</v>
      </c>
      <c r="E289" s="6"/>
      <c r="G289" s="121" t="str">
        <f t="shared" si="10"/>
        <v>OK</v>
      </c>
      <c r="H289" s="121" t="str">
        <f t="shared" si="11"/>
        <v>OK</v>
      </c>
      <c r="I289" s="121" t="str">
        <f>IF(AND($C289&gt;0, NOT($C$445&gt;0)), "Row " &amp; ROW($C$445) &amp; " should be positive!", "OK")</f>
        <v>OK</v>
      </c>
    </row>
    <row r="290" spans="1:9" x14ac:dyDescent="0.2">
      <c r="A290" s="4" t="s">
        <v>13</v>
      </c>
      <c r="B290" s="5" t="s">
        <v>389</v>
      </c>
      <c r="C290" s="111">
        <v>0</v>
      </c>
      <c r="D290" s="110" t="s">
        <v>634</v>
      </c>
      <c r="E290" s="6"/>
      <c r="G290" s="121" t="str">
        <f t="shared" si="10"/>
        <v>OK</v>
      </c>
      <c r="H290" s="121" t="str">
        <f t="shared" si="11"/>
        <v>OK</v>
      </c>
      <c r="I290" s="121" t="str">
        <f>IF(AND($C290&gt;0, NOT($C$446&gt;0)), "Row " &amp; ROW($C$446) &amp; " should be positive!", "OK")</f>
        <v>OK</v>
      </c>
    </row>
    <row r="291" spans="1:9" x14ac:dyDescent="0.2">
      <c r="A291" s="4" t="s">
        <v>1</v>
      </c>
      <c r="B291" s="5" t="s">
        <v>1015</v>
      </c>
      <c r="C291" s="111">
        <v>0</v>
      </c>
      <c r="D291" s="110" t="s">
        <v>634</v>
      </c>
      <c r="E291" s="6"/>
      <c r="G291" s="121" t="str">
        <f t="shared" si="10"/>
        <v>OK</v>
      </c>
      <c r="H291" s="121" t="str">
        <f t="shared" si="11"/>
        <v>OK</v>
      </c>
      <c r="I291" s="121" t="str">
        <f>IF(AND($C291&gt;0, NOT($C$447&gt;0)), "Row " &amp; ROW($C$447) &amp; " should be positive!", "OK")</f>
        <v>OK</v>
      </c>
    </row>
    <row r="292" spans="1:9" x14ac:dyDescent="0.2">
      <c r="A292" s="4" t="s">
        <v>12</v>
      </c>
      <c r="B292" s="5" t="s">
        <v>1015</v>
      </c>
      <c r="C292" s="111">
        <v>0</v>
      </c>
      <c r="D292" s="110" t="s">
        <v>634</v>
      </c>
      <c r="E292" s="6"/>
      <c r="G292" s="121" t="str">
        <f t="shared" si="10"/>
        <v>OK</v>
      </c>
      <c r="H292" s="121" t="str">
        <f t="shared" si="11"/>
        <v>OK</v>
      </c>
      <c r="I292" s="121" t="str">
        <f>IF(AND($C292&gt;0, NOT($C$448&gt;0)), "Row " &amp; ROW($C$448) &amp; " should be positive!", "OK")</f>
        <v>OK</v>
      </c>
    </row>
    <row r="293" spans="1:9" x14ac:dyDescent="0.2">
      <c r="A293" s="4" t="s">
        <v>13</v>
      </c>
      <c r="B293" s="5" t="s">
        <v>1015</v>
      </c>
      <c r="C293" s="111">
        <v>0</v>
      </c>
      <c r="D293" s="110" t="s">
        <v>634</v>
      </c>
      <c r="E293" s="6"/>
      <c r="G293" s="121" t="str">
        <f t="shared" si="10"/>
        <v>OK</v>
      </c>
      <c r="H293" s="121" t="str">
        <f t="shared" si="11"/>
        <v>OK</v>
      </c>
      <c r="I293" s="121" t="str">
        <f>IF(AND($C293&gt;0, NOT($C$449&gt;0)), "Row " &amp; ROW($C$449) &amp; " should be positive!", "OK")</f>
        <v>OK</v>
      </c>
    </row>
    <row r="294" spans="1:9" x14ac:dyDescent="0.2">
      <c r="A294" s="4" t="s">
        <v>1</v>
      </c>
      <c r="B294" s="5" t="s">
        <v>390</v>
      </c>
      <c r="C294" s="112">
        <f xml:space="preserve"> SUM($C$297, $C$300)</f>
        <v>0</v>
      </c>
      <c r="D294" s="110" t="s">
        <v>634</v>
      </c>
      <c r="E294" s="6"/>
      <c r="F294" s="123">
        <f>SUM($C$294) - SUM($C$297, $C$300)</f>
        <v>0</v>
      </c>
      <c r="G294" s="121" t="str">
        <f t="shared" si="10"/>
        <v>OK</v>
      </c>
      <c r="H294" s="121" t="str">
        <f t="shared" si="11"/>
        <v>OK</v>
      </c>
      <c r="I294" s="121" t="str">
        <f>IF(AND($C294&gt;0, NOT($C$138&gt;0)), "Row " &amp; ROW($C$138) &amp; " should be positive!", "OK")</f>
        <v>OK</v>
      </c>
    </row>
    <row r="295" spans="1:9" x14ac:dyDescent="0.2">
      <c r="A295" s="4" t="s">
        <v>12</v>
      </c>
      <c r="B295" s="5" t="s">
        <v>390</v>
      </c>
      <c r="C295" s="112">
        <f xml:space="preserve"> SUM($C$298, $C$301)</f>
        <v>0</v>
      </c>
      <c r="D295" s="110" t="s">
        <v>634</v>
      </c>
      <c r="E295" s="6"/>
      <c r="F295" s="123">
        <f>SUM($C$295) - SUM($C$298, $C$301)</f>
        <v>0</v>
      </c>
      <c r="G295" s="121" t="str">
        <f t="shared" si="10"/>
        <v>OK</v>
      </c>
      <c r="H295" s="121" t="str">
        <f t="shared" si="11"/>
        <v>OK</v>
      </c>
      <c r="I295" s="121" t="str">
        <f>IF(AND($C295&gt;0, NOT($C$139&gt;0)), "Row " &amp; ROW($C$139) &amp; " should be positive!", "OK")</f>
        <v>OK</v>
      </c>
    </row>
    <row r="296" spans="1:9" x14ac:dyDescent="0.2">
      <c r="A296" s="4" t="s">
        <v>13</v>
      </c>
      <c r="B296" s="5" t="s">
        <v>390</v>
      </c>
      <c r="C296" s="112">
        <f xml:space="preserve"> SUM($C$299, $C$302)</f>
        <v>0</v>
      </c>
      <c r="D296" s="110" t="s">
        <v>634</v>
      </c>
      <c r="E296" s="6"/>
      <c r="F296" s="123">
        <f>SUM($C$296) - SUM($C$299, $C$302)</f>
        <v>0</v>
      </c>
      <c r="G296" s="121" t="str">
        <f t="shared" si="10"/>
        <v>OK</v>
      </c>
      <c r="H296" s="121" t="str">
        <f t="shared" si="11"/>
        <v>OK</v>
      </c>
      <c r="I296" s="121" t="str">
        <f>IF(AND($C296&gt;0, NOT($C$140&gt;0)), "Row " &amp; ROW($C$140) &amp; " should be positive!", "OK")</f>
        <v>OK</v>
      </c>
    </row>
    <row r="297" spans="1:9" x14ac:dyDescent="0.2">
      <c r="A297" s="4" t="s">
        <v>1</v>
      </c>
      <c r="B297" s="5" t="s">
        <v>391</v>
      </c>
      <c r="C297" s="113">
        <v>0</v>
      </c>
      <c r="D297" s="110" t="s">
        <v>634</v>
      </c>
      <c r="E297" s="6"/>
      <c r="G297" s="121" t="str">
        <f t="shared" si="10"/>
        <v>OK</v>
      </c>
      <c r="H297" s="121" t="str">
        <f t="shared" si="11"/>
        <v>OK</v>
      </c>
      <c r="I297" s="121" t="str">
        <f>IF(AND($C297&gt;0, NOT($C$141&gt;0)), "Row " &amp; ROW($C$141) &amp; " should be positive!", "OK")</f>
        <v>OK</v>
      </c>
    </row>
    <row r="298" spans="1:9" x14ac:dyDescent="0.2">
      <c r="A298" s="4" t="s">
        <v>12</v>
      </c>
      <c r="B298" s="5" t="s">
        <v>391</v>
      </c>
      <c r="C298" s="113">
        <v>0</v>
      </c>
      <c r="D298" s="110" t="s">
        <v>634</v>
      </c>
      <c r="E298" s="6"/>
      <c r="G298" s="121" t="str">
        <f t="shared" si="10"/>
        <v>OK</v>
      </c>
      <c r="H298" s="121" t="str">
        <f t="shared" si="11"/>
        <v>OK</v>
      </c>
      <c r="I298" s="121" t="str">
        <f>IF(AND($C298&gt;0, NOT($C$142&gt;0)), "Row " &amp; ROW($C$142) &amp; " should be positive!", "OK")</f>
        <v>OK</v>
      </c>
    </row>
    <row r="299" spans="1:9" x14ac:dyDescent="0.2">
      <c r="A299" s="4" t="s">
        <v>13</v>
      </c>
      <c r="B299" s="5" t="s">
        <v>391</v>
      </c>
      <c r="C299" s="113">
        <v>0</v>
      </c>
      <c r="D299" s="110" t="s">
        <v>634</v>
      </c>
      <c r="E299" s="6"/>
      <c r="G299" s="121" t="str">
        <f t="shared" si="10"/>
        <v>OK</v>
      </c>
      <c r="H299" s="121" t="str">
        <f t="shared" si="11"/>
        <v>OK</v>
      </c>
      <c r="I299" s="121" t="str">
        <f>IF(AND($C299&gt;0, NOT($C$143&gt;0)), "Row " &amp; ROW($C$143) &amp; " should be positive!", "OK")</f>
        <v>OK</v>
      </c>
    </row>
    <row r="300" spans="1:9" x14ac:dyDescent="0.2">
      <c r="A300" s="4" t="s">
        <v>1</v>
      </c>
      <c r="B300" s="5" t="s">
        <v>392</v>
      </c>
      <c r="C300" s="112">
        <f xml:space="preserve"> SUM($C$303, $C$381)</f>
        <v>0</v>
      </c>
      <c r="D300" s="110" t="s">
        <v>634</v>
      </c>
      <c r="E300" s="6"/>
      <c r="F300" s="123">
        <f>SUM($C$300) - SUM($C$303, $C$381)</f>
        <v>0</v>
      </c>
      <c r="G300" s="121" t="str">
        <f t="shared" si="10"/>
        <v>OK</v>
      </c>
      <c r="H300" s="121" t="str">
        <f t="shared" si="11"/>
        <v>OK</v>
      </c>
      <c r="I300" s="121" t="str">
        <f>IF(AND($C300&gt;0, NOT($C$144&gt;0)), "Row " &amp; ROW($C$144) &amp; " should be positive!", "OK")</f>
        <v>OK</v>
      </c>
    </row>
    <row r="301" spans="1:9" x14ac:dyDescent="0.2">
      <c r="A301" s="4" t="s">
        <v>12</v>
      </c>
      <c r="B301" s="5" t="s">
        <v>392</v>
      </c>
      <c r="C301" s="112">
        <f xml:space="preserve"> SUM($C$304, $C$382)</f>
        <v>0</v>
      </c>
      <c r="D301" s="110" t="s">
        <v>634</v>
      </c>
      <c r="E301" s="6"/>
      <c r="F301" s="123">
        <f>SUM($C$301) - SUM($C$304, $C$382)</f>
        <v>0</v>
      </c>
      <c r="G301" s="121" t="str">
        <f t="shared" si="10"/>
        <v>OK</v>
      </c>
      <c r="H301" s="121" t="str">
        <f t="shared" si="11"/>
        <v>OK</v>
      </c>
      <c r="I301" s="121" t="str">
        <f>IF(AND($C301&gt;0, NOT($C$145&gt;0)), "Row " &amp; ROW($C$145) &amp; " should be positive!", "OK")</f>
        <v>OK</v>
      </c>
    </row>
    <row r="302" spans="1:9" x14ac:dyDescent="0.2">
      <c r="A302" s="4" t="s">
        <v>13</v>
      </c>
      <c r="B302" s="5" t="s">
        <v>392</v>
      </c>
      <c r="C302" s="112">
        <f xml:space="preserve"> SUM($C$305, $C$383)</f>
        <v>0</v>
      </c>
      <c r="D302" s="110" t="s">
        <v>634</v>
      </c>
      <c r="E302" s="6"/>
      <c r="F302" s="123">
        <f>SUM($C$302) - SUM($C$305, $C$383)</f>
        <v>0</v>
      </c>
      <c r="G302" s="121" t="str">
        <f t="shared" si="10"/>
        <v>OK</v>
      </c>
      <c r="H302" s="121" t="str">
        <f t="shared" si="11"/>
        <v>OK</v>
      </c>
      <c r="I302" s="121" t="str">
        <f>IF(AND($C302&gt;0, NOT($C$146&gt;0)), "Row " &amp; ROW($C$146) &amp; " should be positive!", "OK")</f>
        <v>OK</v>
      </c>
    </row>
    <row r="303" spans="1:9" x14ac:dyDescent="0.2">
      <c r="A303" s="4" t="s">
        <v>1</v>
      </c>
      <c r="B303" s="5" t="s">
        <v>393</v>
      </c>
      <c r="C303" s="112">
        <f xml:space="preserve"> SUM($C$312, $C$339)</f>
        <v>0</v>
      </c>
      <c r="D303" s="110" t="s">
        <v>634</v>
      </c>
      <c r="E303" s="6"/>
      <c r="F303" s="123">
        <f>SUM($C$303) - SUM($C$306, $C$309)</f>
        <v>0</v>
      </c>
      <c r="G303" s="121" t="str">
        <f t="shared" si="10"/>
        <v>OK</v>
      </c>
      <c r="H303" s="121" t="str">
        <f t="shared" si="11"/>
        <v>OK</v>
      </c>
      <c r="I303" s="121" t="str">
        <f>IF(AND($C303&gt;0, NOT($C$147&gt;0)), "Row " &amp; ROW($C$147) &amp; " should be positive!", "OK")</f>
        <v>OK</v>
      </c>
    </row>
    <row r="304" spans="1:9" x14ac:dyDescent="0.2">
      <c r="A304" s="4" t="s">
        <v>12</v>
      </c>
      <c r="B304" s="5" t="s">
        <v>393</v>
      </c>
      <c r="C304" s="112">
        <f xml:space="preserve"> SUM($C$313, $C$340)</f>
        <v>0</v>
      </c>
      <c r="D304" s="110" t="s">
        <v>634</v>
      </c>
      <c r="E304" s="6"/>
      <c r="F304" s="123">
        <f>SUM($C$304) - SUM($C$307, $C$310)</f>
        <v>0</v>
      </c>
      <c r="G304" s="121" t="str">
        <f t="shared" si="10"/>
        <v>OK</v>
      </c>
      <c r="H304" s="121" t="str">
        <f t="shared" si="11"/>
        <v>OK</v>
      </c>
      <c r="I304" s="121" t="str">
        <f>IF(AND($C304&gt;0, NOT($C$148&gt;0)), "Row " &amp; ROW($C$148) &amp; " should be positive!", "OK")</f>
        <v>OK</v>
      </c>
    </row>
    <row r="305" spans="1:9" x14ac:dyDescent="0.2">
      <c r="A305" s="4" t="s">
        <v>13</v>
      </c>
      <c r="B305" s="5" t="s">
        <v>393</v>
      </c>
      <c r="C305" s="112">
        <f xml:space="preserve"> SUM($C$314, $C$341)</f>
        <v>0</v>
      </c>
      <c r="D305" s="110" t="s">
        <v>634</v>
      </c>
      <c r="E305" s="6"/>
      <c r="F305" s="123">
        <f>SUM($C$305) - SUM($C$308, $C$311)</f>
        <v>0</v>
      </c>
      <c r="G305" s="121" t="str">
        <f t="shared" si="10"/>
        <v>OK</v>
      </c>
      <c r="H305" s="121" t="str">
        <f t="shared" si="11"/>
        <v>OK</v>
      </c>
      <c r="I305" s="121" t="str">
        <f>IF(AND($C305&gt;0, NOT($C$149&gt;0)), "Row " &amp; ROW($C$149) &amp; " should be positive!", "OK")</f>
        <v>OK</v>
      </c>
    </row>
    <row r="306" spans="1:9" x14ac:dyDescent="0.2">
      <c r="A306" s="4" t="s">
        <v>1</v>
      </c>
      <c r="B306" s="5" t="s">
        <v>394</v>
      </c>
      <c r="C306" s="113">
        <v>0</v>
      </c>
      <c r="D306" s="110" t="s">
        <v>634</v>
      </c>
      <c r="E306" s="6"/>
      <c r="F306" s="123">
        <f>SUM($C$303) - SUM($C$312, $C$339)</f>
        <v>0</v>
      </c>
      <c r="G306" s="121" t="str">
        <f t="shared" si="10"/>
        <v>OK</v>
      </c>
      <c r="H306" s="121" t="str">
        <f t="shared" si="11"/>
        <v>OK</v>
      </c>
      <c r="I306" s="121" t="str">
        <f>IF(AND($C306&gt;0, NOT($C$150&gt;0)), "Row " &amp; ROW($C$150) &amp; " should be positive!", "OK")</f>
        <v>OK</v>
      </c>
    </row>
    <row r="307" spans="1:9" x14ac:dyDescent="0.2">
      <c r="A307" s="4" t="s">
        <v>12</v>
      </c>
      <c r="B307" s="5" t="s">
        <v>394</v>
      </c>
      <c r="C307" s="113">
        <v>0</v>
      </c>
      <c r="D307" s="110" t="s">
        <v>634</v>
      </c>
      <c r="E307" s="6"/>
      <c r="F307" s="123">
        <f>SUM($C$304) - SUM($C$313, $C$340)</f>
        <v>0</v>
      </c>
      <c r="G307" s="121" t="str">
        <f t="shared" si="10"/>
        <v>OK</v>
      </c>
      <c r="H307" s="121" t="str">
        <f t="shared" si="11"/>
        <v>OK</v>
      </c>
      <c r="I307" s="121" t="str">
        <f>IF(AND($C307&gt;0, NOT($C$151&gt;0)), "Row " &amp; ROW($C$151) &amp; " should be positive!", "OK")</f>
        <v>OK</v>
      </c>
    </row>
    <row r="308" spans="1:9" x14ac:dyDescent="0.2">
      <c r="A308" s="4" t="s">
        <v>13</v>
      </c>
      <c r="B308" s="5" t="s">
        <v>394</v>
      </c>
      <c r="C308" s="113">
        <v>0</v>
      </c>
      <c r="D308" s="110" t="s">
        <v>634</v>
      </c>
      <c r="E308" s="6"/>
      <c r="F308" s="123">
        <f>SUM($C$305) - SUM($C$314, $C$341)</f>
        <v>0</v>
      </c>
      <c r="G308" s="121" t="str">
        <f t="shared" si="10"/>
        <v>OK</v>
      </c>
      <c r="H308" s="121" t="str">
        <f t="shared" si="11"/>
        <v>OK</v>
      </c>
      <c r="I308" s="121" t="str">
        <f>IF(AND($C308&gt;0, NOT($C$152&gt;0)), "Row " &amp; ROW($C$152) &amp; " should be positive!", "OK")</f>
        <v>OK</v>
      </c>
    </row>
    <row r="309" spans="1:9" x14ac:dyDescent="0.2">
      <c r="A309" s="4" t="s">
        <v>1</v>
      </c>
      <c r="B309" s="5" t="s">
        <v>395</v>
      </c>
      <c r="C309" s="113">
        <v>0</v>
      </c>
      <c r="D309" s="110" t="s">
        <v>634</v>
      </c>
      <c r="E309" s="6"/>
      <c r="G309" s="121" t="str">
        <f t="shared" si="10"/>
        <v>OK</v>
      </c>
      <c r="H309" s="121" t="str">
        <f t="shared" si="11"/>
        <v>OK</v>
      </c>
      <c r="I309" s="121" t="str">
        <f>IF(AND($C309&gt;0, NOT($C$153&gt;0)), "Row " &amp; ROW($C$153) &amp; " should be positive!", "OK")</f>
        <v>OK</v>
      </c>
    </row>
    <row r="310" spans="1:9" x14ac:dyDescent="0.2">
      <c r="A310" s="4" t="s">
        <v>12</v>
      </c>
      <c r="B310" s="5" t="s">
        <v>395</v>
      </c>
      <c r="C310" s="113">
        <v>0</v>
      </c>
      <c r="D310" s="110" t="s">
        <v>634</v>
      </c>
      <c r="E310" s="6"/>
      <c r="G310" s="121" t="str">
        <f t="shared" si="10"/>
        <v>OK</v>
      </c>
      <c r="H310" s="121" t="str">
        <f t="shared" si="11"/>
        <v>OK</v>
      </c>
      <c r="I310" s="121" t="str">
        <f>IF(AND($C310&gt;0, NOT($C$154&gt;0)), "Row " &amp; ROW($C$154) &amp; " should be positive!", "OK")</f>
        <v>OK</v>
      </c>
    </row>
    <row r="311" spans="1:9" x14ac:dyDescent="0.2">
      <c r="A311" s="4" t="s">
        <v>13</v>
      </c>
      <c r="B311" s="5" t="s">
        <v>395</v>
      </c>
      <c r="C311" s="113">
        <v>0</v>
      </c>
      <c r="D311" s="110" t="s">
        <v>634</v>
      </c>
      <c r="E311" s="6"/>
      <c r="G311" s="121" t="str">
        <f t="shared" si="10"/>
        <v>OK</v>
      </c>
      <c r="H311" s="121" t="str">
        <f t="shared" si="11"/>
        <v>OK</v>
      </c>
      <c r="I311" s="121" t="str">
        <f>IF(AND($C311&gt;0, NOT($C$155&gt;0)), "Row " &amp; ROW($C$155) &amp; " should be positive!", "OK")</f>
        <v>OK</v>
      </c>
    </row>
    <row r="312" spans="1:9" x14ac:dyDescent="0.2">
      <c r="A312" s="4" t="s">
        <v>1</v>
      </c>
      <c r="B312" s="5" t="s">
        <v>396</v>
      </c>
      <c r="C312" s="112">
        <f xml:space="preserve"> SUM($C$315, $C$333, $C$336)</f>
        <v>0</v>
      </c>
      <c r="D312" s="110" t="s">
        <v>634</v>
      </c>
      <c r="E312" s="6"/>
      <c r="F312" s="123">
        <f>SUM($C$312) - SUM($C$315, $C$333, $C$336)</f>
        <v>0</v>
      </c>
      <c r="G312" s="121" t="str">
        <f t="shared" si="10"/>
        <v>OK</v>
      </c>
      <c r="H312" s="121" t="str">
        <f t="shared" si="11"/>
        <v>OK</v>
      </c>
      <c r="I312" s="121" t="str">
        <f>IF(AND($C312&gt;0, NOT($C$156&gt;0)), "Row " &amp; ROW($C$156) &amp; " should be positive!", "OK")</f>
        <v>OK</v>
      </c>
    </row>
    <row r="313" spans="1:9" x14ac:dyDescent="0.2">
      <c r="A313" s="4" t="s">
        <v>12</v>
      </c>
      <c r="B313" s="5" t="s">
        <v>396</v>
      </c>
      <c r="C313" s="112">
        <f xml:space="preserve"> SUM($C$316, $C$334, $C$337)</f>
        <v>0</v>
      </c>
      <c r="D313" s="110" t="s">
        <v>634</v>
      </c>
      <c r="E313" s="6"/>
      <c r="F313" s="123">
        <f>SUM($C$313) - SUM($C$316, $C$334, $C$337)</f>
        <v>0</v>
      </c>
      <c r="G313" s="121" t="str">
        <f t="shared" si="10"/>
        <v>OK</v>
      </c>
      <c r="H313" s="121" t="str">
        <f t="shared" si="11"/>
        <v>OK</v>
      </c>
      <c r="I313" s="121" t="str">
        <f>IF(AND($C313&gt;0, NOT($C$157&gt;0)), "Row " &amp; ROW($C$157) &amp; " should be positive!", "OK")</f>
        <v>OK</v>
      </c>
    </row>
    <row r="314" spans="1:9" x14ac:dyDescent="0.2">
      <c r="A314" s="4" t="s">
        <v>13</v>
      </c>
      <c r="B314" s="5" t="s">
        <v>396</v>
      </c>
      <c r="C314" s="112">
        <f xml:space="preserve"> SUM($C$317, $C$335, $C$338)</f>
        <v>0</v>
      </c>
      <c r="D314" s="110" t="s">
        <v>634</v>
      </c>
      <c r="E314" s="6"/>
      <c r="F314" s="123">
        <f>SUM($C$314) - SUM($C$317, $C$335, $C$338)</f>
        <v>0</v>
      </c>
      <c r="G314" s="121" t="str">
        <f t="shared" si="10"/>
        <v>OK</v>
      </c>
      <c r="H314" s="121" t="str">
        <f t="shared" si="11"/>
        <v>OK</v>
      </c>
      <c r="I314" s="121" t="str">
        <f>IF(AND($C314&gt;0, NOT($C$158&gt;0)), "Row " &amp; ROW($C$158) &amp; " should be positive!", "OK")</f>
        <v>OK</v>
      </c>
    </row>
    <row r="315" spans="1:9" x14ac:dyDescent="0.2">
      <c r="A315" s="4" t="s">
        <v>1</v>
      </c>
      <c r="B315" s="5" t="s">
        <v>397</v>
      </c>
      <c r="C315" s="112">
        <f xml:space="preserve"> SUM($C$318, $C$321, $C$324, $C$327, $C$330)</f>
        <v>0</v>
      </c>
      <c r="D315" s="110" t="s">
        <v>634</v>
      </c>
      <c r="E315" s="6"/>
      <c r="F315" s="123">
        <f>SUM($C$315) - SUM($C$318, $C$321, $C$324, $C$327, $C$330)</f>
        <v>0</v>
      </c>
      <c r="G315" s="121" t="str">
        <f t="shared" si="10"/>
        <v>OK</v>
      </c>
      <c r="H315" s="121" t="str">
        <f t="shared" si="11"/>
        <v>OK</v>
      </c>
      <c r="I315" s="121" t="str">
        <f>IF(AND($C315&gt;0, NOT($C$159&gt;0)), "Row " &amp; ROW($C$159) &amp; " should be positive!", "OK")</f>
        <v>OK</v>
      </c>
    </row>
    <row r="316" spans="1:9" x14ac:dyDescent="0.2">
      <c r="A316" s="4" t="s">
        <v>12</v>
      </c>
      <c r="B316" s="5" t="s">
        <v>397</v>
      </c>
      <c r="C316" s="112">
        <f xml:space="preserve"> SUM($C$319, $C$322, $C$325, $C$328, $C$331)</f>
        <v>0</v>
      </c>
      <c r="D316" s="110" t="s">
        <v>634</v>
      </c>
      <c r="E316" s="6"/>
      <c r="F316" s="123">
        <f>SUM($C$316) - SUM($C$319, $C$322, $C$325, $C$328, $C$331)</f>
        <v>0</v>
      </c>
      <c r="G316" s="121" t="str">
        <f t="shared" si="10"/>
        <v>OK</v>
      </c>
      <c r="H316" s="121" t="str">
        <f t="shared" si="11"/>
        <v>OK</v>
      </c>
      <c r="I316" s="121" t="str">
        <f>IF(AND($C316&gt;0, NOT($C$160&gt;0)), "Row " &amp; ROW($C$160) &amp; " should be positive!", "OK")</f>
        <v>OK</v>
      </c>
    </row>
    <row r="317" spans="1:9" x14ac:dyDescent="0.2">
      <c r="A317" s="4" t="s">
        <v>13</v>
      </c>
      <c r="B317" s="5" t="s">
        <v>397</v>
      </c>
      <c r="C317" s="112">
        <f xml:space="preserve"> SUM($C$320, $C$323, $C$326, $C$329, $C$332)</f>
        <v>0</v>
      </c>
      <c r="D317" s="110" t="s">
        <v>634</v>
      </c>
      <c r="E317" s="6"/>
      <c r="F317" s="123">
        <f>SUM($C$317) - SUM($C$320, $C$323, $C$326, $C$329, $C$332)</f>
        <v>0</v>
      </c>
      <c r="G317" s="121" t="str">
        <f t="shared" si="10"/>
        <v>OK</v>
      </c>
      <c r="H317" s="121" t="str">
        <f t="shared" si="11"/>
        <v>OK</v>
      </c>
      <c r="I317" s="121" t="str">
        <f>IF(AND($C317&gt;0, NOT($C$161&gt;0)), "Row " &amp; ROW($C$161) &amp; " should be positive!", "OK")</f>
        <v>OK</v>
      </c>
    </row>
    <row r="318" spans="1:9" x14ac:dyDescent="0.2">
      <c r="A318" s="4" t="s">
        <v>1</v>
      </c>
      <c r="B318" s="5" t="s">
        <v>398</v>
      </c>
      <c r="C318" s="113">
        <v>0</v>
      </c>
      <c r="D318" s="110" t="s">
        <v>634</v>
      </c>
      <c r="E318" s="6"/>
      <c r="G318" s="121" t="str">
        <f t="shared" si="10"/>
        <v>OK</v>
      </c>
      <c r="H318" s="121" t="str">
        <f t="shared" si="11"/>
        <v>OK</v>
      </c>
      <c r="I318" s="121" t="str">
        <f>IF(AND($C318&gt;0, NOT($C$162&gt;0)), "Row " &amp; ROW($C$162) &amp; " should be positive!", "OK")</f>
        <v>OK</v>
      </c>
    </row>
    <row r="319" spans="1:9" x14ac:dyDescent="0.2">
      <c r="A319" s="4" t="s">
        <v>12</v>
      </c>
      <c r="B319" s="5" t="s">
        <v>398</v>
      </c>
      <c r="C319" s="113">
        <v>0</v>
      </c>
      <c r="D319" s="110" t="s">
        <v>634</v>
      </c>
      <c r="E319" s="6"/>
      <c r="G319" s="121" t="str">
        <f t="shared" si="10"/>
        <v>OK</v>
      </c>
      <c r="H319" s="121" t="str">
        <f t="shared" si="11"/>
        <v>OK</v>
      </c>
      <c r="I319" s="121" t="str">
        <f>IF(AND($C319&gt;0, NOT($C$163&gt;0)), "Row " &amp; ROW($C$163) &amp; " should be positive!", "OK")</f>
        <v>OK</v>
      </c>
    </row>
    <row r="320" spans="1:9" x14ac:dyDescent="0.2">
      <c r="A320" s="4" t="s">
        <v>13</v>
      </c>
      <c r="B320" s="5" t="s">
        <v>398</v>
      </c>
      <c r="C320" s="113">
        <v>0</v>
      </c>
      <c r="D320" s="110" t="s">
        <v>634</v>
      </c>
      <c r="E320" s="6"/>
      <c r="G320" s="121" t="str">
        <f t="shared" si="10"/>
        <v>OK</v>
      </c>
      <c r="H320" s="121" t="str">
        <f t="shared" si="11"/>
        <v>OK</v>
      </c>
      <c r="I320" s="121" t="str">
        <f>IF(AND($C320&gt;0, NOT($C$164&gt;0)), "Row " &amp; ROW($C$164) &amp; " should be positive!", "OK")</f>
        <v>OK</v>
      </c>
    </row>
    <row r="321" spans="1:9" x14ac:dyDescent="0.2">
      <c r="A321" s="4" t="s">
        <v>1</v>
      </c>
      <c r="B321" s="5" t="s">
        <v>399</v>
      </c>
      <c r="C321" s="113">
        <v>0</v>
      </c>
      <c r="D321" s="110" t="s">
        <v>634</v>
      </c>
      <c r="E321" s="6"/>
      <c r="G321" s="121" t="str">
        <f t="shared" si="10"/>
        <v>OK</v>
      </c>
      <c r="H321" s="121" t="str">
        <f t="shared" si="11"/>
        <v>OK</v>
      </c>
      <c r="I321" s="121" t="str">
        <f>IF(AND($C321&gt;0, NOT($C$165&gt;0)), "Row " &amp; ROW($C$165) &amp; " should be positive!", "OK")</f>
        <v>OK</v>
      </c>
    </row>
    <row r="322" spans="1:9" x14ac:dyDescent="0.2">
      <c r="A322" s="4" t="s">
        <v>12</v>
      </c>
      <c r="B322" s="5" t="s">
        <v>399</v>
      </c>
      <c r="C322" s="113">
        <v>0</v>
      </c>
      <c r="D322" s="110" t="s">
        <v>634</v>
      </c>
      <c r="E322" s="6"/>
      <c r="G322" s="121" t="str">
        <f t="shared" si="10"/>
        <v>OK</v>
      </c>
      <c r="H322" s="121" t="str">
        <f t="shared" si="11"/>
        <v>OK</v>
      </c>
      <c r="I322" s="121" t="str">
        <f>IF(AND($C322&gt;0, NOT($C$166&gt;0)), "Row " &amp; ROW($C$166) &amp; " should be positive!", "OK")</f>
        <v>OK</v>
      </c>
    </row>
    <row r="323" spans="1:9" x14ac:dyDescent="0.2">
      <c r="A323" s="4" t="s">
        <v>13</v>
      </c>
      <c r="B323" s="5" t="s">
        <v>399</v>
      </c>
      <c r="C323" s="113">
        <v>0</v>
      </c>
      <c r="D323" s="110" t="s">
        <v>634</v>
      </c>
      <c r="E323" s="6"/>
      <c r="G323" s="121" t="str">
        <f t="shared" si="10"/>
        <v>OK</v>
      </c>
      <c r="H323" s="121" t="str">
        <f t="shared" si="11"/>
        <v>OK</v>
      </c>
      <c r="I323" s="121" t="str">
        <f>IF(AND($C323&gt;0, NOT($C$167&gt;0)), "Row " &amp; ROW($C$167) &amp; " should be positive!", "OK")</f>
        <v>OK</v>
      </c>
    </row>
    <row r="324" spans="1:9" x14ac:dyDescent="0.2">
      <c r="A324" s="4" t="s">
        <v>1</v>
      </c>
      <c r="B324" s="5" t="s">
        <v>400</v>
      </c>
      <c r="C324" s="113">
        <v>0</v>
      </c>
      <c r="D324" s="110" t="s">
        <v>634</v>
      </c>
      <c r="E324" s="6"/>
      <c r="G324" s="121" t="str">
        <f t="shared" si="10"/>
        <v>OK</v>
      </c>
      <c r="H324" s="121" t="str">
        <f t="shared" si="11"/>
        <v>OK</v>
      </c>
      <c r="I324" s="121" t="str">
        <f>IF(AND($C324&gt;0, NOT($C$168&gt;0)), "Row " &amp; ROW($C$168) &amp; " should be positive!", "OK")</f>
        <v>OK</v>
      </c>
    </row>
    <row r="325" spans="1:9" x14ac:dyDescent="0.2">
      <c r="A325" s="4" t="s">
        <v>12</v>
      </c>
      <c r="B325" s="5" t="s">
        <v>400</v>
      </c>
      <c r="C325" s="113">
        <v>0</v>
      </c>
      <c r="D325" s="110" t="s">
        <v>634</v>
      </c>
      <c r="E325" s="6"/>
      <c r="G325" s="121" t="str">
        <f t="shared" si="10"/>
        <v>OK</v>
      </c>
      <c r="H325" s="121" t="str">
        <f t="shared" si="11"/>
        <v>OK</v>
      </c>
      <c r="I325" s="121" t="str">
        <f>IF(AND($C325&gt;0, NOT($C$169&gt;0)), "Row " &amp; ROW($C$169) &amp; " should be positive!", "OK")</f>
        <v>OK</v>
      </c>
    </row>
    <row r="326" spans="1:9" x14ac:dyDescent="0.2">
      <c r="A326" s="4" t="s">
        <v>13</v>
      </c>
      <c r="B326" s="5" t="s">
        <v>400</v>
      </c>
      <c r="C326" s="113">
        <v>0</v>
      </c>
      <c r="D326" s="110" t="s">
        <v>634</v>
      </c>
      <c r="E326" s="6"/>
      <c r="G326" s="121" t="str">
        <f t="shared" ref="G326:G389" si="12">IF(OR(ISBLANK($C326), ISBLANK($D326)), "missing", "OK")</f>
        <v>OK</v>
      </c>
      <c r="H326" s="121" t="str">
        <f t="shared" si="11"/>
        <v>OK</v>
      </c>
      <c r="I326" s="121" t="str">
        <f>IF(AND($C326&gt;0, NOT($C$170&gt;0)), "Row " &amp; ROW($C$170) &amp; " should be positive!", "OK")</f>
        <v>OK</v>
      </c>
    </row>
    <row r="327" spans="1:9" x14ac:dyDescent="0.2">
      <c r="A327" s="4" t="s">
        <v>1</v>
      </c>
      <c r="B327" s="5" t="s">
        <v>401</v>
      </c>
      <c r="C327" s="113">
        <v>0</v>
      </c>
      <c r="D327" s="110" t="s">
        <v>634</v>
      </c>
      <c r="E327" s="6"/>
      <c r="G327" s="121" t="str">
        <f t="shared" si="12"/>
        <v>OK</v>
      </c>
      <c r="H327" s="121" t="str">
        <f t="shared" si="11"/>
        <v>OK</v>
      </c>
      <c r="I327" s="121" t="str">
        <f>IF(AND($C327&gt;0, NOT($C$171&gt;0)), "Row " &amp; ROW($C$171) &amp; " should be positive!", "OK")</f>
        <v>OK</v>
      </c>
    </row>
    <row r="328" spans="1:9" x14ac:dyDescent="0.2">
      <c r="A328" s="4" t="s">
        <v>12</v>
      </c>
      <c r="B328" s="5" t="s">
        <v>401</v>
      </c>
      <c r="C328" s="113">
        <v>0</v>
      </c>
      <c r="D328" s="110" t="s">
        <v>634</v>
      </c>
      <c r="E328" s="6"/>
      <c r="G328" s="121" t="str">
        <f t="shared" si="12"/>
        <v>OK</v>
      </c>
      <c r="H328" s="121" t="str">
        <f t="shared" si="11"/>
        <v>OK</v>
      </c>
      <c r="I328" s="121" t="str">
        <f>IF(AND($C328&gt;0, NOT($C$172&gt;0)), "Row " &amp; ROW($C$172) &amp; " should be positive!", "OK")</f>
        <v>OK</v>
      </c>
    </row>
    <row r="329" spans="1:9" x14ac:dyDescent="0.2">
      <c r="A329" s="4" t="s">
        <v>13</v>
      </c>
      <c r="B329" s="5" t="s">
        <v>401</v>
      </c>
      <c r="C329" s="113">
        <v>0</v>
      </c>
      <c r="D329" s="110" t="s">
        <v>634</v>
      </c>
      <c r="E329" s="6"/>
      <c r="G329" s="121" t="str">
        <f t="shared" si="12"/>
        <v>OK</v>
      </c>
      <c r="H329" s="121" t="str">
        <f t="shared" si="11"/>
        <v>OK</v>
      </c>
      <c r="I329" s="121" t="str">
        <f>IF(AND($C329&gt;0, NOT($C$173&gt;0)), "Row " &amp; ROW($C$173) &amp; " should be positive!", "OK")</f>
        <v>OK</v>
      </c>
    </row>
    <row r="330" spans="1:9" x14ac:dyDescent="0.2">
      <c r="A330" s="4" t="s">
        <v>1</v>
      </c>
      <c r="B330" s="5" t="s">
        <v>402</v>
      </c>
      <c r="C330" s="113">
        <v>0</v>
      </c>
      <c r="D330" s="110" t="s">
        <v>634</v>
      </c>
      <c r="E330" s="6"/>
      <c r="G330" s="121" t="str">
        <f t="shared" si="12"/>
        <v>OK</v>
      </c>
      <c r="H330" s="121" t="str">
        <f t="shared" ref="H330:H393" si="13">IF(AND($C330&gt;0, $D330= "NA"), "Flag should be OK", "OK")</f>
        <v>OK</v>
      </c>
      <c r="I330" s="121" t="str">
        <f>IF(AND($C330&gt;0, NOT($C$174&gt;0)), "Row " &amp; ROW($C$174) &amp; " should be positive!", "OK")</f>
        <v>OK</v>
      </c>
    </row>
    <row r="331" spans="1:9" x14ac:dyDescent="0.2">
      <c r="A331" s="4" t="s">
        <v>12</v>
      </c>
      <c r="B331" s="5" t="s">
        <v>402</v>
      </c>
      <c r="C331" s="113">
        <v>0</v>
      </c>
      <c r="D331" s="110" t="s">
        <v>634</v>
      </c>
      <c r="E331" s="6"/>
      <c r="G331" s="121" t="str">
        <f t="shared" si="12"/>
        <v>OK</v>
      </c>
      <c r="H331" s="121" t="str">
        <f t="shared" si="13"/>
        <v>OK</v>
      </c>
      <c r="I331" s="121" t="str">
        <f>IF(AND($C331&gt;0, NOT($C$175&gt;0)), "Row " &amp; ROW($C$175) &amp; " should be positive!", "OK")</f>
        <v>OK</v>
      </c>
    </row>
    <row r="332" spans="1:9" x14ac:dyDescent="0.2">
      <c r="A332" s="4" t="s">
        <v>13</v>
      </c>
      <c r="B332" s="5" t="s">
        <v>402</v>
      </c>
      <c r="C332" s="113">
        <v>0</v>
      </c>
      <c r="D332" s="110" t="s">
        <v>634</v>
      </c>
      <c r="E332" s="6"/>
      <c r="G332" s="121" t="str">
        <f t="shared" si="12"/>
        <v>OK</v>
      </c>
      <c r="H332" s="121" t="str">
        <f t="shared" si="13"/>
        <v>OK</v>
      </c>
      <c r="I332" s="121" t="str">
        <f>IF(AND($C332&gt;0, NOT($C$176&gt;0)), "Row " &amp; ROW($C$176) &amp; " should be positive!", "OK")</f>
        <v>OK</v>
      </c>
    </row>
    <row r="333" spans="1:9" x14ac:dyDescent="0.2">
      <c r="A333" s="4" t="s">
        <v>1</v>
      </c>
      <c r="B333" s="5" t="s">
        <v>403</v>
      </c>
      <c r="C333" s="113">
        <v>0</v>
      </c>
      <c r="D333" s="110" t="s">
        <v>634</v>
      </c>
      <c r="E333" s="6"/>
      <c r="G333" s="121" t="str">
        <f t="shared" si="12"/>
        <v>OK</v>
      </c>
      <c r="H333" s="121" t="str">
        <f t="shared" si="13"/>
        <v>OK</v>
      </c>
      <c r="I333" s="121" t="str">
        <f>IF(AND($C333&gt;0, NOT($C$177&gt;0)), "Row " &amp; ROW($C$177) &amp; " should be positive!", "OK")</f>
        <v>OK</v>
      </c>
    </row>
    <row r="334" spans="1:9" x14ac:dyDescent="0.2">
      <c r="A334" s="4" t="s">
        <v>12</v>
      </c>
      <c r="B334" s="5" t="s">
        <v>403</v>
      </c>
      <c r="C334" s="113">
        <v>0</v>
      </c>
      <c r="D334" s="110" t="s">
        <v>634</v>
      </c>
      <c r="E334" s="6"/>
      <c r="G334" s="121" t="str">
        <f t="shared" si="12"/>
        <v>OK</v>
      </c>
      <c r="H334" s="121" t="str">
        <f t="shared" si="13"/>
        <v>OK</v>
      </c>
      <c r="I334" s="121" t="str">
        <f>IF(AND($C334&gt;0, NOT($C$178&gt;0)), "Row " &amp; ROW($C$178) &amp; " should be positive!", "OK")</f>
        <v>OK</v>
      </c>
    </row>
    <row r="335" spans="1:9" x14ac:dyDescent="0.2">
      <c r="A335" s="4" t="s">
        <v>13</v>
      </c>
      <c r="B335" s="5" t="s">
        <v>403</v>
      </c>
      <c r="C335" s="113">
        <v>0</v>
      </c>
      <c r="D335" s="110" t="s">
        <v>634</v>
      </c>
      <c r="E335" s="6"/>
      <c r="G335" s="121" t="str">
        <f t="shared" si="12"/>
        <v>OK</v>
      </c>
      <c r="H335" s="121" t="str">
        <f t="shared" si="13"/>
        <v>OK</v>
      </c>
      <c r="I335" s="121" t="str">
        <f>IF(AND($C335&gt;0, NOT($C$179&gt;0)), "Row " &amp; ROW($C$179) &amp; " should be positive!", "OK")</f>
        <v>OK</v>
      </c>
    </row>
    <row r="336" spans="1:9" x14ac:dyDescent="0.2">
      <c r="A336" s="4" t="s">
        <v>1</v>
      </c>
      <c r="B336" s="5" t="s">
        <v>404</v>
      </c>
      <c r="C336" s="113">
        <v>0</v>
      </c>
      <c r="D336" s="110" t="s">
        <v>634</v>
      </c>
      <c r="E336" s="6"/>
      <c r="G336" s="121" t="str">
        <f t="shared" si="12"/>
        <v>OK</v>
      </c>
      <c r="H336" s="121" t="str">
        <f t="shared" si="13"/>
        <v>OK</v>
      </c>
      <c r="I336" s="121" t="str">
        <f>IF(AND($C336&gt;0, NOT($C$180&gt;0)), "Row " &amp; ROW($C$180) &amp; " should be positive!", "OK")</f>
        <v>OK</v>
      </c>
    </row>
    <row r="337" spans="1:9" x14ac:dyDescent="0.2">
      <c r="A337" s="4" t="s">
        <v>12</v>
      </c>
      <c r="B337" s="5" t="s">
        <v>404</v>
      </c>
      <c r="C337" s="113">
        <v>0</v>
      </c>
      <c r="D337" s="110" t="s">
        <v>634</v>
      </c>
      <c r="E337" s="6"/>
      <c r="G337" s="121" t="str">
        <f t="shared" si="12"/>
        <v>OK</v>
      </c>
      <c r="H337" s="121" t="str">
        <f t="shared" si="13"/>
        <v>OK</v>
      </c>
      <c r="I337" s="121" t="str">
        <f>IF(AND($C337&gt;0, NOT($C$181&gt;0)), "Row " &amp; ROW($C$181) &amp; " should be positive!", "OK")</f>
        <v>OK</v>
      </c>
    </row>
    <row r="338" spans="1:9" x14ac:dyDescent="0.2">
      <c r="A338" s="4" t="s">
        <v>13</v>
      </c>
      <c r="B338" s="5" t="s">
        <v>404</v>
      </c>
      <c r="C338" s="113">
        <v>0</v>
      </c>
      <c r="D338" s="110" t="s">
        <v>634</v>
      </c>
      <c r="E338" s="6"/>
      <c r="G338" s="121" t="str">
        <f t="shared" si="12"/>
        <v>OK</v>
      </c>
      <c r="H338" s="121" t="str">
        <f t="shared" si="13"/>
        <v>OK</v>
      </c>
      <c r="I338" s="121" t="str">
        <f>IF(AND($C338&gt;0, NOT($C$182&gt;0)), "Row " &amp; ROW($C$182) &amp; " should be positive!", "OK")</f>
        <v>OK</v>
      </c>
    </row>
    <row r="339" spans="1:9" x14ac:dyDescent="0.2">
      <c r="A339" s="4" t="s">
        <v>1</v>
      </c>
      <c r="B339" s="5" t="s">
        <v>405</v>
      </c>
      <c r="C339" s="112">
        <f xml:space="preserve"> SUM($C$366, $C$369, $C$372, $C$375, $C$378)</f>
        <v>0</v>
      </c>
      <c r="D339" s="110" t="s">
        <v>634</v>
      </c>
      <c r="E339" s="6"/>
      <c r="F339" s="123">
        <f>SUM($C$339) - SUM($C$342, $C$360, $C$363)</f>
        <v>0</v>
      </c>
      <c r="G339" s="121" t="str">
        <f t="shared" si="12"/>
        <v>OK</v>
      </c>
      <c r="H339" s="121" t="str">
        <f t="shared" si="13"/>
        <v>OK</v>
      </c>
      <c r="I339" s="121" t="str">
        <f>IF(AND($C339&gt;0, NOT($C$183&gt;0)), "Row " &amp; ROW($C$183) &amp; " should be positive!", "OK")</f>
        <v>OK</v>
      </c>
    </row>
    <row r="340" spans="1:9" x14ac:dyDescent="0.2">
      <c r="A340" s="4" t="s">
        <v>12</v>
      </c>
      <c r="B340" s="5" t="s">
        <v>405</v>
      </c>
      <c r="C340" s="112">
        <f xml:space="preserve"> SUM($C$367, $C$370, $C$373, $C$376, $C$379)</f>
        <v>0</v>
      </c>
      <c r="D340" s="110" t="s">
        <v>634</v>
      </c>
      <c r="E340" s="6"/>
      <c r="F340" s="123">
        <f>SUM($C$340) - SUM($C$343, $C$361, $C$364)</f>
        <v>0</v>
      </c>
      <c r="G340" s="121" t="str">
        <f t="shared" si="12"/>
        <v>OK</v>
      </c>
      <c r="H340" s="121" t="str">
        <f t="shared" si="13"/>
        <v>OK</v>
      </c>
      <c r="I340" s="121" t="str">
        <f>IF(AND($C340&gt;0, NOT($C$184&gt;0)), "Row " &amp; ROW($C$184) &amp; " should be positive!", "OK")</f>
        <v>OK</v>
      </c>
    </row>
    <row r="341" spans="1:9" x14ac:dyDescent="0.2">
      <c r="A341" s="4" t="s">
        <v>13</v>
      </c>
      <c r="B341" s="5" t="s">
        <v>405</v>
      </c>
      <c r="C341" s="112">
        <f xml:space="preserve"> SUM($C$368, $C$371, $C$374, $C$377, $C$380)</f>
        <v>0</v>
      </c>
      <c r="D341" s="110" t="s">
        <v>634</v>
      </c>
      <c r="E341" s="6"/>
      <c r="F341" s="123">
        <f>SUM($C$341) - SUM($C$344, $C$362, $C$365)</f>
        <v>0</v>
      </c>
      <c r="G341" s="121" t="str">
        <f t="shared" si="12"/>
        <v>OK</v>
      </c>
      <c r="H341" s="121" t="str">
        <f t="shared" si="13"/>
        <v>OK</v>
      </c>
      <c r="I341" s="121" t="str">
        <f>IF(AND($C341&gt;0, NOT($C$185&gt;0)), "Row " &amp; ROW($C$185) &amp; " should be positive!", "OK")</f>
        <v>OK</v>
      </c>
    </row>
    <row r="342" spans="1:9" x14ac:dyDescent="0.2">
      <c r="A342" s="4" t="s">
        <v>1</v>
      </c>
      <c r="B342" s="5" t="s">
        <v>406</v>
      </c>
      <c r="C342" s="112">
        <f xml:space="preserve"> SUM($C$345, $C$348, $C$351, $C$354, $C$357)</f>
        <v>0</v>
      </c>
      <c r="D342" s="110" t="s">
        <v>634</v>
      </c>
      <c r="E342" s="6"/>
      <c r="F342" s="123">
        <f>SUM($C$339) - SUM($C$366, $C$369, $C$372, $C$375, $C$378)</f>
        <v>0</v>
      </c>
      <c r="G342" s="121" t="str">
        <f t="shared" si="12"/>
        <v>OK</v>
      </c>
      <c r="H342" s="121" t="str">
        <f t="shared" si="13"/>
        <v>OK</v>
      </c>
      <c r="I342" s="121" t="str">
        <f>IF(AND($C342&gt;0, NOT($C$186&gt;0)), "Row " &amp; ROW($C$186) &amp; " should be positive!", "OK")</f>
        <v>OK</v>
      </c>
    </row>
    <row r="343" spans="1:9" x14ac:dyDescent="0.2">
      <c r="A343" s="4" t="s">
        <v>12</v>
      </c>
      <c r="B343" s="5" t="s">
        <v>406</v>
      </c>
      <c r="C343" s="112">
        <f xml:space="preserve"> SUM($C$346, $C$349, $C$352, $C$355, $C$358)</f>
        <v>0</v>
      </c>
      <c r="D343" s="110" t="s">
        <v>634</v>
      </c>
      <c r="E343" s="6"/>
      <c r="F343" s="123">
        <f>SUM($C$340) - SUM($C$367, $C$370, $C$373, $C$376, $C$379)</f>
        <v>0</v>
      </c>
      <c r="G343" s="121" t="str">
        <f t="shared" si="12"/>
        <v>OK</v>
      </c>
      <c r="H343" s="121" t="str">
        <f t="shared" si="13"/>
        <v>OK</v>
      </c>
      <c r="I343" s="121" t="str">
        <f>IF(AND($C343&gt;0, NOT($C$187&gt;0)), "Row " &amp; ROW($C$187) &amp; " should be positive!", "OK")</f>
        <v>OK</v>
      </c>
    </row>
    <row r="344" spans="1:9" x14ac:dyDescent="0.2">
      <c r="A344" s="4" t="s">
        <v>13</v>
      </c>
      <c r="B344" s="5" t="s">
        <v>406</v>
      </c>
      <c r="C344" s="112">
        <f xml:space="preserve"> SUM($C$347, $C$350, $C$353, $C$356, $C$359)</f>
        <v>0</v>
      </c>
      <c r="D344" s="110" t="s">
        <v>634</v>
      </c>
      <c r="E344" s="6"/>
      <c r="F344" s="123">
        <f>SUM($C$341) - SUM($C$368, $C$371, $C$374, $C$377, $C$380)</f>
        <v>0</v>
      </c>
      <c r="G344" s="121" t="str">
        <f t="shared" si="12"/>
        <v>OK</v>
      </c>
      <c r="H344" s="121" t="str">
        <f t="shared" si="13"/>
        <v>OK</v>
      </c>
      <c r="I344" s="121" t="str">
        <f>IF(AND($C344&gt;0, NOT($C$188&gt;0)), "Row " &amp; ROW($C$188) &amp; " should be positive!", "OK")</f>
        <v>OK</v>
      </c>
    </row>
    <row r="345" spans="1:9" x14ac:dyDescent="0.2">
      <c r="A345" s="4" t="s">
        <v>1</v>
      </c>
      <c r="B345" s="5" t="s">
        <v>407</v>
      </c>
      <c r="C345" s="113">
        <v>0</v>
      </c>
      <c r="D345" s="110" t="s">
        <v>634</v>
      </c>
      <c r="E345" s="6"/>
      <c r="F345" s="123">
        <f>SUM($C$342) - SUM($C$345, $C$348, $C$351, $C$354, $C$357)</f>
        <v>0</v>
      </c>
      <c r="G345" s="121" t="str">
        <f t="shared" si="12"/>
        <v>OK</v>
      </c>
      <c r="H345" s="121" t="str">
        <f t="shared" si="13"/>
        <v>OK</v>
      </c>
      <c r="I345" s="121" t="str">
        <f>IF(AND($C345&gt;0, NOT($C$189&gt;0)), "Row " &amp; ROW($C$189) &amp; " should be positive!", "OK")</f>
        <v>OK</v>
      </c>
    </row>
    <row r="346" spans="1:9" x14ac:dyDescent="0.2">
      <c r="A346" s="4" t="s">
        <v>12</v>
      </c>
      <c r="B346" s="5" t="s">
        <v>407</v>
      </c>
      <c r="C346" s="113">
        <v>0</v>
      </c>
      <c r="D346" s="110" t="s">
        <v>634</v>
      </c>
      <c r="E346" s="6"/>
      <c r="F346" s="123">
        <f>SUM($C$343) - SUM($C$346, $C$349, $C$352, $C$355, $C$358)</f>
        <v>0</v>
      </c>
      <c r="G346" s="121" t="str">
        <f t="shared" si="12"/>
        <v>OK</v>
      </c>
      <c r="H346" s="121" t="str">
        <f t="shared" si="13"/>
        <v>OK</v>
      </c>
      <c r="I346" s="121" t="str">
        <f>IF(AND($C346&gt;0, NOT($C$190&gt;0)), "Row " &amp; ROW($C$190) &amp; " should be positive!", "OK")</f>
        <v>OK</v>
      </c>
    </row>
    <row r="347" spans="1:9" x14ac:dyDescent="0.2">
      <c r="A347" s="4" t="s">
        <v>13</v>
      </c>
      <c r="B347" s="5" t="s">
        <v>407</v>
      </c>
      <c r="C347" s="113">
        <v>0</v>
      </c>
      <c r="D347" s="110" t="s">
        <v>634</v>
      </c>
      <c r="E347" s="6"/>
      <c r="F347" s="123">
        <f>SUM($C$344) - SUM($C$347, $C$350, $C$353, $C$356, $C$359)</f>
        <v>0</v>
      </c>
      <c r="G347" s="121" t="str">
        <f t="shared" si="12"/>
        <v>OK</v>
      </c>
      <c r="H347" s="121" t="str">
        <f t="shared" si="13"/>
        <v>OK</v>
      </c>
      <c r="I347" s="121" t="str">
        <f>IF(AND($C347&gt;0, NOT($C$191&gt;0)), "Row " &amp; ROW($C$191) &amp; " should be positive!", "OK")</f>
        <v>OK</v>
      </c>
    </row>
    <row r="348" spans="1:9" x14ac:dyDescent="0.2">
      <c r="A348" s="4" t="s">
        <v>1</v>
      </c>
      <c r="B348" s="5" t="s">
        <v>408</v>
      </c>
      <c r="C348" s="113">
        <v>0</v>
      </c>
      <c r="D348" s="110" t="s">
        <v>634</v>
      </c>
      <c r="E348" s="6"/>
      <c r="G348" s="121" t="str">
        <f t="shared" si="12"/>
        <v>OK</v>
      </c>
      <c r="H348" s="121" t="str">
        <f t="shared" si="13"/>
        <v>OK</v>
      </c>
      <c r="I348" s="121" t="str">
        <f>IF(AND($C348&gt;0, NOT($C$192&gt;0)), "Row " &amp; ROW($C$192) &amp; " should be positive!", "OK")</f>
        <v>OK</v>
      </c>
    </row>
    <row r="349" spans="1:9" x14ac:dyDescent="0.2">
      <c r="A349" s="4" t="s">
        <v>12</v>
      </c>
      <c r="B349" s="5" t="s">
        <v>408</v>
      </c>
      <c r="C349" s="113">
        <v>0</v>
      </c>
      <c r="D349" s="110" t="s">
        <v>634</v>
      </c>
      <c r="E349" s="6"/>
      <c r="G349" s="121" t="str">
        <f t="shared" si="12"/>
        <v>OK</v>
      </c>
      <c r="H349" s="121" t="str">
        <f t="shared" si="13"/>
        <v>OK</v>
      </c>
      <c r="I349" s="121" t="str">
        <f>IF(AND($C349&gt;0, NOT($C$193&gt;0)), "Row " &amp; ROW($C$193) &amp; " should be positive!", "OK")</f>
        <v>OK</v>
      </c>
    </row>
    <row r="350" spans="1:9" x14ac:dyDescent="0.2">
      <c r="A350" s="4" t="s">
        <v>13</v>
      </c>
      <c r="B350" s="5" t="s">
        <v>408</v>
      </c>
      <c r="C350" s="113">
        <v>0</v>
      </c>
      <c r="D350" s="110" t="s">
        <v>634</v>
      </c>
      <c r="E350" s="6"/>
      <c r="G350" s="121" t="str">
        <f t="shared" si="12"/>
        <v>OK</v>
      </c>
      <c r="H350" s="121" t="str">
        <f t="shared" si="13"/>
        <v>OK</v>
      </c>
      <c r="I350" s="121" t="str">
        <f>IF(AND($C350&gt;0, NOT($C$194&gt;0)), "Row " &amp; ROW($C$194) &amp; " should be positive!", "OK")</f>
        <v>OK</v>
      </c>
    </row>
    <row r="351" spans="1:9" x14ac:dyDescent="0.2">
      <c r="A351" s="4" t="s">
        <v>1</v>
      </c>
      <c r="B351" s="5" t="s">
        <v>409</v>
      </c>
      <c r="C351" s="113">
        <v>0</v>
      </c>
      <c r="D351" s="110" t="s">
        <v>634</v>
      </c>
      <c r="E351" s="6"/>
      <c r="G351" s="121" t="str">
        <f t="shared" si="12"/>
        <v>OK</v>
      </c>
      <c r="H351" s="121" t="str">
        <f t="shared" si="13"/>
        <v>OK</v>
      </c>
      <c r="I351" s="121" t="str">
        <f>IF(AND($C351&gt;0, NOT($C$195&gt;0)), "Row " &amp; ROW($C$195) &amp; " should be positive!", "OK")</f>
        <v>OK</v>
      </c>
    </row>
    <row r="352" spans="1:9" x14ac:dyDescent="0.2">
      <c r="A352" s="4" t="s">
        <v>12</v>
      </c>
      <c r="B352" s="5" t="s">
        <v>409</v>
      </c>
      <c r="C352" s="113">
        <v>0</v>
      </c>
      <c r="D352" s="110" t="s">
        <v>634</v>
      </c>
      <c r="E352" s="6"/>
      <c r="G352" s="121" t="str">
        <f t="shared" si="12"/>
        <v>OK</v>
      </c>
      <c r="H352" s="121" t="str">
        <f t="shared" si="13"/>
        <v>OK</v>
      </c>
      <c r="I352" s="121" t="str">
        <f>IF(AND($C352&gt;0, NOT($C$196&gt;0)), "Row " &amp; ROW($C$196) &amp; " should be positive!", "OK")</f>
        <v>OK</v>
      </c>
    </row>
    <row r="353" spans="1:9" x14ac:dyDescent="0.2">
      <c r="A353" s="4" t="s">
        <v>13</v>
      </c>
      <c r="B353" s="5" t="s">
        <v>409</v>
      </c>
      <c r="C353" s="113">
        <v>0</v>
      </c>
      <c r="D353" s="110" t="s">
        <v>634</v>
      </c>
      <c r="E353" s="6"/>
      <c r="G353" s="121" t="str">
        <f t="shared" si="12"/>
        <v>OK</v>
      </c>
      <c r="H353" s="121" t="str">
        <f t="shared" si="13"/>
        <v>OK</v>
      </c>
      <c r="I353" s="121" t="str">
        <f>IF(AND($C353&gt;0, NOT($C$197&gt;0)), "Row " &amp; ROW($C$197) &amp; " should be positive!", "OK")</f>
        <v>OK</v>
      </c>
    </row>
    <row r="354" spans="1:9" x14ac:dyDescent="0.2">
      <c r="A354" s="4" t="s">
        <v>1</v>
      </c>
      <c r="B354" s="5" t="s">
        <v>410</v>
      </c>
      <c r="C354" s="113">
        <v>0</v>
      </c>
      <c r="D354" s="110" t="s">
        <v>634</v>
      </c>
      <c r="E354" s="6"/>
      <c r="G354" s="121" t="str">
        <f t="shared" si="12"/>
        <v>OK</v>
      </c>
      <c r="H354" s="121" t="str">
        <f t="shared" si="13"/>
        <v>OK</v>
      </c>
      <c r="I354" s="121" t="str">
        <f>IF(AND($C354&gt;0, NOT($C$198&gt;0)), "Row " &amp; ROW($C$198) &amp; " should be positive!", "OK")</f>
        <v>OK</v>
      </c>
    </row>
    <row r="355" spans="1:9" x14ac:dyDescent="0.2">
      <c r="A355" s="4" t="s">
        <v>12</v>
      </c>
      <c r="B355" s="5" t="s">
        <v>410</v>
      </c>
      <c r="C355" s="113">
        <v>0</v>
      </c>
      <c r="D355" s="110" t="s">
        <v>634</v>
      </c>
      <c r="E355" s="6"/>
      <c r="G355" s="121" t="str">
        <f t="shared" si="12"/>
        <v>OK</v>
      </c>
      <c r="H355" s="121" t="str">
        <f t="shared" si="13"/>
        <v>OK</v>
      </c>
      <c r="I355" s="121" t="str">
        <f>IF(AND($C355&gt;0, NOT($C$199&gt;0)), "Row " &amp; ROW($C$199) &amp; " should be positive!", "OK")</f>
        <v>OK</v>
      </c>
    </row>
    <row r="356" spans="1:9" x14ac:dyDescent="0.2">
      <c r="A356" s="4" t="s">
        <v>13</v>
      </c>
      <c r="B356" s="5" t="s">
        <v>410</v>
      </c>
      <c r="C356" s="113">
        <v>0</v>
      </c>
      <c r="D356" s="110" t="s">
        <v>634</v>
      </c>
      <c r="E356" s="6"/>
      <c r="G356" s="121" t="str">
        <f t="shared" si="12"/>
        <v>OK</v>
      </c>
      <c r="H356" s="121" t="str">
        <f t="shared" si="13"/>
        <v>OK</v>
      </c>
      <c r="I356" s="121" t="str">
        <f>IF(AND($C356&gt;0, NOT($C$200&gt;0)), "Row " &amp; ROW($C$200) &amp; " should be positive!", "OK")</f>
        <v>OK</v>
      </c>
    </row>
    <row r="357" spans="1:9" x14ac:dyDescent="0.2">
      <c r="A357" s="4" t="s">
        <v>1</v>
      </c>
      <c r="B357" s="5" t="s">
        <v>411</v>
      </c>
      <c r="C357" s="113">
        <v>0</v>
      </c>
      <c r="D357" s="110" t="s">
        <v>634</v>
      </c>
      <c r="E357" s="6"/>
      <c r="G357" s="121" t="str">
        <f t="shared" si="12"/>
        <v>OK</v>
      </c>
      <c r="H357" s="121" t="str">
        <f t="shared" si="13"/>
        <v>OK</v>
      </c>
      <c r="I357" s="121" t="str">
        <f>IF(AND($C357&gt;0, NOT($C$201&gt;0)), "Row " &amp; ROW($C$201) &amp; " should be positive!", "OK")</f>
        <v>OK</v>
      </c>
    </row>
    <row r="358" spans="1:9" x14ac:dyDescent="0.2">
      <c r="A358" s="4" t="s">
        <v>12</v>
      </c>
      <c r="B358" s="5" t="s">
        <v>411</v>
      </c>
      <c r="C358" s="113">
        <v>0</v>
      </c>
      <c r="D358" s="110" t="s">
        <v>634</v>
      </c>
      <c r="E358" s="6"/>
      <c r="G358" s="121" t="str">
        <f t="shared" si="12"/>
        <v>OK</v>
      </c>
      <c r="H358" s="121" t="str">
        <f t="shared" si="13"/>
        <v>OK</v>
      </c>
      <c r="I358" s="121" t="str">
        <f>IF(AND($C358&gt;0, NOT($C$202&gt;0)), "Row " &amp; ROW($C$202) &amp; " should be positive!", "OK")</f>
        <v>OK</v>
      </c>
    </row>
    <row r="359" spans="1:9" x14ac:dyDescent="0.2">
      <c r="A359" s="4" t="s">
        <v>13</v>
      </c>
      <c r="B359" s="5" t="s">
        <v>411</v>
      </c>
      <c r="C359" s="113">
        <v>0</v>
      </c>
      <c r="D359" s="110" t="s">
        <v>634</v>
      </c>
      <c r="E359" s="6"/>
      <c r="G359" s="121" t="str">
        <f t="shared" si="12"/>
        <v>OK</v>
      </c>
      <c r="H359" s="121" t="str">
        <f t="shared" si="13"/>
        <v>OK</v>
      </c>
      <c r="I359" s="121" t="str">
        <f>IF(AND($C359&gt;0, NOT($C$203&gt;0)), "Row " &amp; ROW($C$203) &amp; " should be positive!", "OK")</f>
        <v>OK</v>
      </c>
    </row>
    <row r="360" spans="1:9" x14ac:dyDescent="0.2">
      <c r="A360" s="4" t="s">
        <v>1</v>
      </c>
      <c r="B360" s="5" t="s">
        <v>412</v>
      </c>
      <c r="C360" s="113">
        <v>0</v>
      </c>
      <c r="D360" s="110" t="s">
        <v>634</v>
      </c>
      <c r="E360" s="6"/>
      <c r="G360" s="121" t="str">
        <f t="shared" si="12"/>
        <v>OK</v>
      </c>
      <c r="H360" s="121" t="str">
        <f t="shared" si="13"/>
        <v>OK</v>
      </c>
      <c r="I360" s="121" t="str">
        <f>IF(AND($C360&gt;0, NOT($C$204&gt;0)), "Row " &amp; ROW($C$204) &amp; " should be positive!", "OK")</f>
        <v>OK</v>
      </c>
    </row>
    <row r="361" spans="1:9" x14ac:dyDescent="0.2">
      <c r="A361" s="4" t="s">
        <v>12</v>
      </c>
      <c r="B361" s="5" t="s">
        <v>412</v>
      </c>
      <c r="C361" s="113">
        <v>0</v>
      </c>
      <c r="D361" s="110" t="s">
        <v>634</v>
      </c>
      <c r="E361" s="6"/>
      <c r="G361" s="121" t="str">
        <f t="shared" si="12"/>
        <v>OK</v>
      </c>
      <c r="H361" s="121" t="str">
        <f t="shared" si="13"/>
        <v>OK</v>
      </c>
      <c r="I361" s="121" t="str">
        <f>IF(AND($C361&gt;0, NOT($C$205&gt;0)), "Row " &amp; ROW($C$205) &amp; " should be positive!", "OK")</f>
        <v>OK</v>
      </c>
    </row>
    <row r="362" spans="1:9" x14ac:dyDescent="0.2">
      <c r="A362" s="4" t="s">
        <v>13</v>
      </c>
      <c r="B362" s="5" t="s">
        <v>412</v>
      </c>
      <c r="C362" s="113">
        <v>0</v>
      </c>
      <c r="D362" s="110" t="s">
        <v>634</v>
      </c>
      <c r="E362" s="6"/>
      <c r="G362" s="121" t="str">
        <f t="shared" si="12"/>
        <v>OK</v>
      </c>
      <c r="H362" s="121" t="str">
        <f t="shared" si="13"/>
        <v>OK</v>
      </c>
      <c r="I362" s="121" t="str">
        <f>IF(AND($C362&gt;0, NOT($C$206&gt;0)), "Row " &amp; ROW($C$206) &amp; " should be positive!", "OK")</f>
        <v>OK</v>
      </c>
    </row>
    <row r="363" spans="1:9" x14ac:dyDescent="0.2">
      <c r="A363" s="4" t="s">
        <v>1</v>
      </c>
      <c r="B363" s="5" t="s">
        <v>413</v>
      </c>
      <c r="C363" s="113">
        <v>0</v>
      </c>
      <c r="D363" s="110" t="s">
        <v>634</v>
      </c>
      <c r="E363" s="6"/>
      <c r="G363" s="121" t="str">
        <f t="shared" si="12"/>
        <v>OK</v>
      </c>
      <c r="H363" s="121" t="str">
        <f t="shared" si="13"/>
        <v>OK</v>
      </c>
      <c r="I363" s="121" t="str">
        <f>IF(AND($C363&gt;0, NOT($C$207&gt;0)), "Row " &amp; ROW($C$207) &amp; " should be positive!", "OK")</f>
        <v>OK</v>
      </c>
    </row>
    <row r="364" spans="1:9" x14ac:dyDescent="0.2">
      <c r="A364" s="4" t="s">
        <v>12</v>
      </c>
      <c r="B364" s="5" t="s">
        <v>413</v>
      </c>
      <c r="C364" s="113">
        <v>0</v>
      </c>
      <c r="D364" s="110" t="s">
        <v>634</v>
      </c>
      <c r="E364" s="6"/>
      <c r="G364" s="121" t="str">
        <f t="shared" si="12"/>
        <v>OK</v>
      </c>
      <c r="H364" s="121" t="str">
        <f t="shared" si="13"/>
        <v>OK</v>
      </c>
      <c r="I364" s="121" t="str">
        <f>IF(AND($C364&gt;0, NOT($C$208&gt;0)), "Row " &amp; ROW($C$208) &amp; " should be positive!", "OK")</f>
        <v>OK</v>
      </c>
    </row>
    <row r="365" spans="1:9" x14ac:dyDescent="0.2">
      <c r="A365" s="4" t="s">
        <v>13</v>
      </c>
      <c r="B365" s="5" t="s">
        <v>413</v>
      </c>
      <c r="C365" s="113">
        <v>0</v>
      </c>
      <c r="D365" s="110" t="s">
        <v>634</v>
      </c>
      <c r="E365" s="6"/>
      <c r="G365" s="121" t="str">
        <f t="shared" si="12"/>
        <v>OK</v>
      </c>
      <c r="H365" s="121" t="str">
        <f t="shared" si="13"/>
        <v>OK</v>
      </c>
      <c r="I365" s="121" t="str">
        <f>IF(AND($C365&gt;0, NOT($C$209&gt;0)), "Row " &amp; ROW($C$209) &amp; " should be positive!", "OK")</f>
        <v>OK</v>
      </c>
    </row>
    <row r="366" spans="1:9" x14ac:dyDescent="0.2">
      <c r="A366" s="4" t="s">
        <v>1</v>
      </c>
      <c r="B366" s="5" t="s">
        <v>414</v>
      </c>
      <c r="C366" s="113">
        <v>0</v>
      </c>
      <c r="D366" s="110" t="s">
        <v>634</v>
      </c>
      <c r="E366" s="6"/>
      <c r="G366" s="121" t="str">
        <f t="shared" si="12"/>
        <v>OK</v>
      </c>
      <c r="H366" s="121" t="str">
        <f t="shared" si="13"/>
        <v>OK</v>
      </c>
      <c r="I366" s="121" t="str">
        <f>IF(AND($C366&gt;0, NOT($C$210&gt;0)), "Row " &amp; ROW($C$210) &amp; " should be positive!", "OK")</f>
        <v>OK</v>
      </c>
    </row>
    <row r="367" spans="1:9" x14ac:dyDescent="0.2">
      <c r="A367" s="4" t="s">
        <v>12</v>
      </c>
      <c r="B367" s="5" t="s">
        <v>414</v>
      </c>
      <c r="C367" s="113">
        <v>0</v>
      </c>
      <c r="D367" s="110" t="s">
        <v>634</v>
      </c>
      <c r="E367" s="6"/>
      <c r="G367" s="121" t="str">
        <f t="shared" si="12"/>
        <v>OK</v>
      </c>
      <c r="H367" s="121" t="str">
        <f t="shared" si="13"/>
        <v>OK</v>
      </c>
      <c r="I367" s="121" t="str">
        <f>IF(AND($C367&gt;0, NOT($C$211&gt;0)), "Row " &amp; ROW($C$211) &amp; " should be positive!", "OK")</f>
        <v>OK</v>
      </c>
    </row>
    <row r="368" spans="1:9" x14ac:dyDescent="0.2">
      <c r="A368" s="4" t="s">
        <v>13</v>
      </c>
      <c r="B368" s="5" t="s">
        <v>414</v>
      </c>
      <c r="C368" s="113">
        <v>0</v>
      </c>
      <c r="D368" s="110" t="s">
        <v>634</v>
      </c>
      <c r="E368" s="6"/>
      <c r="G368" s="121" t="str">
        <f t="shared" si="12"/>
        <v>OK</v>
      </c>
      <c r="H368" s="121" t="str">
        <f t="shared" si="13"/>
        <v>OK</v>
      </c>
      <c r="I368" s="121" t="str">
        <f>IF(AND($C368&gt;0, NOT($C$212&gt;0)), "Row " &amp; ROW($C$212) &amp; " should be positive!", "OK")</f>
        <v>OK</v>
      </c>
    </row>
    <row r="369" spans="1:9" x14ac:dyDescent="0.2">
      <c r="A369" s="4" t="s">
        <v>1</v>
      </c>
      <c r="B369" s="5" t="s">
        <v>415</v>
      </c>
      <c r="C369" s="113">
        <v>0</v>
      </c>
      <c r="D369" s="110" t="s">
        <v>634</v>
      </c>
      <c r="E369" s="6"/>
      <c r="G369" s="121" t="str">
        <f t="shared" si="12"/>
        <v>OK</v>
      </c>
      <c r="H369" s="121" t="str">
        <f t="shared" si="13"/>
        <v>OK</v>
      </c>
      <c r="I369" s="121" t="str">
        <f>IF(AND($C369&gt;0, NOT($C$213&gt;0)), "Row " &amp; ROW($C$213) &amp; " should be positive!", "OK")</f>
        <v>OK</v>
      </c>
    </row>
    <row r="370" spans="1:9" x14ac:dyDescent="0.2">
      <c r="A370" s="4" t="s">
        <v>12</v>
      </c>
      <c r="B370" s="5" t="s">
        <v>415</v>
      </c>
      <c r="C370" s="113">
        <v>0</v>
      </c>
      <c r="D370" s="110" t="s">
        <v>634</v>
      </c>
      <c r="E370" s="6"/>
      <c r="G370" s="121" t="str">
        <f t="shared" si="12"/>
        <v>OK</v>
      </c>
      <c r="H370" s="121" t="str">
        <f t="shared" si="13"/>
        <v>OK</v>
      </c>
      <c r="I370" s="121" t="str">
        <f>IF(AND($C370&gt;0, NOT($C$214&gt;0)), "Row " &amp; ROW($C$214) &amp; " should be positive!", "OK")</f>
        <v>OK</v>
      </c>
    </row>
    <row r="371" spans="1:9" x14ac:dyDescent="0.2">
      <c r="A371" s="4" t="s">
        <v>13</v>
      </c>
      <c r="B371" s="5" t="s">
        <v>415</v>
      </c>
      <c r="C371" s="113">
        <v>0</v>
      </c>
      <c r="D371" s="110" t="s">
        <v>634</v>
      </c>
      <c r="E371" s="6"/>
      <c r="G371" s="121" t="str">
        <f t="shared" si="12"/>
        <v>OK</v>
      </c>
      <c r="H371" s="121" t="str">
        <f t="shared" si="13"/>
        <v>OK</v>
      </c>
      <c r="I371" s="121" t="str">
        <f>IF(AND($C371&gt;0, NOT($C$215&gt;0)), "Row " &amp; ROW($C$215) &amp; " should be positive!", "OK")</f>
        <v>OK</v>
      </c>
    </row>
    <row r="372" spans="1:9" x14ac:dyDescent="0.2">
      <c r="A372" s="4" t="s">
        <v>1</v>
      </c>
      <c r="B372" s="5" t="s">
        <v>416</v>
      </c>
      <c r="C372" s="113">
        <v>0</v>
      </c>
      <c r="D372" s="110" t="s">
        <v>634</v>
      </c>
      <c r="E372" s="6"/>
      <c r="G372" s="121" t="str">
        <f t="shared" si="12"/>
        <v>OK</v>
      </c>
      <c r="H372" s="121" t="str">
        <f t="shared" si="13"/>
        <v>OK</v>
      </c>
      <c r="I372" s="121" t="str">
        <f>IF(AND($C372&gt;0, NOT($C$216&gt;0)), "Row " &amp; ROW($C$216) &amp; " should be positive!", "OK")</f>
        <v>OK</v>
      </c>
    </row>
    <row r="373" spans="1:9" x14ac:dyDescent="0.2">
      <c r="A373" s="4" t="s">
        <v>12</v>
      </c>
      <c r="B373" s="5" t="s">
        <v>416</v>
      </c>
      <c r="C373" s="113">
        <v>0</v>
      </c>
      <c r="D373" s="110" t="s">
        <v>634</v>
      </c>
      <c r="E373" s="6"/>
      <c r="G373" s="121" t="str">
        <f t="shared" si="12"/>
        <v>OK</v>
      </c>
      <c r="H373" s="121" t="str">
        <f t="shared" si="13"/>
        <v>OK</v>
      </c>
      <c r="I373" s="121" t="str">
        <f>IF(AND($C373&gt;0, NOT($C$217&gt;0)), "Row " &amp; ROW($C$217) &amp; " should be positive!", "OK")</f>
        <v>OK</v>
      </c>
    </row>
    <row r="374" spans="1:9" x14ac:dyDescent="0.2">
      <c r="A374" s="4" t="s">
        <v>13</v>
      </c>
      <c r="B374" s="5" t="s">
        <v>416</v>
      </c>
      <c r="C374" s="113">
        <v>0</v>
      </c>
      <c r="D374" s="110" t="s">
        <v>634</v>
      </c>
      <c r="E374" s="6"/>
      <c r="G374" s="121" t="str">
        <f t="shared" si="12"/>
        <v>OK</v>
      </c>
      <c r="H374" s="121" t="str">
        <f t="shared" si="13"/>
        <v>OK</v>
      </c>
      <c r="I374" s="121" t="str">
        <f>IF(AND($C374&gt;0, NOT($C$218&gt;0)), "Row " &amp; ROW($C$218) &amp; " should be positive!", "OK")</f>
        <v>OK</v>
      </c>
    </row>
    <row r="375" spans="1:9" x14ac:dyDescent="0.2">
      <c r="A375" s="4" t="s">
        <v>1</v>
      </c>
      <c r="B375" s="5" t="s">
        <v>1007</v>
      </c>
      <c r="C375" s="113">
        <v>0</v>
      </c>
      <c r="D375" s="110" t="s">
        <v>634</v>
      </c>
      <c r="E375" s="6"/>
      <c r="G375" s="121" t="str">
        <f t="shared" si="12"/>
        <v>OK</v>
      </c>
      <c r="H375" s="121" t="str">
        <f t="shared" si="13"/>
        <v>OK</v>
      </c>
      <c r="I375" s="121" t="str">
        <f>IF(AND($C375&gt;0, NOT($C$219&gt;0)), "Row " &amp; ROW($C$219) &amp; " should be positive!", "OK")</f>
        <v>OK</v>
      </c>
    </row>
    <row r="376" spans="1:9" x14ac:dyDescent="0.2">
      <c r="A376" s="4" t="s">
        <v>12</v>
      </c>
      <c r="B376" s="5" t="s">
        <v>1007</v>
      </c>
      <c r="C376" s="113">
        <v>0</v>
      </c>
      <c r="D376" s="110" t="s">
        <v>634</v>
      </c>
      <c r="E376" s="6"/>
      <c r="G376" s="121" t="str">
        <f t="shared" si="12"/>
        <v>OK</v>
      </c>
      <c r="H376" s="121" t="str">
        <f t="shared" si="13"/>
        <v>OK</v>
      </c>
      <c r="I376" s="121" t="str">
        <f>IF(AND($C376&gt;0, NOT($C$220&gt;0)), "Row " &amp; ROW($C$220) &amp; " should be positive!", "OK")</f>
        <v>OK</v>
      </c>
    </row>
    <row r="377" spans="1:9" x14ac:dyDescent="0.2">
      <c r="A377" s="4" t="s">
        <v>13</v>
      </c>
      <c r="B377" s="5" t="s">
        <v>1007</v>
      </c>
      <c r="C377" s="113">
        <v>0</v>
      </c>
      <c r="D377" s="110" t="s">
        <v>634</v>
      </c>
      <c r="E377" s="6"/>
      <c r="G377" s="121" t="str">
        <f t="shared" si="12"/>
        <v>OK</v>
      </c>
      <c r="H377" s="121" t="str">
        <f t="shared" si="13"/>
        <v>OK</v>
      </c>
      <c r="I377" s="121" t="str">
        <f>IF(AND($C377&gt;0, NOT($C$221&gt;0)), "Row " &amp; ROW($C$221) &amp; " should be positive!", "OK")</f>
        <v>OK</v>
      </c>
    </row>
    <row r="378" spans="1:9" x14ac:dyDescent="0.2">
      <c r="A378" s="4" t="s">
        <v>1</v>
      </c>
      <c r="B378" s="5" t="s">
        <v>1011</v>
      </c>
      <c r="C378" s="113">
        <v>0</v>
      </c>
      <c r="D378" s="110" t="s">
        <v>634</v>
      </c>
      <c r="E378" s="6"/>
      <c r="G378" s="121" t="str">
        <f t="shared" si="12"/>
        <v>OK</v>
      </c>
      <c r="H378" s="121" t="str">
        <f t="shared" si="13"/>
        <v>OK</v>
      </c>
      <c r="I378" s="121" t="str">
        <f>IF(AND($C378&gt;0, NOT($C$222&gt;0)), "Row " &amp; ROW($C$222) &amp; " should be positive!", "OK")</f>
        <v>OK</v>
      </c>
    </row>
    <row r="379" spans="1:9" x14ac:dyDescent="0.2">
      <c r="A379" s="4" t="s">
        <v>12</v>
      </c>
      <c r="B379" s="5" t="s">
        <v>1011</v>
      </c>
      <c r="C379" s="113">
        <v>0</v>
      </c>
      <c r="D379" s="110" t="s">
        <v>634</v>
      </c>
      <c r="E379" s="6"/>
      <c r="G379" s="121" t="str">
        <f t="shared" si="12"/>
        <v>OK</v>
      </c>
      <c r="H379" s="121" t="str">
        <f t="shared" si="13"/>
        <v>OK</v>
      </c>
      <c r="I379" s="121" t="str">
        <f>IF(AND($C379&gt;0, NOT($C$223&gt;0)), "Row " &amp; ROW($C$223) &amp; " should be positive!", "OK")</f>
        <v>OK</v>
      </c>
    </row>
    <row r="380" spans="1:9" x14ac:dyDescent="0.2">
      <c r="A380" s="4" t="s">
        <v>13</v>
      </c>
      <c r="B380" s="5" t="s">
        <v>1011</v>
      </c>
      <c r="C380" s="113">
        <v>0</v>
      </c>
      <c r="D380" s="110" t="s">
        <v>634</v>
      </c>
      <c r="E380" s="6"/>
      <c r="G380" s="121" t="str">
        <f t="shared" si="12"/>
        <v>OK</v>
      </c>
      <c r="H380" s="121" t="str">
        <f t="shared" si="13"/>
        <v>OK</v>
      </c>
      <c r="I380" s="121" t="str">
        <f>IF(AND($C380&gt;0, NOT($C$224&gt;0)), "Row " &amp; ROW($C$224) &amp; " should be positive!", "OK")</f>
        <v>OK</v>
      </c>
    </row>
    <row r="381" spans="1:9" x14ac:dyDescent="0.2">
      <c r="A381" s="4" t="s">
        <v>1</v>
      </c>
      <c r="B381" s="5" t="s">
        <v>417</v>
      </c>
      <c r="C381" s="112">
        <f xml:space="preserve"> SUM($C$390, $C$414)</f>
        <v>0</v>
      </c>
      <c r="D381" s="110" t="s">
        <v>634</v>
      </c>
      <c r="E381" s="6"/>
      <c r="F381" s="123">
        <f>SUM($C$381) - SUM($C$384, $C$387)</f>
        <v>0</v>
      </c>
      <c r="G381" s="121" t="str">
        <f t="shared" si="12"/>
        <v>OK</v>
      </c>
      <c r="H381" s="121" t="str">
        <f t="shared" si="13"/>
        <v>OK</v>
      </c>
      <c r="I381" s="121" t="str">
        <f>IF(AND($C381&gt;0, NOT($C$225&gt;0)), "Row " &amp; ROW($C$225) &amp; " should be positive!", "OK")</f>
        <v>OK</v>
      </c>
    </row>
    <row r="382" spans="1:9" x14ac:dyDescent="0.2">
      <c r="A382" s="4" t="s">
        <v>12</v>
      </c>
      <c r="B382" s="5" t="s">
        <v>417</v>
      </c>
      <c r="C382" s="112">
        <f xml:space="preserve"> SUM($C$391, $C$415)</f>
        <v>0</v>
      </c>
      <c r="D382" s="110" t="s">
        <v>634</v>
      </c>
      <c r="E382" s="6"/>
      <c r="F382" s="123">
        <f>SUM($C$382) - SUM($C$385, $C$388)</f>
        <v>0</v>
      </c>
      <c r="G382" s="121" t="str">
        <f t="shared" si="12"/>
        <v>OK</v>
      </c>
      <c r="H382" s="121" t="str">
        <f t="shared" si="13"/>
        <v>OK</v>
      </c>
      <c r="I382" s="121" t="str">
        <f>IF(AND($C382&gt;0, NOT($C$226&gt;0)), "Row " &amp; ROW($C$226) &amp; " should be positive!", "OK")</f>
        <v>OK</v>
      </c>
    </row>
    <row r="383" spans="1:9" x14ac:dyDescent="0.2">
      <c r="A383" s="4" t="s">
        <v>13</v>
      </c>
      <c r="B383" s="5" t="s">
        <v>417</v>
      </c>
      <c r="C383" s="112">
        <f xml:space="preserve"> SUM($C$392, $C$416)</f>
        <v>0</v>
      </c>
      <c r="D383" s="110" t="s">
        <v>634</v>
      </c>
      <c r="E383" s="6"/>
      <c r="F383" s="123">
        <f>SUM($C$383) - SUM($C$386, $C$389)</f>
        <v>0</v>
      </c>
      <c r="G383" s="121" t="str">
        <f t="shared" si="12"/>
        <v>OK</v>
      </c>
      <c r="H383" s="121" t="str">
        <f t="shared" si="13"/>
        <v>OK</v>
      </c>
      <c r="I383" s="121" t="str">
        <f>IF(AND($C383&gt;0, NOT($C$227&gt;0)), "Row " &amp; ROW($C$227) &amp; " should be positive!", "OK")</f>
        <v>OK</v>
      </c>
    </row>
    <row r="384" spans="1:9" x14ac:dyDescent="0.2">
      <c r="A384" s="4" t="s">
        <v>1</v>
      </c>
      <c r="B384" s="5" t="s">
        <v>418</v>
      </c>
      <c r="C384" s="113">
        <v>0</v>
      </c>
      <c r="D384" s="110" t="s">
        <v>634</v>
      </c>
      <c r="E384" s="6"/>
      <c r="F384" s="123">
        <f>SUM($C$381) - SUM($C$390, $C$414)</f>
        <v>0</v>
      </c>
      <c r="G384" s="121" t="str">
        <f t="shared" si="12"/>
        <v>OK</v>
      </c>
      <c r="H384" s="121" t="str">
        <f t="shared" si="13"/>
        <v>OK</v>
      </c>
      <c r="I384" s="121" t="str">
        <f>IF(AND($C384&gt;0, NOT($C$228&gt;0)), "Row " &amp; ROW($C$228) &amp; " should be positive!", "OK")</f>
        <v>OK</v>
      </c>
    </row>
    <row r="385" spans="1:9" x14ac:dyDescent="0.2">
      <c r="A385" s="4" t="s">
        <v>12</v>
      </c>
      <c r="B385" s="5" t="s">
        <v>418</v>
      </c>
      <c r="C385" s="113">
        <v>0</v>
      </c>
      <c r="D385" s="110" t="s">
        <v>634</v>
      </c>
      <c r="E385" s="6"/>
      <c r="F385" s="123">
        <f>SUM($C$382) - SUM($C$391, $C$415)</f>
        <v>0</v>
      </c>
      <c r="G385" s="121" t="str">
        <f t="shared" si="12"/>
        <v>OK</v>
      </c>
      <c r="H385" s="121" t="str">
        <f t="shared" si="13"/>
        <v>OK</v>
      </c>
      <c r="I385" s="121" t="str">
        <f>IF(AND($C385&gt;0, NOT($C$229&gt;0)), "Row " &amp; ROW($C$229) &amp; " should be positive!", "OK")</f>
        <v>OK</v>
      </c>
    </row>
    <row r="386" spans="1:9" x14ac:dyDescent="0.2">
      <c r="A386" s="4" t="s">
        <v>13</v>
      </c>
      <c r="B386" s="5" t="s">
        <v>418</v>
      </c>
      <c r="C386" s="113">
        <v>0</v>
      </c>
      <c r="D386" s="110" t="s">
        <v>634</v>
      </c>
      <c r="E386" s="6"/>
      <c r="F386" s="123">
        <f>SUM($C$383) - SUM($C$392, $C$416)</f>
        <v>0</v>
      </c>
      <c r="G386" s="121" t="str">
        <f t="shared" si="12"/>
        <v>OK</v>
      </c>
      <c r="H386" s="121" t="str">
        <f t="shared" si="13"/>
        <v>OK</v>
      </c>
      <c r="I386" s="121" t="str">
        <f>IF(AND($C386&gt;0, NOT($C$230&gt;0)), "Row " &amp; ROW($C$230) &amp; " should be positive!", "OK")</f>
        <v>OK</v>
      </c>
    </row>
    <row r="387" spans="1:9" x14ac:dyDescent="0.2">
      <c r="A387" s="4" t="s">
        <v>1</v>
      </c>
      <c r="B387" s="5" t="s">
        <v>419</v>
      </c>
      <c r="C387" s="113">
        <v>0</v>
      </c>
      <c r="D387" s="110" t="s">
        <v>634</v>
      </c>
      <c r="E387" s="6"/>
      <c r="G387" s="121" t="str">
        <f t="shared" si="12"/>
        <v>OK</v>
      </c>
      <c r="H387" s="121" t="str">
        <f t="shared" si="13"/>
        <v>OK</v>
      </c>
      <c r="I387" s="121" t="str">
        <f>IF(AND($C387&gt;0, NOT($C$231&gt;0)), "Row " &amp; ROW($C$231) &amp; " should be positive!", "OK")</f>
        <v>OK</v>
      </c>
    </row>
    <row r="388" spans="1:9" x14ac:dyDescent="0.2">
      <c r="A388" s="4" t="s">
        <v>12</v>
      </c>
      <c r="B388" s="5" t="s">
        <v>419</v>
      </c>
      <c r="C388" s="113">
        <v>0</v>
      </c>
      <c r="D388" s="110" t="s">
        <v>634</v>
      </c>
      <c r="E388" s="6"/>
      <c r="G388" s="121" t="str">
        <f t="shared" si="12"/>
        <v>OK</v>
      </c>
      <c r="H388" s="121" t="str">
        <f t="shared" si="13"/>
        <v>OK</v>
      </c>
      <c r="I388" s="121" t="str">
        <f>IF(AND($C388&gt;0, NOT($C$232&gt;0)), "Row " &amp; ROW($C$232) &amp; " should be positive!", "OK")</f>
        <v>OK</v>
      </c>
    </row>
    <row r="389" spans="1:9" x14ac:dyDescent="0.2">
      <c r="A389" s="4" t="s">
        <v>13</v>
      </c>
      <c r="B389" s="5" t="s">
        <v>419</v>
      </c>
      <c r="C389" s="113">
        <v>0</v>
      </c>
      <c r="D389" s="110" t="s">
        <v>634</v>
      </c>
      <c r="E389" s="6"/>
      <c r="G389" s="121" t="str">
        <f t="shared" si="12"/>
        <v>OK</v>
      </c>
      <c r="H389" s="121" t="str">
        <f t="shared" si="13"/>
        <v>OK</v>
      </c>
      <c r="I389" s="121" t="str">
        <f>IF(AND($C389&gt;0, NOT($C$233&gt;0)), "Row " &amp; ROW($C$233) &amp; " should be positive!", "OK")</f>
        <v>OK</v>
      </c>
    </row>
    <row r="390" spans="1:9" x14ac:dyDescent="0.2">
      <c r="A390" s="4" t="s">
        <v>1</v>
      </c>
      <c r="B390" s="5" t="s">
        <v>420</v>
      </c>
      <c r="C390" s="112">
        <f xml:space="preserve"> SUM($C$393, $C$408, $C$411)</f>
        <v>0</v>
      </c>
      <c r="D390" s="110" t="s">
        <v>634</v>
      </c>
      <c r="E390" s="6"/>
      <c r="F390" s="123">
        <f>SUM($C$390) - SUM($C$393, $C$408, $C$411)</f>
        <v>0</v>
      </c>
      <c r="G390" s="121" t="str">
        <f t="shared" ref="G390:G452" si="14">IF(OR(ISBLANK($C390), ISBLANK($D390)), "missing", "OK")</f>
        <v>OK</v>
      </c>
      <c r="H390" s="121" t="str">
        <f t="shared" si="13"/>
        <v>OK</v>
      </c>
      <c r="I390" s="121" t="str">
        <f>IF(AND($C390&gt;0, NOT($C$234&gt;0)), "Row " &amp; ROW($C$234) &amp; " should be positive!", "OK")</f>
        <v>OK</v>
      </c>
    </row>
    <row r="391" spans="1:9" x14ac:dyDescent="0.2">
      <c r="A391" s="4" t="s">
        <v>12</v>
      </c>
      <c r="B391" s="5" t="s">
        <v>420</v>
      </c>
      <c r="C391" s="112">
        <f xml:space="preserve"> SUM($C$394, $C$409, $C$412)</f>
        <v>0</v>
      </c>
      <c r="D391" s="110" t="s">
        <v>634</v>
      </c>
      <c r="E391" s="6"/>
      <c r="F391" s="123">
        <f>SUM($C$391) - SUM($C$394, $C$409, $C$412)</f>
        <v>0</v>
      </c>
      <c r="G391" s="121" t="str">
        <f t="shared" si="14"/>
        <v>OK</v>
      </c>
      <c r="H391" s="121" t="str">
        <f t="shared" si="13"/>
        <v>OK</v>
      </c>
      <c r="I391" s="121" t="str">
        <f>IF(AND($C391&gt;0, NOT($C$235&gt;0)), "Row " &amp; ROW($C$235) &amp; " should be positive!", "OK")</f>
        <v>OK</v>
      </c>
    </row>
    <row r="392" spans="1:9" x14ac:dyDescent="0.2">
      <c r="A392" s="4" t="s">
        <v>13</v>
      </c>
      <c r="B392" s="5" t="s">
        <v>420</v>
      </c>
      <c r="C392" s="112">
        <f xml:space="preserve"> SUM($C$395, $C$410, $C$413)</f>
        <v>0</v>
      </c>
      <c r="D392" s="110" t="s">
        <v>634</v>
      </c>
      <c r="E392" s="6"/>
      <c r="F392" s="123">
        <f>SUM($C$392) - SUM($C$395, $C$410, $C$413)</f>
        <v>0</v>
      </c>
      <c r="G392" s="121" t="str">
        <f t="shared" si="14"/>
        <v>OK</v>
      </c>
      <c r="H392" s="121" t="str">
        <f t="shared" si="13"/>
        <v>OK</v>
      </c>
      <c r="I392" s="121" t="str">
        <f>IF(AND($C392&gt;0, NOT($C$236&gt;0)), "Row " &amp; ROW($C$236) &amp; " should be positive!", "OK")</f>
        <v>OK</v>
      </c>
    </row>
    <row r="393" spans="1:9" x14ac:dyDescent="0.2">
      <c r="A393" s="4" t="s">
        <v>1</v>
      </c>
      <c r="B393" s="5" t="s">
        <v>421</v>
      </c>
      <c r="C393" s="112">
        <f xml:space="preserve"> SUM($C$396, $C$399, $C$402, $C$405)</f>
        <v>0</v>
      </c>
      <c r="D393" s="110" t="s">
        <v>634</v>
      </c>
      <c r="E393" s="6"/>
      <c r="F393" s="123">
        <f>SUM($C$393) - SUM($C$396, $C$399, $C$402, $C$405)</f>
        <v>0</v>
      </c>
      <c r="G393" s="121" t="str">
        <f t="shared" si="14"/>
        <v>OK</v>
      </c>
      <c r="H393" s="121" t="str">
        <f t="shared" si="13"/>
        <v>OK</v>
      </c>
      <c r="I393" s="121" t="str">
        <f>IF(AND($C393&gt;0, NOT($C$237&gt;0)), "Row " &amp; ROW($C$237) &amp; " should be positive!", "OK")</f>
        <v>OK</v>
      </c>
    </row>
    <row r="394" spans="1:9" x14ac:dyDescent="0.2">
      <c r="A394" s="4" t="s">
        <v>12</v>
      </c>
      <c r="B394" s="5" t="s">
        <v>421</v>
      </c>
      <c r="C394" s="112">
        <f xml:space="preserve"> SUM($C$397, $C$400, $C$403, $C$406)</f>
        <v>0</v>
      </c>
      <c r="D394" s="110" t="s">
        <v>634</v>
      </c>
      <c r="E394" s="6"/>
      <c r="F394" s="123">
        <f>SUM($C$394) - SUM($C$397, $C$400, $C$403, $C$406)</f>
        <v>0</v>
      </c>
      <c r="G394" s="121" t="str">
        <f t="shared" si="14"/>
        <v>OK</v>
      </c>
      <c r="H394" s="121" t="str">
        <f t="shared" ref="H394:H452" si="15">IF(AND($C394&gt;0, $D394= "NA"), "Flag should be OK", "OK")</f>
        <v>OK</v>
      </c>
      <c r="I394" s="121" t="str">
        <f>IF(AND($C394&gt;0, NOT($C$238&gt;0)), "Row " &amp; ROW($C$238) &amp; " should be positive!", "OK")</f>
        <v>OK</v>
      </c>
    </row>
    <row r="395" spans="1:9" x14ac:dyDescent="0.2">
      <c r="A395" s="4" t="s">
        <v>13</v>
      </c>
      <c r="B395" s="5" t="s">
        <v>421</v>
      </c>
      <c r="C395" s="112">
        <f xml:space="preserve"> SUM($C$398, $C$401, $C$404, $C$407)</f>
        <v>0</v>
      </c>
      <c r="D395" s="110" t="s">
        <v>634</v>
      </c>
      <c r="E395" s="6"/>
      <c r="F395" s="123">
        <f>SUM($C$395) - SUM($C$398, $C$401, $C$404, $C$407)</f>
        <v>0</v>
      </c>
      <c r="G395" s="121" t="str">
        <f t="shared" si="14"/>
        <v>OK</v>
      </c>
      <c r="H395" s="121" t="str">
        <f t="shared" si="15"/>
        <v>OK</v>
      </c>
      <c r="I395" s="121" t="str">
        <f>IF(AND($C395&gt;0, NOT($C$239&gt;0)), "Row " &amp; ROW($C$239) &amp; " should be positive!", "OK")</f>
        <v>OK</v>
      </c>
    </row>
    <row r="396" spans="1:9" x14ac:dyDescent="0.2">
      <c r="A396" s="4" t="s">
        <v>1</v>
      </c>
      <c r="B396" s="5" t="s">
        <v>422</v>
      </c>
      <c r="C396" s="113">
        <v>0</v>
      </c>
      <c r="D396" s="110" t="s">
        <v>634</v>
      </c>
      <c r="E396" s="6"/>
      <c r="G396" s="121" t="str">
        <f t="shared" si="14"/>
        <v>OK</v>
      </c>
      <c r="H396" s="121" t="str">
        <f t="shared" si="15"/>
        <v>OK</v>
      </c>
      <c r="I396" s="121" t="str">
        <f>IF(AND($C396&gt;0, NOT($C$240&gt;0)), "Row " &amp; ROW($C$240) &amp; " should be positive!", "OK")</f>
        <v>OK</v>
      </c>
    </row>
    <row r="397" spans="1:9" x14ac:dyDescent="0.2">
      <c r="A397" s="4" t="s">
        <v>12</v>
      </c>
      <c r="B397" s="5" t="s">
        <v>422</v>
      </c>
      <c r="C397" s="113">
        <v>0</v>
      </c>
      <c r="D397" s="110" t="s">
        <v>634</v>
      </c>
      <c r="E397" s="6"/>
      <c r="G397" s="121" t="str">
        <f t="shared" si="14"/>
        <v>OK</v>
      </c>
      <c r="H397" s="121" t="str">
        <f t="shared" si="15"/>
        <v>OK</v>
      </c>
      <c r="I397" s="121" t="str">
        <f>IF(AND($C397&gt;0, NOT($C$241&gt;0)), "Row " &amp; ROW($C$241) &amp; " should be positive!", "OK")</f>
        <v>OK</v>
      </c>
    </row>
    <row r="398" spans="1:9" x14ac:dyDescent="0.2">
      <c r="A398" s="4" t="s">
        <v>13</v>
      </c>
      <c r="B398" s="5" t="s">
        <v>422</v>
      </c>
      <c r="C398" s="113">
        <v>0</v>
      </c>
      <c r="D398" s="110" t="s">
        <v>634</v>
      </c>
      <c r="E398" s="6"/>
      <c r="G398" s="121" t="str">
        <f t="shared" si="14"/>
        <v>OK</v>
      </c>
      <c r="H398" s="121" t="str">
        <f t="shared" si="15"/>
        <v>OK</v>
      </c>
      <c r="I398" s="121" t="str">
        <f>IF(AND($C398&gt;0, NOT($C$242&gt;0)), "Row " &amp; ROW($C$242) &amp; " should be positive!", "OK")</f>
        <v>OK</v>
      </c>
    </row>
    <row r="399" spans="1:9" x14ac:dyDescent="0.2">
      <c r="A399" s="4" t="s">
        <v>1</v>
      </c>
      <c r="B399" s="5" t="s">
        <v>423</v>
      </c>
      <c r="C399" s="113">
        <v>0</v>
      </c>
      <c r="D399" s="110" t="s">
        <v>634</v>
      </c>
      <c r="E399" s="6"/>
      <c r="G399" s="121" t="str">
        <f t="shared" si="14"/>
        <v>OK</v>
      </c>
      <c r="H399" s="121" t="str">
        <f t="shared" si="15"/>
        <v>OK</v>
      </c>
      <c r="I399" s="121" t="str">
        <f>IF(AND($C399&gt;0, NOT($C$243&gt;0)), "Row " &amp; ROW($C$243) &amp; " should be positive!", "OK")</f>
        <v>OK</v>
      </c>
    </row>
    <row r="400" spans="1:9" x14ac:dyDescent="0.2">
      <c r="A400" s="4" t="s">
        <v>12</v>
      </c>
      <c r="B400" s="5" t="s">
        <v>423</v>
      </c>
      <c r="C400" s="113">
        <v>0</v>
      </c>
      <c r="D400" s="110" t="s">
        <v>634</v>
      </c>
      <c r="E400" s="6"/>
      <c r="G400" s="121" t="str">
        <f t="shared" si="14"/>
        <v>OK</v>
      </c>
      <c r="H400" s="121" t="str">
        <f t="shared" si="15"/>
        <v>OK</v>
      </c>
      <c r="I400" s="121" t="str">
        <f>IF(AND($C400&gt;0, NOT($C$244&gt;0)), "Row " &amp; ROW($C$244) &amp; " should be positive!", "OK")</f>
        <v>OK</v>
      </c>
    </row>
    <row r="401" spans="1:9" x14ac:dyDescent="0.2">
      <c r="A401" s="4" t="s">
        <v>13</v>
      </c>
      <c r="B401" s="5" t="s">
        <v>423</v>
      </c>
      <c r="C401" s="113">
        <v>0</v>
      </c>
      <c r="D401" s="110" t="s">
        <v>634</v>
      </c>
      <c r="E401" s="6"/>
      <c r="G401" s="121" t="str">
        <f t="shared" si="14"/>
        <v>OK</v>
      </c>
      <c r="H401" s="121" t="str">
        <f t="shared" si="15"/>
        <v>OK</v>
      </c>
      <c r="I401" s="121" t="str">
        <f>IF(AND($C401&gt;0, NOT($C$245&gt;0)), "Row " &amp; ROW($C$245) &amp; " should be positive!", "OK")</f>
        <v>OK</v>
      </c>
    </row>
    <row r="402" spans="1:9" x14ac:dyDescent="0.2">
      <c r="A402" s="4" t="s">
        <v>1</v>
      </c>
      <c r="B402" s="5" t="s">
        <v>424</v>
      </c>
      <c r="C402" s="113">
        <v>0</v>
      </c>
      <c r="D402" s="110" t="s">
        <v>634</v>
      </c>
      <c r="E402" s="6"/>
      <c r="G402" s="121" t="str">
        <f t="shared" si="14"/>
        <v>OK</v>
      </c>
      <c r="H402" s="121" t="str">
        <f t="shared" si="15"/>
        <v>OK</v>
      </c>
      <c r="I402" s="121" t="str">
        <f>IF(AND($C402&gt;0, NOT($C$246&gt;0)), "Row " &amp; ROW($C$246) &amp; " should be positive!", "OK")</f>
        <v>OK</v>
      </c>
    </row>
    <row r="403" spans="1:9" x14ac:dyDescent="0.2">
      <c r="A403" s="4" t="s">
        <v>12</v>
      </c>
      <c r="B403" s="5" t="s">
        <v>424</v>
      </c>
      <c r="C403" s="113">
        <v>0</v>
      </c>
      <c r="D403" s="110" t="s">
        <v>634</v>
      </c>
      <c r="E403" s="6"/>
      <c r="G403" s="121" t="str">
        <f t="shared" si="14"/>
        <v>OK</v>
      </c>
      <c r="H403" s="121" t="str">
        <f t="shared" si="15"/>
        <v>OK</v>
      </c>
      <c r="I403" s="121" t="str">
        <f>IF(AND($C403&gt;0, NOT($C$247&gt;0)), "Row " &amp; ROW($C$247) &amp; " should be positive!", "OK")</f>
        <v>OK</v>
      </c>
    </row>
    <row r="404" spans="1:9" x14ac:dyDescent="0.2">
      <c r="A404" s="4" t="s">
        <v>13</v>
      </c>
      <c r="B404" s="5" t="s">
        <v>424</v>
      </c>
      <c r="C404" s="113">
        <v>0</v>
      </c>
      <c r="D404" s="110" t="s">
        <v>634</v>
      </c>
      <c r="E404" s="6"/>
      <c r="G404" s="121" t="str">
        <f t="shared" si="14"/>
        <v>OK</v>
      </c>
      <c r="H404" s="121" t="str">
        <f t="shared" si="15"/>
        <v>OK</v>
      </c>
      <c r="I404" s="121" t="str">
        <f>IF(AND($C404&gt;0, NOT($C$248&gt;0)), "Row " &amp; ROW($C$248) &amp; " should be positive!", "OK")</f>
        <v>OK</v>
      </c>
    </row>
    <row r="405" spans="1:9" x14ac:dyDescent="0.2">
      <c r="A405" s="4" t="s">
        <v>1</v>
      </c>
      <c r="B405" s="5" t="s">
        <v>425</v>
      </c>
      <c r="C405" s="113">
        <v>0</v>
      </c>
      <c r="D405" s="110" t="s">
        <v>634</v>
      </c>
      <c r="E405" s="6"/>
      <c r="G405" s="121" t="str">
        <f t="shared" si="14"/>
        <v>OK</v>
      </c>
      <c r="H405" s="121" t="str">
        <f t="shared" si="15"/>
        <v>OK</v>
      </c>
      <c r="I405" s="121" t="str">
        <f>IF(AND($C405&gt;0, NOT($C$249&gt;0)), "Row " &amp; ROW($C$249) &amp; " should be positive!", "OK")</f>
        <v>OK</v>
      </c>
    </row>
    <row r="406" spans="1:9" x14ac:dyDescent="0.2">
      <c r="A406" s="4" t="s">
        <v>12</v>
      </c>
      <c r="B406" s="5" t="s">
        <v>425</v>
      </c>
      <c r="C406" s="113">
        <v>0</v>
      </c>
      <c r="D406" s="110" t="s">
        <v>634</v>
      </c>
      <c r="E406" s="6"/>
      <c r="G406" s="121" t="str">
        <f t="shared" si="14"/>
        <v>OK</v>
      </c>
      <c r="H406" s="121" t="str">
        <f t="shared" si="15"/>
        <v>OK</v>
      </c>
      <c r="I406" s="121" t="str">
        <f>IF(AND($C406&gt;0, NOT($C$250&gt;0)), "Row " &amp; ROW($C$250) &amp; " should be positive!", "OK")</f>
        <v>OK</v>
      </c>
    </row>
    <row r="407" spans="1:9" x14ac:dyDescent="0.2">
      <c r="A407" s="4" t="s">
        <v>13</v>
      </c>
      <c r="B407" s="5" t="s">
        <v>425</v>
      </c>
      <c r="C407" s="113">
        <v>0</v>
      </c>
      <c r="D407" s="110" t="s">
        <v>634</v>
      </c>
      <c r="E407" s="6"/>
      <c r="G407" s="121" t="str">
        <f t="shared" si="14"/>
        <v>OK</v>
      </c>
      <c r="H407" s="121" t="str">
        <f t="shared" si="15"/>
        <v>OK</v>
      </c>
      <c r="I407" s="121" t="str">
        <f>IF(AND($C407&gt;0, NOT($C$251&gt;0)), "Row " &amp; ROW($C$251) &amp; " should be positive!", "OK")</f>
        <v>OK</v>
      </c>
    </row>
    <row r="408" spans="1:9" x14ac:dyDescent="0.2">
      <c r="A408" s="4" t="s">
        <v>1</v>
      </c>
      <c r="B408" s="5" t="s">
        <v>426</v>
      </c>
      <c r="C408" s="113">
        <v>0</v>
      </c>
      <c r="D408" s="110" t="s">
        <v>634</v>
      </c>
      <c r="E408" s="6"/>
      <c r="G408" s="121" t="str">
        <f t="shared" si="14"/>
        <v>OK</v>
      </c>
      <c r="H408" s="121" t="str">
        <f t="shared" si="15"/>
        <v>OK</v>
      </c>
      <c r="I408" s="121" t="str">
        <f>IF(AND($C408&gt;0, NOT($C$252&gt;0)), "Row " &amp; ROW($C$252) &amp; " should be positive!", "OK")</f>
        <v>OK</v>
      </c>
    </row>
    <row r="409" spans="1:9" x14ac:dyDescent="0.2">
      <c r="A409" s="4" t="s">
        <v>12</v>
      </c>
      <c r="B409" s="5" t="s">
        <v>426</v>
      </c>
      <c r="C409" s="113">
        <v>0</v>
      </c>
      <c r="D409" s="110" t="s">
        <v>634</v>
      </c>
      <c r="E409" s="6"/>
      <c r="G409" s="121" t="str">
        <f t="shared" si="14"/>
        <v>OK</v>
      </c>
      <c r="H409" s="121" t="str">
        <f t="shared" si="15"/>
        <v>OK</v>
      </c>
      <c r="I409" s="121" t="str">
        <f>IF(AND($C409&gt;0, NOT($C$253&gt;0)), "Row " &amp; ROW($C$253) &amp; " should be positive!", "OK")</f>
        <v>OK</v>
      </c>
    </row>
    <row r="410" spans="1:9" x14ac:dyDescent="0.2">
      <c r="A410" s="4" t="s">
        <v>13</v>
      </c>
      <c r="B410" s="5" t="s">
        <v>426</v>
      </c>
      <c r="C410" s="113">
        <v>0</v>
      </c>
      <c r="D410" s="110" t="s">
        <v>634</v>
      </c>
      <c r="E410" s="6"/>
      <c r="G410" s="121" t="str">
        <f t="shared" si="14"/>
        <v>OK</v>
      </c>
      <c r="H410" s="121" t="str">
        <f t="shared" si="15"/>
        <v>OK</v>
      </c>
      <c r="I410" s="121" t="str">
        <f>IF(AND($C410&gt;0, NOT($C$254&gt;0)), "Row " &amp; ROW($C$254) &amp; " should be positive!", "OK")</f>
        <v>OK</v>
      </c>
    </row>
    <row r="411" spans="1:9" x14ac:dyDescent="0.2">
      <c r="A411" s="4" t="s">
        <v>1</v>
      </c>
      <c r="B411" s="5" t="s">
        <v>427</v>
      </c>
      <c r="C411" s="113">
        <v>0</v>
      </c>
      <c r="D411" s="110" t="s">
        <v>634</v>
      </c>
      <c r="E411" s="6"/>
      <c r="G411" s="121" t="str">
        <f t="shared" si="14"/>
        <v>OK</v>
      </c>
      <c r="H411" s="121" t="str">
        <f t="shared" si="15"/>
        <v>OK</v>
      </c>
      <c r="I411" s="121" t="str">
        <f>IF(AND($C411&gt;0, NOT($C$255&gt;0)), "Row " &amp; ROW($C$255) &amp; " should be positive!", "OK")</f>
        <v>OK</v>
      </c>
    </row>
    <row r="412" spans="1:9" x14ac:dyDescent="0.2">
      <c r="A412" s="4" t="s">
        <v>12</v>
      </c>
      <c r="B412" s="5" t="s">
        <v>427</v>
      </c>
      <c r="C412" s="113">
        <v>0</v>
      </c>
      <c r="D412" s="110" t="s">
        <v>634</v>
      </c>
      <c r="E412" s="6"/>
      <c r="G412" s="121" t="str">
        <f t="shared" si="14"/>
        <v>OK</v>
      </c>
      <c r="H412" s="121" t="str">
        <f t="shared" si="15"/>
        <v>OK</v>
      </c>
      <c r="I412" s="121" t="str">
        <f>IF(AND($C412&gt;0, NOT($C$256&gt;0)), "Row " &amp; ROW($C$256) &amp; " should be positive!", "OK")</f>
        <v>OK</v>
      </c>
    </row>
    <row r="413" spans="1:9" x14ac:dyDescent="0.2">
      <c r="A413" s="4" t="s">
        <v>13</v>
      </c>
      <c r="B413" s="5" t="s">
        <v>427</v>
      </c>
      <c r="C413" s="113">
        <v>0</v>
      </c>
      <c r="D413" s="110" t="s">
        <v>634</v>
      </c>
      <c r="E413" s="6"/>
      <c r="G413" s="121" t="str">
        <f t="shared" si="14"/>
        <v>OK</v>
      </c>
      <c r="H413" s="121" t="str">
        <f t="shared" si="15"/>
        <v>OK</v>
      </c>
      <c r="I413" s="121" t="str">
        <f>IF(AND($C413&gt;0, NOT($C$257&gt;0)), "Row " &amp; ROW($C$257) &amp; " should be positive!", "OK")</f>
        <v>OK</v>
      </c>
    </row>
    <row r="414" spans="1:9" x14ac:dyDescent="0.2">
      <c r="A414" s="4" t="s">
        <v>1</v>
      </c>
      <c r="B414" s="5" t="s">
        <v>428</v>
      </c>
      <c r="C414" s="112">
        <f xml:space="preserve"> SUM($C$438, $C$441, $C$444, $C$447)</f>
        <v>0</v>
      </c>
      <c r="D414" s="110" t="s">
        <v>634</v>
      </c>
      <c r="E414" s="6"/>
      <c r="F414" s="123">
        <f>SUM($C$414) - SUM($C$417, $C$432, $C$435)</f>
        <v>0</v>
      </c>
      <c r="G414" s="121" t="str">
        <f t="shared" si="14"/>
        <v>OK</v>
      </c>
      <c r="H414" s="121" t="str">
        <f t="shared" si="15"/>
        <v>OK</v>
      </c>
      <c r="I414" s="121" t="str">
        <f>IF(AND($C414&gt;0, NOT($C$258&gt;0)), "Row " &amp; ROW($C$258) &amp; " should be positive!", "OK")</f>
        <v>OK</v>
      </c>
    </row>
    <row r="415" spans="1:9" x14ac:dyDescent="0.2">
      <c r="A415" s="4" t="s">
        <v>12</v>
      </c>
      <c r="B415" s="5" t="s">
        <v>428</v>
      </c>
      <c r="C415" s="112">
        <f xml:space="preserve"> SUM($C$439, $C$442, $C$445, $C$448)</f>
        <v>0</v>
      </c>
      <c r="D415" s="110" t="s">
        <v>634</v>
      </c>
      <c r="E415" s="6"/>
      <c r="F415" s="123">
        <f>SUM($C$415) - SUM($C$418, $C$433, $C$436)</f>
        <v>0</v>
      </c>
      <c r="G415" s="121" t="str">
        <f t="shared" si="14"/>
        <v>OK</v>
      </c>
      <c r="H415" s="121" t="str">
        <f t="shared" si="15"/>
        <v>OK</v>
      </c>
      <c r="I415" s="121" t="str">
        <f>IF(AND($C415&gt;0, NOT($C$259&gt;0)), "Row " &amp; ROW($C$259) &amp; " should be positive!", "OK")</f>
        <v>OK</v>
      </c>
    </row>
    <row r="416" spans="1:9" x14ac:dyDescent="0.2">
      <c r="A416" s="4" t="s">
        <v>13</v>
      </c>
      <c r="B416" s="5" t="s">
        <v>428</v>
      </c>
      <c r="C416" s="112">
        <f xml:space="preserve"> SUM($C$440, $C$443, $C$446, $C$449)</f>
        <v>0</v>
      </c>
      <c r="D416" s="110" t="s">
        <v>634</v>
      </c>
      <c r="E416" s="6"/>
      <c r="F416" s="123">
        <f>SUM($C$416) - SUM($C$419, $C$434, $C$437)</f>
        <v>0</v>
      </c>
      <c r="G416" s="121" t="str">
        <f t="shared" si="14"/>
        <v>OK</v>
      </c>
      <c r="H416" s="121" t="str">
        <f t="shared" si="15"/>
        <v>OK</v>
      </c>
      <c r="I416" s="121" t="str">
        <f>IF(AND($C416&gt;0, NOT($C$260&gt;0)), "Row " &amp; ROW($C$260) &amp; " should be positive!", "OK")</f>
        <v>OK</v>
      </c>
    </row>
    <row r="417" spans="1:9" x14ac:dyDescent="0.2">
      <c r="A417" s="4" t="s">
        <v>1</v>
      </c>
      <c r="B417" s="5" t="s">
        <v>429</v>
      </c>
      <c r="C417" s="112">
        <f xml:space="preserve"> SUM($C$420, $C$423, $C$426, $C$429)</f>
        <v>0</v>
      </c>
      <c r="D417" s="110" t="s">
        <v>634</v>
      </c>
      <c r="E417" s="6"/>
      <c r="F417" s="123">
        <f>SUM($C$414) - SUM($C$438, $C$441, $C$444, $C$447)</f>
        <v>0</v>
      </c>
      <c r="G417" s="121" t="str">
        <f t="shared" si="14"/>
        <v>OK</v>
      </c>
      <c r="H417" s="121" t="str">
        <f t="shared" si="15"/>
        <v>OK</v>
      </c>
      <c r="I417" s="121" t="str">
        <f>IF(AND($C417&gt;0, NOT($C$261&gt;0)), "Row " &amp; ROW($C$261) &amp; " should be positive!", "OK")</f>
        <v>OK</v>
      </c>
    </row>
    <row r="418" spans="1:9" x14ac:dyDescent="0.2">
      <c r="A418" s="4" t="s">
        <v>12</v>
      </c>
      <c r="B418" s="5" t="s">
        <v>429</v>
      </c>
      <c r="C418" s="112">
        <f xml:space="preserve"> SUM($C$421, $C$424, $C$427, $C$430)</f>
        <v>0</v>
      </c>
      <c r="D418" s="110" t="s">
        <v>634</v>
      </c>
      <c r="E418" s="6"/>
      <c r="F418" s="123">
        <f>SUM($C$415) - SUM($C$439, $C$442, $C$445, $C$448)</f>
        <v>0</v>
      </c>
      <c r="G418" s="121" t="str">
        <f t="shared" si="14"/>
        <v>OK</v>
      </c>
      <c r="H418" s="121" t="str">
        <f t="shared" si="15"/>
        <v>OK</v>
      </c>
      <c r="I418" s="121" t="str">
        <f>IF(AND($C418&gt;0, NOT($C$262&gt;0)), "Row " &amp; ROW($C$262) &amp; " should be positive!", "OK")</f>
        <v>OK</v>
      </c>
    </row>
    <row r="419" spans="1:9" x14ac:dyDescent="0.2">
      <c r="A419" s="4" t="s">
        <v>13</v>
      </c>
      <c r="B419" s="5" t="s">
        <v>429</v>
      </c>
      <c r="C419" s="112">
        <f xml:space="preserve"> SUM($C$422, $C$425, $C$428, $C$431)</f>
        <v>0</v>
      </c>
      <c r="D419" s="110" t="s">
        <v>634</v>
      </c>
      <c r="E419" s="6"/>
      <c r="F419" s="123">
        <f>SUM($C$416) - SUM($C$440, $C$443, $C$446, $C$449)</f>
        <v>0</v>
      </c>
      <c r="G419" s="121" t="str">
        <f t="shared" si="14"/>
        <v>OK</v>
      </c>
      <c r="H419" s="121" t="str">
        <f t="shared" si="15"/>
        <v>OK</v>
      </c>
      <c r="I419" s="121" t="str">
        <f>IF(AND($C419&gt;0, NOT($C$263&gt;0)), "Row " &amp; ROW($C$263) &amp; " should be positive!", "OK")</f>
        <v>OK</v>
      </c>
    </row>
    <row r="420" spans="1:9" x14ac:dyDescent="0.2">
      <c r="A420" s="4" t="s">
        <v>1</v>
      </c>
      <c r="B420" s="5" t="s">
        <v>430</v>
      </c>
      <c r="C420" s="113">
        <v>0</v>
      </c>
      <c r="D420" s="110" t="s">
        <v>634</v>
      </c>
      <c r="E420" s="6"/>
      <c r="F420" s="123">
        <f>SUM($C$417) - SUM($C$420, $C$423, $C$426, $C$429)</f>
        <v>0</v>
      </c>
      <c r="G420" s="121" t="str">
        <f t="shared" si="14"/>
        <v>OK</v>
      </c>
      <c r="H420" s="121" t="str">
        <f t="shared" si="15"/>
        <v>OK</v>
      </c>
      <c r="I420" s="121" t="str">
        <f>IF(AND($C420&gt;0, NOT($C$264&gt;0)), "Row " &amp; ROW($C$264) &amp; " should be positive!", "OK")</f>
        <v>OK</v>
      </c>
    </row>
    <row r="421" spans="1:9" x14ac:dyDescent="0.2">
      <c r="A421" s="4" t="s">
        <v>12</v>
      </c>
      <c r="B421" s="5" t="s">
        <v>430</v>
      </c>
      <c r="C421" s="113">
        <v>0</v>
      </c>
      <c r="D421" s="110" t="s">
        <v>634</v>
      </c>
      <c r="E421" s="6"/>
      <c r="F421" s="123">
        <f>SUM($C$418) - SUM($C$421, $C$424, $C$427, $C$430)</f>
        <v>0</v>
      </c>
      <c r="G421" s="121" t="str">
        <f t="shared" si="14"/>
        <v>OK</v>
      </c>
      <c r="H421" s="121" t="str">
        <f t="shared" si="15"/>
        <v>OK</v>
      </c>
      <c r="I421" s="121" t="str">
        <f>IF(AND($C421&gt;0, NOT($C$265&gt;0)), "Row " &amp; ROW($C$265) &amp; " should be positive!", "OK")</f>
        <v>OK</v>
      </c>
    </row>
    <row r="422" spans="1:9" x14ac:dyDescent="0.2">
      <c r="A422" s="4" t="s">
        <v>13</v>
      </c>
      <c r="B422" s="5" t="s">
        <v>430</v>
      </c>
      <c r="C422" s="113">
        <v>0</v>
      </c>
      <c r="D422" s="110" t="s">
        <v>634</v>
      </c>
      <c r="E422" s="6"/>
      <c r="F422" s="123">
        <f>SUM($C$419) - SUM($C$422, $C$425, $C$428, $C$431)</f>
        <v>0</v>
      </c>
      <c r="G422" s="121" t="str">
        <f t="shared" si="14"/>
        <v>OK</v>
      </c>
      <c r="H422" s="121" t="str">
        <f t="shared" si="15"/>
        <v>OK</v>
      </c>
      <c r="I422" s="121" t="str">
        <f>IF(AND($C422&gt;0, NOT($C$266&gt;0)), "Row " &amp; ROW($C$266) &amp; " should be positive!", "OK")</f>
        <v>OK</v>
      </c>
    </row>
    <row r="423" spans="1:9" x14ac:dyDescent="0.2">
      <c r="A423" s="4" t="s">
        <v>1</v>
      </c>
      <c r="B423" s="5" t="s">
        <v>431</v>
      </c>
      <c r="C423" s="113">
        <v>0</v>
      </c>
      <c r="D423" s="110" t="s">
        <v>634</v>
      </c>
      <c r="E423" s="6"/>
      <c r="G423" s="121" t="str">
        <f t="shared" si="14"/>
        <v>OK</v>
      </c>
      <c r="H423" s="121" t="str">
        <f t="shared" si="15"/>
        <v>OK</v>
      </c>
      <c r="I423" s="121" t="str">
        <f>IF(AND($C423&gt;0, NOT($C$267&gt;0)), "Row " &amp; ROW($C$267) &amp; " should be positive!", "OK")</f>
        <v>OK</v>
      </c>
    </row>
    <row r="424" spans="1:9" x14ac:dyDescent="0.2">
      <c r="A424" s="4" t="s">
        <v>12</v>
      </c>
      <c r="B424" s="5" t="s">
        <v>431</v>
      </c>
      <c r="C424" s="113">
        <v>0</v>
      </c>
      <c r="D424" s="110" t="s">
        <v>634</v>
      </c>
      <c r="E424" s="6"/>
      <c r="G424" s="121" t="str">
        <f t="shared" si="14"/>
        <v>OK</v>
      </c>
      <c r="H424" s="121" t="str">
        <f t="shared" si="15"/>
        <v>OK</v>
      </c>
      <c r="I424" s="121" t="str">
        <f>IF(AND($C424&gt;0, NOT($C$268&gt;0)), "Row " &amp; ROW($C$268) &amp; " should be positive!", "OK")</f>
        <v>OK</v>
      </c>
    </row>
    <row r="425" spans="1:9" x14ac:dyDescent="0.2">
      <c r="A425" s="4" t="s">
        <v>13</v>
      </c>
      <c r="B425" s="5" t="s">
        <v>431</v>
      </c>
      <c r="C425" s="113">
        <v>0</v>
      </c>
      <c r="D425" s="110" t="s">
        <v>634</v>
      </c>
      <c r="E425" s="6"/>
      <c r="G425" s="121" t="str">
        <f t="shared" si="14"/>
        <v>OK</v>
      </c>
      <c r="H425" s="121" t="str">
        <f t="shared" si="15"/>
        <v>OK</v>
      </c>
      <c r="I425" s="121" t="str">
        <f>IF(AND($C425&gt;0, NOT($C$269&gt;0)), "Row " &amp; ROW($C$269) &amp; " should be positive!", "OK")</f>
        <v>OK</v>
      </c>
    </row>
    <row r="426" spans="1:9" x14ac:dyDescent="0.2">
      <c r="A426" s="4" t="s">
        <v>1</v>
      </c>
      <c r="B426" s="5" t="s">
        <v>432</v>
      </c>
      <c r="C426" s="113">
        <v>0</v>
      </c>
      <c r="D426" s="110" t="s">
        <v>634</v>
      </c>
      <c r="E426" s="6"/>
      <c r="G426" s="121" t="str">
        <f t="shared" si="14"/>
        <v>OK</v>
      </c>
      <c r="H426" s="121" t="str">
        <f t="shared" si="15"/>
        <v>OK</v>
      </c>
      <c r="I426" s="121" t="str">
        <f>IF(AND($C426&gt;0, NOT($C$270&gt;0)), "Row " &amp; ROW($C$270) &amp; " should be positive!", "OK")</f>
        <v>OK</v>
      </c>
    </row>
    <row r="427" spans="1:9" x14ac:dyDescent="0.2">
      <c r="A427" s="4" t="s">
        <v>12</v>
      </c>
      <c r="B427" s="5" t="s">
        <v>432</v>
      </c>
      <c r="C427" s="113">
        <v>0</v>
      </c>
      <c r="D427" s="110" t="s">
        <v>634</v>
      </c>
      <c r="E427" s="6"/>
      <c r="G427" s="121" t="str">
        <f t="shared" si="14"/>
        <v>OK</v>
      </c>
      <c r="H427" s="121" t="str">
        <f t="shared" si="15"/>
        <v>OK</v>
      </c>
      <c r="I427" s="121" t="str">
        <f>IF(AND($C427&gt;0, NOT($C$271&gt;0)), "Row " &amp; ROW($C$271) &amp; " should be positive!", "OK")</f>
        <v>OK</v>
      </c>
    </row>
    <row r="428" spans="1:9" x14ac:dyDescent="0.2">
      <c r="A428" s="4" t="s">
        <v>13</v>
      </c>
      <c r="B428" s="5" t="s">
        <v>432</v>
      </c>
      <c r="C428" s="113">
        <v>0</v>
      </c>
      <c r="D428" s="110" t="s">
        <v>634</v>
      </c>
      <c r="E428" s="6"/>
      <c r="G428" s="121" t="str">
        <f t="shared" si="14"/>
        <v>OK</v>
      </c>
      <c r="H428" s="121" t="str">
        <f t="shared" si="15"/>
        <v>OK</v>
      </c>
      <c r="I428" s="121" t="str">
        <f>IF(AND($C428&gt;0, NOT($C$272&gt;0)), "Row " &amp; ROW($C$272) &amp; " should be positive!", "OK")</f>
        <v>OK</v>
      </c>
    </row>
    <row r="429" spans="1:9" x14ac:dyDescent="0.2">
      <c r="A429" s="4" t="s">
        <v>1</v>
      </c>
      <c r="B429" s="5" t="s">
        <v>433</v>
      </c>
      <c r="C429" s="113">
        <v>0</v>
      </c>
      <c r="D429" s="110" t="s">
        <v>634</v>
      </c>
      <c r="E429" s="6"/>
      <c r="G429" s="121" t="str">
        <f t="shared" si="14"/>
        <v>OK</v>
      </c>
      <c r="H429" s="121" t="str">
        <f t="shared" si="15"/>
        <v>OK</v>
      </c>
      <c r="I429" s="121" t="str">
        <f>IF(AND($C429&gt;0, NOT($C$273&gt;0)), "Row " &amp; ROW($C$273) &amp; " should be positive!", "OK")</f>
        <v>OK</v>
      </c>
    </row>
    <row r="430" spans="1:9" x14ac:dyDescent="0.2">
      <c r="A430" s="4" t="s">
        <v>12</v>
      </c>
      <c r="B430" s="5" t="s">
        <v>433</v>
      </c>
      <c r="C430" s="113">
        <v>0</v>
      </c>
      <c r="D430" s="110" t="s">
        <v>634</v>
      </c>
      <c r="E430" s="6"/>
      <c r="G430" s="121" t="str">
        <f t="shared" si="14"/>
        <v>OK</v>
      </c>
      <c r="H430" s="121" t="str">
        <f t="shared" si="15"/>
        <v>OK</v>
      </c>
      <c r="I430" s="121" t="str">
        <f>IF(AND($C430&gt;0, NOT($C$274&gt;0)), "Row " &amp; ROW($C$274) &amp; " should be positive!", "OK")</f>
        <v>OK</v>
      </c>
    </row>
    <row r="431" spans="1:9" x14ac:dyDescent="0.2">
      <c r="A431" s="4" t="s">
        <v>13</v>
      </c>
      <c r="B431" s="5" t="s">
        <v>433</v>
      </c>
      <c r="C431" s="113">
        <v>0</v>
      </c>
      <c r="D431" s="110" t="s">
        <v>634</v>
      </c>
      <c r="E431" s="6"/>
      <c r="G431" s="121" t="str">
        <f t="shared" si="14"/>
        <v>OK</v>
      </c>
      <c r="H431" s="121" t="str">
        <f t="shared" si="15"/>
        <v>OK</v>
      </c>
      <c r="I431" s="121" t="str">
        <f>IF(AND($C431&gt;0, NOT($C$275&gt;0)), "Row " &amp; ROW($C$275) &amp; " should be positive!", "OK")</f>
        <v>OK</v>
      </c>
    </row>
    <row r="432" spans="1:9" x14ac:dyDescent="0.2">
      <c r="A432" s="4" t="s">
        <v>1</v>
      </c>
      <c r="B432" s="5" t="s">
        <v>434</v>
      </c>
      <c r="C432" s="113">
        <v>0</v>
      </c>
      <c r="D432" s="110" t="s">
        <v>634</v>
      </c>
      <c r="E432" s="6"/>
      <c r="G432" s="121" t="str">
        <f t="shared" si="14"/>
        <v>OK</v>
      </c>
      <c r="H432" s="121" t="str">
        <f t="shared" si="15"/>
        <v>OK</v>
      </c>
      <c r="I432" s="121" t="str">
        <f>IF(AND($C432&gt;0, NOT($C$276&gt;0)), "Row " &amp; ROW($C$276) &amp; " should be positive!", "OK")</f>
        <v>OK</v>
      </c>
    </row>
    <row r="433" spans="1:9" x14ac:dyDescent="0.2">
      <c r="A433" s="4" t="s">
        <v>12</v>
      </c>
      <c r="B433" s="5" t="s">
        <v>434</v>
      </c>
      <c r="C433" s="113">
        <v>0</v>
      </c>
      <c r="D433" s="110" t="s">
        <v>634</v>
      </c>
      <c r="E433" s="6"/>
      <c r="G433" s="121" t="str">
        <f t="shared" si="14"/>
        <v>OK</v>
      </c>
      <c r="H433" s="121" t="str">
        <f t="shared" si="15"/>
        <v>OK</v>
      </c>
      <c r="I433" s="121" t="str">
        <f>IF(AND($C433&gt;0, NOT($C$277&gt;0)), "Row " &amp; ROW($C$277) &amp; " should be positive!", "OK")</f>
        <v>OK</v>
      </c>
    </row>
    <row r="434" spans="1:9" x14ac:dyDescent="0.2">
      <c r="A434" s="4" t="s">
        <v>13</v>
      </c>
      <c r="B434" s="5" t="s">
        <v>434</v>
      </c>
      <c r="C434" s="113">
        <v>0</v>
      </c>
      <c r="D434" s="110" t="s">
        <v>634</v>
      </c>
      <c r="E434" s="6"/>
      <c r="G434" s="121" t="str">
        <f t="shared" si="14"/>
        <v>OK</v>
      </c>
      <c r="H434" s="121" t="str">
        <f t="shared" si="15"/>
        <v>OK</v>
      </c>
      <c r="I434" s="121" t="str">
        <f>IF(AND($C434&gt;0, NOT($C$278&gt;0)), "Row " &amp; ROW($C$278) &amp; " should be positive!", "OK")</f>
        <v>OK</v>
      </c>
    </row>
    <row r="435" spans="1:9" x14ac:dyDescent="0.2">
      <c r="A435" s="4" t="s">
        <v>1</v>
      </c>
      <c r="B435" s="5" t="s">
        <v>435</v>
      </c>
      <c r="C435" s="113">
        <v>0</v>
      </c>
      <c r="D435" s="110" t="s">
        <v>634</v>
      </c>
      <c r="E435" s="6"/>
      <c r="G435" s="121" t="str">
        <f t="shared" si="14"/>
        <v>OK</v>
      </c>
      <c r="H435" s="121" t="str">
        <f t="shared" si="15"/>
        <v>OK</v>
      </c>
      <c r="I435" s="121" t="str">
        <f>IF(AND($C435&gt;0, NOT($C$279&gt;0)), "Row " &amp; ROW($C$279) &amp; " should be positive!", "OK")</f>
        <v>OK</v>
      </c>
    </row>
    <row r="436" spans="1:9" x14ac:dyDescent="0.2">
      <c r="A436" s="4" t="s">
        <v>12</v>
      </c>
      <c r="B436" s="5" t="s">
        <v>435</v>
      </c>
      <c r="C436" s="113">
        <v>0</v>
      </c>
      <c r="D436" s="110" t="s">
        <v>634</v>
      </c>
      <c r="E436" s="6"/>
      <c r="G436" s="121" t="str">
        <f t="shared" si="14"/>
        <v>OK</v>
      </c>
      <c r="H436" s="121" t="str">
        <f t="shared" si="15"/>
        <v>OK</v>
      </c>
      <c r="I436" s="121" t="str">
        <f>IF(AND($C436&gt;0, NOT($C$280&gt;0)), "Row " &amp; ROW($C$280) &amp; " should be positive!", "OK")</f>
        <v>OK</v>
      </c>
    </row>
    <row r="437" spans="1:9" x14ac:dyDescent="0.2">
      <c r="A437" s="4" t="s">
        <v>13</v>
      </c>
      <c r="B437" s="5" t="s">
        <v>435</v>
      </c>
      <c r="C437" s="113">
        <v>0</v>
      </c>
      <c r="D437" s="110" t="s">
        <v>634</v>
      </c>
      <c r="E437" s="6"/>
      <c r="G437" s="121" t="str">
        <f t="shared" si="14"/>
        <v>OK</v>
      </c>
      <c r="H437" s="121" t="str">
        <f t="shared" si="15"/>
        <v>OK</v>
      </c>
      <c r="I437" s="121" t="str">
        <f>IF(AND($C437&gt;0, NOT($C$281&gt;0)), "Row " &amp; ROW($C$281) &amp; " should be positive!", "OK")</f>
        <v>OK</v>
      </c>
    </row>
    <row r="438" spans="1:9" x14ac:dyDescent="0.2">
      <c r="A438" s="4" t="s">
        <v>1</v>
      </c>
      <c r="B438" s="5" t="s">
        <v>436</v>
      </c>
      <c r="C438" s="113">
        <v>0</v>
      </c>
      <c r="D438" s="110" t="s">
        <v>634</v>
      </c>
      <c r="E438" s="6"/>
      <c r="G438" s="121" t="str">
        <f t="shared" si="14"/>
        <v>OK</v>
      </c>
      <c r="H438" s="121" t="str">
        <f t="shared" si="15"/>
        <v>OK</v>
      </c>
      <c r="I438" s="121" t="str">
        <f>IF(AND($C438&gt;0, NOT($C$282&gt;0)), "Row " &amp; ROW($C$282) &amp; " should be positive!", "OK")</f>
        <v>OK</v>
      </c>
    </row>
    <row r="439" spans="1:9" x14ac:dyDescent="0.2">
      <c r="A439" s="4" t="s">
        <v>12</v>
      </c>
      <c r="B439" s="5" t="s">
        <v>436</v>
      </c>
      <c r="C439" s="113">
        <v>0</v>
      </c>
      <c r="D439" s="110" t="s">
        <v>634</v>
      </c>
      <c r="E439" s="6"/>
      <c r="G439" s="121" t="str">
        <f t="shared" si="14"/>
        <v>OK</v>
      </c>
      <c r="H439" s="121" t="str">
        <f t="shared" si="15"/>
        <v>OK</v>
      </c>
      <c r="I439" s="121" t="str">
        <f>IF(AND($C439&gt;0, NOT($C$283&gt;0)), "Row " &amp; ROW($C$283) &amp; " should be positive!", "OK")</f>
        <v>OK</v>
      </c>
    </row>
    <row r="440" spans="1:9" x14ac:dyDescent="0.2">
      <c r="A440" s="4" t="s">
        <v>13</v>
      </c>
      <c r="B440" s="5" t="s">
        <v>436</v>
      </c>
      <c r="C440" s="113">
        <v>0</v>
      </c>
      <c r="D440" s="110" t="s">
        <v>634</v>
      </c>
      <c r="E440" s="6"/>
      <c r="G440" s="121" t="str">
        <f t="shared" si="14"/>
        <v>OK</v>
      </c>
      <c r="H440" s="121" t="str">
        <f t="shared" si="15"/>
        <v>OK</v>
      </c>
      <c r="I440" s="121" t="str">
        <f>IF(AND($C440&gt;0, NOT($C$284&gt;0)), "Row " &amp; ROW($C$284) &amp; " should be positive!", "OK")</f>
        <v>OK</v>
      </c>
    </row>
    <row r="441" spans="1:9" x14ac:dyDescent="0.2">
      <c r="A441" s="4" t="s">
        <v>1</v>
      </c>
      <c r="B441" s="5" t="s">
        <v>437</v>
      </c>
      <c r="C441" s="113">
        <v>0</v>
      </c>
      <c r="D441" s="110" t="s">
        <v>634</v>
      </c>
      <c r="E441" s="6"/>
      <c r="G441" s="121" t="str">
        <f t="shared" si="14"/>
        <v>OK</v>
      </c>
      <c r="H441" s="121" t="str">
        <f t="shared" si="15"/>
        <v>OK</v>
      </c>
      <c r="I441" s="121" t="str">
        <f>IF(AND($C441&gt;0, NOT($C$285&gt;0)), "Row " &amp; ROW($C$285) &amp; " should be positive!", "OK")</f>
        <v>OK</v>
      </c>
    </row>
    <row r="442" spans="1:9" x14ac:dyDescent="0.2">
      <c r="A442" s="4" t="s">
        <v>12</v>
      </c>
      <c r="B442" s="5" t="s">
        <v>437</v>
      </c>
      <c r="C442" s="113">
        <v>0</v>
      </c>
      <c r="D442" s="110" t="s">
        <v>634</v>
      </c>
      <c r="E442" s="6"/>
      <c r="G442" s="121" t="str">
        <f t="shared" si="14"/>
        <v>OK</v>
      </c>
      <c r="H442" s="121" t="str">
        <f t="shared" si="15"/>
        <v>OK</v>
      </c>
      <c r="I442" s="121" t="str">
        <f>IF(AND($C442&gt;0, NOT($C$286&gt;0)), "Row " &amp; ROW($C$286) &amp; " should be positive!", "OK")</f>
        <v>OK</v>
      </c>
    </row>
    <row r="443" spans="1:9" x14ac:dyDescent="0.2">
      <c r="A443" s="4" t="s">
        <v>13</v>
      </c>
      <c r="B443" s="5" t="s">
        <v>437</v>
      </c>
      <c r="C443" s="113">
        <v>0</v>
      </c>
      <c r="D443" s="110" t="s">
        <v>634</v>
      </c>
      <c r="E443" s="6"/>
      <c r="G443" s="121" t="str">
        <f t="shared" si="14"/>
        <v>OK</v>
      </c>
      <c r="H443" s="121" t="str">
        <f t="shared" si="15"/>
        <v>OK</v>
      </c>
      <c r="I443" s="121" t="str">
        <f>IF(AND($C443&gt;0, NOT($C$287&gt;0)), "Row " &amp; ROW($C$287) &amp; " should be positive!", "OK")</f>
        <v>OK</v>
      </c>
    </row>
    <row r="444" spans="1:9" x14ac:dyDescent="0.2">
      <c r="A444" s="4" t="s">
        <v>1</v>
      </c>
      <c r="B444" s="5" t="s">
        <v>438</v>
      </c>
      <c r="C444" s="113">
        <v>0</v>
      </c>
      <c r="D444" s="110" t="s">
        <v>634</v>
      </c>
      <c r="E444" s="6"/>
      <c r="G444" s="121" t="str">
        <f t="shared" si="14"/>
        <v>OK</v>
      </c>
      <c r="H444" s="121" t="str">
        <f t="shared" si="15"/>
        <v>OK</v>
      </c>
      <c r="I444" s="121" t="str">
        <f>IF(AND($C444&gt;0, NOT($C$288&gt;0)), "Row " &amp; ROW($C$288) &amp; " should be positive!", "OK")</f>
        <v>OK</v>
      </c>
    </row>
    <row r="445" spans="1:9" x14ac:dyDescent="0.2">
      <c r="A445" s="4" t="s">
        <v>12</v>
      </c>
      <c r="B445" s="5" t="s">
        <v>438</v>
      </c>
      <c r="C445" s="113">
        <v>0</v>
      </c>
      <c r="D445" s="110" t="s">
        <v>634</v>
      </c>
      <c r="E445" s="6"/>
      <c r="G445" s="121" t="str">
        <f t="shared" si="14"/>
        <v>OK</v>
      </c>
      <c r="H445" s="121" t="str">
        <f t="shared" si="15"/>
        <v>OK</v>
      </c>
      <c r="I445" s="121" t="str">
        <f>IF(AND($C445&gt;0, NOT($C$289&gt;0)), "Row " &amp; ROW($C$289) &amp; " should be positive!", "OK")</f>
        <v>OK</v>
      </c>
    </row>
    <row r="446" spans="1:9" x14ac:dyDescent="0.2">
      <c r="A446" s="4" t="s">
        <v>13</v>
      </c>
      <c r="B446" s="5" t="s">
        <v>438</v>
      </c>
      <c r="C446" s="113">
        <v>0</v>
      </c>
      <c r="D446" s="110" t="s">
        <v>634</v>
      </c>
      <c r="E446" s="6"/>
      <c r="G446" s="121" t="str">
        <f t="shared" si="14"/>
        <v>OK</v>
      </c>
      <c r="H446" s="121" t="str">
        <f t="shared" si="15"/>
        <v>OK</v>
      </c>
      <c r="I446" s="121" t="str">
        <f>IF(AND($C446&gt;0, NOT($C$290&gt;0)), "Row " &amp; ROW($C$290) &amp; " should be positive!", "OK")</f>
        <v>OK</v>
      </c>
    </row>
    <row r="447" spans="1:9" x14ac:dyDescent="0.2">
      <c r="A447" s="4" t="s">
        <v>1</v>
      </c>
      <c r="B447" s="5" t="s">
        <v>1016</v>
      </c>
      <c r="C447" s="113">
        <v>0</v>
      </c>
      <c r="D447" s="110" t="s">
        <v>634</v>
      </c>
      <c r="E447" s="6"/>
      <c r="G447" s="121" t="str">
        <f t="shared" si="14"/>
        <v>OK</v>
      </c>
      <c r="H447" s="121" t="str">
        <f t="shared" si="15"/>
        <v>OK</v>
      </c>
      <c r="I447" s="121" t="str">
        <f>IF(AND($C447&gt;0, NOT($C$291&gt;0)), "Row " &amp; ROW($C$291) &amp; " should be positive!", "OK")</f>
        <v>OK</v>
      </c>
    </row>
    <row r="448" spans="1:9" x14ac:dyDescent="0.2">
      <c r="A448" s="4" t="s">
        <v>12</v>
      </c>
      <c r="B448" s="5" t="s">
        <v>1016</v>
      </c>
      <c r="C448" s="113">
        <v>0</v>
      </c>
      <c r="D448" s="110" t="s">
        <v>634</v>
      </c>
      <c r="E448" s="6"/>
      <c r="G448" s="121" t="str">
        <f t="shared" si="14"/>
        <v>OK</v>
      </c>
      <c r="H448" s="121" t="str">
        <f t="shared" si="15"/>
        <v>OK</v>
      </c>
      <c r="I448" s="121" t="str">
        <f>IF(AND($C448&gt;0, NOT($C$292&gt;0)), "Row " &amp; ROW($C$292) &amp; " should be positive!", "OK")</f>
        <v>OK</v>
      </c>
    </row>
    <row r="449" spans="1:9" x14ac:dyDescent="0.2">
      <c r="A449" s="4" t="s">
        <v>13</v>
      </c>
      <c r="B449" s="5" t="s">
        <v>1016</v>
      </c>
      <c r="C449" s="113">
        <v>0</v>
      </c>
      <c r="D449" s="110" t="s">
        <v>634</v>
      </c>
      <c r="E449" s="6"/>
      <c r="G449" s="121" t="str">
        <f t="shared" si="14"/>
        <v>OK</v>
      </c>
      <c r="H449" s="121" t="str">
        <f t="shared" si="15"/>
        <v>OK</v>
      </c>
      <c r="I449" s="121" t="str">
        <f>IF(AND($C449&gt;0, NOT($C$293&gt;0)), "Row " &amp; ROW($C$293) &amp; " should be positive!", "OK")</f>
        <v>OK</v>
      </c>
    </row>
    <row r="450" spans="1:9" x14ac:dyDescent="0.2">
      <c r="A450" s="4" t="s">
        <v>121</v>
      </c>
      <c r="B450" s="5" t="s">
        <v>439</v>
      </c>
      <c r="C450" s="113">
        <v>0</v>
      </c>
      <c r="D450" s="110" t="s">
        <v>634</v>
      </c>
      <c r="E450" s="6"/>
      <c r="G450" s="121" t="str">
        <f t="shared" si="14"/>
        <v>OK</v>
      </c>
      <c r="H450" s="121" t="str">
        <f t="shared" si="15"/>
        <v>OK</v>
      </c>
    </row>
    <row r="451" spans="1:9" x14ac:dyDescent="0.2">
      <c r="A451" s="4" t="s">
        <v>121</v>
      </c>
      <c r="B451" s="5" t="s">
        <v>440</v>
      </c>
      <c r="C451" s="113">
        <v>0</v>
      </c>
      <c r="D451" s="110" t="s">
        <v>634</v>
      </c>
      <c r="E451" s="6"/>
      <c r="G451" s="121" t="str">
        <f t="shared" si="14"/>
        <v>OK</v>
      </c>
      <c r="H451" s="121" t="str">
        <f t="shared" si="15"/>
        <v>OK</v>
      </c>
    </row>
    <row r="452" spans="1:9" x14ac:dyDescent="0.2">
      <c r="A452" s="4" t="s">
        <v>121</v>
      </c>
      <c r="B452" s="5" t="s">
        <v>441</v>
      </c>
      <c r="C452" s="113">
        <v>0</v>
      </c>
      <c r="D452" s="110" t="s">
        <v>634</v>
      </c>
      <c r="E452" s="6"/>
      <c r="G452" s="121" t="str">
        <f t="shared" si="14"/>
        <v>OK</v>
      </c>
      <c r="H452" s="121" t="str">
        <f t="shared" si="15"/>
        <v>OK</v>
      </c>
    </row>
  </sheetData>
  <sheetProtection algorithmName="SHA-512" hashValue="Ix0DmnbZBbCuuAabgjAdSN/UzaqRDzg+02SNJjBIBwpxWSUQMnXLJho8N6oAxZfNsIrYvs38RLk66Po+Y8hbkA==" saltValue="VF6U9HDkWf/pgFOhmKcB2g==" spinCount="100000" sheet="1" objects="1" scenarios="1" formatColumns="0" formatRows="0"/>
  <conditionalFormatting sqref="B255:B257">
    <cfRule type="cellIs" dxfId="311" priority="1" stopIfTrue="1" operator="equal">
      <formula>"optional"</formula>
    </cfRule>
    <cfRule type="cellIs" dxfId="310" priority="2" stopIfTrue="1" operator="equal">
      <formula>"optional if"</formula>
    </cfRule>
  </conditionalFormatting>
  <conditionalFormatting sqref="C600:C601 C598">
    <cfRule type="containsText" priority="3" stopIfTrue="1" operator="containsText" text="TRUE">
      <formula>NOT(ISERROR(SEARCH("TRUE",C598)))</formula>
    </cfRule>
    <cfRule type="cellIs" dxfId="309" priority="4" stopIfTrue="1" operator="greaterThan">
      <formula>Tolerance</formula>
    </cfRule>
    <cfRule type="cellIs" dxfId="308" priority="5" stopIfTrue="1" operator="lessThan">
      <formula>-Tolerance</formula>
    </cfRule>
  </conditionalFormatting>
  <conditionalFormatting sqref="F6:F452">
    <cfRule type="containsText" priority="6" stopIfTrue="1" operator="containsText" text="TRUE">
      <formula>NOT(ISERROR(SEARCH("TRUE",F6)))</formula>
    </cfRule>
    <cfRule type="cellIs" dxfId="307" priority="7" stopIfTrue="1" operator="greaterThan">
      <formula>Tolerance</formula>
    </cfRule>
    <cfRule type="cellIs" dxfId="306" priority="8" stopIfTrue="1" operator="lessThan">
      <formula>-Tolerance</formula>
    </cfRule>
  </conditionalFormatting>
  <conditionalFormatting sqref="G6:G452">
    <cfRule type="containsText" dxfId="305" priority="9" stopIfTrue="1" operator="containsText" text="missing">
      <formula>NOT(ISERROR(SEARCH("missing",G6)))</formula>
    </cfRule>
  </conditionalFormatting>
  <conditionalFormatting sqref="H6:H452">
    <cfRule type="containsText" dxfId="304" priority="10" stopIfTrue="1" operator="containsText" text="Flag">
      <formula>NOT(ISERROR(SEARCH("Flag",H6)))</formula>
    </cfRule>
  </conditionalFormatting>
  <conditionalFormatting sqref="I6:I452">
    <cfRule type="containsText" dxfId="303" priority="11" stopIfTrue="1" operator="containsText" text=" ">
      <formula>NOT(ISERROR(SEARCH(" ",I6)))</formula>
    </cfRule>
  </conditionalFormatting>
  <conditionalFormatting sqref="F5:I5">
    <cfRule type="cellIs" dxfId="302" priority="12" stopIfTrue="1" operator="greaterThan">
      <formula>0</formula>
    </cfRule>
  </conditionalFormatting>
  <dataValidations count="3">
    <dataValidation type="list" allowBlank="1" showInputMessage="1" showErrorMessage="1" sqref="D450:D452 D6:D137">
      <formula1>availability_payments</formula1>
    </dataValidation>
    <dataValidation type="list" allowBlank="1" showInputMessage="1" showErrorMessage="1" sqref="D138:D449">
      <formula1>availability_fraud</formula1>
    </dataValidation>
    <dataValidation type="decimal" operator="greaterThanOrEqual" allowBlank="1" showInputMessage="1" showErrorMessage="1" errorTitle="Please correct." error="Please input a number larger or equal to zero. Negative or character values are not permitted." sqref="C6:C452">
      <formula1>0</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80"/>
  <sheetViews>
    <sheetView workbookViewId="0"/>
  </sheetViews>
  <sheetFormatPr defaultRowHeight="12.75" x14ac:dyDescent="0.2"/>
  <cols>
    <col min="1" max="1" width="16" style="9" bestFit="1" customWidth="1"/>
    <col min="2" max="2" width="9.85546875" style="9" bestFit="1" customWidth="1"/>
    <col min="3" max="3" width="20.85546875" style="20" customWidth="1"/>
    <col min="4" max="4" width="14" style="20" customWidth="1"/>
    <col min="5" max="5" width="50.5703125" style="9" customWidth="1"/>
    <col min="6" max="6" width="11.85546875" style="121" customWidth="1"/>
    <col min="7" max="7" width="17" style="121" customWidth="1"/>
    <col min="8" max="8" width="19.42578125" style="121" customWidth="1"/>
    <col min="9" max="9" width="32.28515625" style="121" customWidth="1"/>
    <col min="12" max="16384" width="9.140625" style="9"/>
  </cols>
  <sheetData>
    <row r="1" spans="1:9" ht="15.75" x14ac:dyDescent="0.25">
      <c r="A1" s="7" t="s">
        <v>442</v>
      </c>
      <c r="B1" s="8"/>
      <c r="C1" s="115"/>
      <c r="D1" s="103"/>
      <c r="E1" s="8"/>
    </row>
    <row r="2" spans="1:9" x14ac:dyDescent="0.2">
      <c r="A2" s="10"/>
      <c r="B2" s="11"/>
      <c r="C2" s="116"/>
      <c r="D2" s="105"/>
      <c r="E2" s="12"/>
    </row>
    <row r="3" spans="1:9" x14ac:dyDescent="0.2">
      <c r="A3" s="13"/>
      <c r="B3" s="13"/>
      <c r="C3" s="104"/>
      <c r="D3" s="105"/>
      <c r="E3" s="12"/>
    </row>
    <row r="4" spans="1:9" ht="25.5" x14ac:dyDescent="0.2">
      <c r="A4" s="2"/>
      <c r="B4" s="2"/>
      <c r="C4" s="106" t="s">
        <v>5</v>
      </c>
      <c r="D4" s="106" t="s">
        <v>5</v>
      </c>
      <c r="E4" s="2" t="s">
        <v>6</v>
      </c>
      <c r="F4" s="125" t="s">
        <v>855</v>
      </c>
      <c r="G4" s="125" t="s">
        <v>857</v>
      </c>
      <c r="H4" s="125" t="s">
        <v>975</v>
      </c>
      <c r="I4" s="125" t="s">
        <v>858</v>
      </c>
    </row>
    <row r="5" spans="1:9" x14ac:dyDescent="0.2">
      <c r="A5" s="3" t="s">
        <v>7</v>
      </c>
      <c r="B5" s="3" t="s">
        <v>8</v>
      </c>
      <c r="C5" s="107" t="s">
        <v>851</v>
      </c>
      <c r="D5" s="108" t="s">
        <v>9</v>
      </c>
      <c r="E5" s="3" t="s">
        <v>10</v>
      </c>
      <c r="F5" s="121">
        <f>COUNTIF(F$6:F$80, "&lt;" &amp; -Tolerance) + COUNTIF(F$6:F$80, "&gt;" &amp; Tolerance) + COUNTIF(F$6:F$80, FALSE)</f>
        <v>0</v>
      </c>
      <c r="G5" s="121">
        <f>COUNTIF(G$6:G$80, "missing")</f>
        <v>0</v>
      </c>
      <c r="H5" s="121">
        <f>COUNTIF(H$6:H$80, "*Flag*" )</f>
        <v>0</v>
      </c>
      <c r="I5" s="121">
        <f>COUNTIF(I$6:I$80, "*Fraud*" ) + COUNTIF(I$6:I$80, "*positive*" )</f>
        <v>0</v>
      </c>
    </row>
    <row r="6" spans="1:9" x14ac:dyDescent="0.2">
      <c r="A6" s="4" t="s">
        <v>1</v>
      </c>
      <c r="B6" s="5" t="s">
        <v>443</v>
      </c>
      <c r="C6" s="109">
        <f xml:space="preserve"> SUM($C$9, $C$12)</f>
        <v>0</v>
      </c>
      <c r="D6" s="110" t="s">
        <v>634</v>
      </c>
      <c r="E6" s="6"/>
      <c r="F6" s="122">
        <f>SUM($C$6) - SUM($C$9, $C$12)</f>
        <v>0</v>
      </c>
      <c r="G6" s="121" t="str">
        <f t="shared" ref="G6:G37" si="0">IF(OR(ISBLANK($C6), ISBLANK($D6)), "missing", "OK")</f>
        <v>OK</v>
      </c>
      <c r="H6" s="121" t="str">
        <f t="shared" ref="H6:H23" si="1">IF(AND($C6&gt;0, $D6= "NA"), "Flag should be OK", IF($D6="E","Flag E only for fraud","OK"))</f>
        <v>OK</v>
      </c>
      <c r="I6" s="121" t="str">
        <f>IF(AND($C6&gt;0, NOT($C$15&gt;0)), "Row " &amp; ROW($C$15) &amp; " should also be positive!", IF($C$24 &gt; $C6 + Tolerance,"Fraud in row " &amp; ROW($C$24) &amp; " higher than payment", "OK"))</f>
        <v>OK</v>
      </c>
    </row>
    <row r="7" spans="1:9" x14ac:dyDescent="0.2">
      <c r="A7" s="4" t="s">
        <v>12</v>
      </c>
      <c r="B7" s="5" t="s">
        <v>443</v>
      </c>
      <c r="C7" s="109">
        <f xml:space="preserve"> SUM($C$10, $C$13)</f>
        <v>0</v>
      </c>
      <c r="D7" s="110" t="s">
        <v>634</v>
      </c>
      <c r="E7" s="6"/>
      <c r="F7" s="122">
        <f>SUM($C$7) - SUM($C$10, $C$13)</f>
        <v>0</v>
      </c>
      <c r="G7" s="121" t="str">
        <f t="shared" si="0"/>
        <v>OK</v>
      </c>
      <c r="H7" s="121" t="str">
        <f t="shared" si="1"/>
        <v>OK</v>
      </c>
      <c r="I7" s="121" t="str">
        <f>IF(AND($C7&gt;0, NOT($C$16&gt;0)), "Row " &amp; ROW($C$16) &amp; " should also be positive!", IF($C$25 &gt; $C7 + Tolerance,"Fraud in row " &amp; ROW($C$25) &amp; " higher than payment", "OK"))</f>
        <v>OK</v>
      </c>
    </row>
    <row r="8" spans="1:9" x14ac:dyDescent="0.2">
      <c r="A8" s="4" t="s">
        <v>13</v>
      </c>
      <c r="B8" s="5" t="s">
        <v>443</v>
      </c>
      <c r="C8" s="109">
        <f xml:space="preserve"> SUM($C$11, $C$14)</f>
        <v>0</v>
      </c>
      <c r="D8" s="110" t="s">
        <v>634</v>
      </c>
      <c r="E8" s="6"/>
      <c r="F8" s="122">
        <f>SUM($C$8) - SUM($C$11, $C$14)</f>
        <v>0</v>
      </c>
      <c r="G8" s="121" t="str">
        <f t="shared" si="0"/>
        <v>OK</v>
      </c>
      <c r="H8" s="121" t="str">
        <f t="shared" si="1"/>
        <v>OK</v>
      </c>
      <c r="I8" s="121" t="str">
        <f>IF(AND($C8&gt;0, NOT($C$17&gt;0)), "Row " &amp; ROW($C$17) &amp; " should also be positive!", IF($C$26 &gt; $C8 + Tolerance,"Fraud in row " &amp; ROW($C$26) &amp; " higher than payment", "OK"))</f>
        <v>OK</v>
      </c>
    </row>
    <row r="9" spans="1:9" x14ac:dyDescent="0.2">
      <c r="A9" s="4" t="s">
        <v>1</v>
      </c>
      <c r="B9" s="5" t="s">
        <v>444</v>
      </c>
      <c r="C9" s="111">
        <v>0</v>
      </c>
      <c r="D9" s="110" t="s">
        <v>634</v>
      </c>
      <c r="E9" s="6"/>
      <c r="G9" s="121" t="str">
        <f t="shared" si="0"/>
        <v>OK</v>
      </c>
      <c r="H9" s="121" t="str">
        <f t="shared" si="1"/>
        <v>OK</v>
      </c>
      <c r="I9" s="121" t="str">
        <f>IF(AND($C9&gt;0, NOT($C$18&gt;0)), "Row " &amp; ROW($C$18) &amp; " should also be positive!", IF($C$27 &gt; $C9 + Tolerance,"Fraud in row " &amp; ROW($C$27) &amp; " higher than payment", "OK"))</f>
        <v>OK</v>
      </c>
    </row>
    <row r="10" spans="1:9" x14ac:dyDescent="0.2">
      <c r="A10" s="4" t="s">
        <v>12</v>
      </c>
      <c r="B10" s="5" t="s">
        <v>444</v>
      </c>
      <c r="C10" s="111">
        <v>0</v>
      </c>
      <c r="D10" s="110" t="s">
        <v>634</v>
      </c>
      <c r="E10" s="6"/>
      <c r="G10" s="121" t="str">
        <f t="shared" si="0"/>
        <v>OK</v>
      </c>
      <c r="H10" s="121" t="str">
        <f t="shared" si="1"/>
        <v>OK</v>
      </c>
      <c r="I10" s="121" t="str">
        <f>IF(AND($C10&gt;0, NOT($C$19&gt;0)), "Row " &amp; ROW($C$19) &amp; " should also be positive!", IF($C$28 &gt; $C10 + Tolerance,"Fraud in row " &amp; ROW($C$28) &amp; " higher than payment", "OK"))</f>
        <v>OK</v>
      </c>
    </row>
    <row r="11" spans="1:9" x14ac:dyDescent="0.2">
      <c r="A11" s="4" t="s">
        <v>13</v>
      </c>
      <c r="B11" s="5" t="s">
        <v>444</v>
      </c>
      <c r="C11" s="111">
        <v>0</v>
      </c>
      <c r="D11" s="110" t="s">
        <v>634</v>
      </c>
      <c r="E11" s="6"/>
      <c r="G11" s="121" t="str">
        <f t="shared" si="0"/>
        <v>OK</v>
      </c>
      <c r="H11" s="121" t="str">
        <f t="shared" si="1"/>
        <v>OK</v>
      </c>
      <c r="I11" s="121" t="str">
        <f>IF(AND($C11&gt;0, NOT($C$20&gt;0)), "Row " &amp; ROW($C$20) &amp; " should also be positive!", IF($C$29 &gt; $C11 + Tolerance,"Fraud in row " &amp; ROW($C$29) &amp; " higher than payment", "OK"))</f>
        <v>OK</v>
      </c>
    </row>
    <row r="12" spans="1:9" x14ac:dyDescent="0.2">
      <c r="A12" s="4" t="s">
        <v>1</v>
      </c>
      <c r="B12" s="5" t="s">
        <v>445</v>
      </c>
      <c r="C12" s="111">
        <v>0</v>
      </c>
      <c r="D12" s="110" t="s">
        <v>634</v>
      </c>
      <c r="E12" s="6"/>
      <c r="G12" s="121" t="str">
        <f t="shared" si="0"/>
        <v>OK</v>
      </c>
      <c r="H12" s="121" t="str">
        <f t="shared" si="1"/>
        <v>OK</v>
      </c>
      <c r="I12" s="121" t="str">
        <f>IF(AND($C12&gt;0, NOT($C$21&gt;0)), "Row " &amp; ROW($C$21) &amp; " should also be positive!", IF($C$30 &gt; $C12 + Tolerance,"Fraud in row " &amp; ROW($C$30) &amp; " higher than payment", "OK"))</f>
        <v>OK</v>
      </c>
    </row>
    <row r="13" spans="1:9" x14ac:dyDescent="0.2">
      <c r="A13" s="4" t="s">
        <v>12</v>
      </c>
      <c r="B13" s="5" t="s">
        <v>445</v>
      </c>
      <c r="C13" s="111">
        <v>0</v>
      </c>
      <c r="D13" s="110" t="s">
        <v>634</v>
      </c>
      <c r="E13" s="6"/>
      <c r="G13" s="121" t="str">
        <f t="shared" si="0"/>
        <v>OK</v>
      </c>
      <c r="H13" s="121" t="str">
        <f t="shared" si="1"/>
        <v>OK</v>
      </c>
      <c r="I13" s="121" t="str">
        <f>IF(AND($C13&gt;0, NOT($C$22&gt;0)), "Row " &amp; ROW($C$22) &amp; " should also be positive!", IF($C$31 &gt; $C13 + Tolerance,"Fraud in row " &amp; ROW($C$31) &amp; " higher than payment", "OK"))</f>
        <v>OK</v>
      </c>
    </row>
    <row r="14" spans="1:9" x14ac:dyDescent="0.2">
      <c r="A14" s="4" t="s">
        <v>13</v>
      </c>
      <c r="B14" s="5" t="s">
        <v>445</v>
      </c>
      <c r="C14" s="111">
        <v>0</v>
      </c>
      <c r="D14" s="110" t="s">
        <v>634</v>
      </c>
      <c r="E14" s="6"/>
      <c r="G14" s="121" t="str">
        <f t="shared" si="0"/>
        <v>OK</v>
      </c>
      <c r="H14" s="121" t="str">
        <f t="shared" si="1"/>
        <v>OK</v>
      </c>
      <c r="I14" s="121" t="str">
        <f>IF(AND($C14&gt;0, NOT($C$23&gt;0)), "Row " &amp; ROW($C$23) &amp; " should also be positive!", IF($C$32 &gt; $C14 + Tolerance,"Fraud in row " &amp; ROW($C$32) &amp; " higher than payment", "OK"))</f>
        <v>OK</v>
      </c>
    </row>
    <row r="15" spans="1:9" x14ac:dyDescent="0.2">
      <c r="A15" s="4" t="s">
        <v>1</v>
      </c>
      <c r="B15" s="5" t="s">
        <v>446</v>
      </c>
      <c r="C15" s="112">
        <f xml:space="preserve"> SUM($C$18, $C$21)</f>
        <v>0</v>
      </c>
      <c r="D15" s="110" t="s">
        <v>634</v>
      </c>
      <c r="E15" s="6"/>
      <c r="F15" s="123">
        <f>SUM($C$15) - SUM($C$18, $C$21)</f>
        <v>0</v>
      </c>
      <c r="G15" s="121" t="str">
        <f t="shared" si="0"/>
        <v>OK</v>
      </c>
      <c r="H15" s="121" t="str">
        <f t="shared" si="1"/>
        <v>OK</v>
      </c>
      <c r="I15" s="121" t="str">
        <f>IF(AND($C15&gt;0, NOT($C$6&gt;0)), "Row " &amp; ROW($C$6) &amp; " should also be positive!", IF($C$51 &gt; $C15 + Tolerance,"Fraud in row " &amp; ROW($C$51) &amp; " higher than payment", "OK"))</f>
        <v>OK</v>
      </c>
    </row>
    <row r="16" spans="1:9" x14ac:dyDescent="0.2">
      <c r="A16" s="4" t="s">
        <v>12</v>
      </c>
      <c r="B16" s="5" t="s">
        <v>446</v>
      </c>
      <c r="C16" s="112">
        <f xml:space="preserve"> SUM($C$19, $C$22)</f>
        <v>0</v>
      </c>
      <c r="D16" s="110" t="s">
        <v>634</v>
      </c>
      <c r="E16" s="6"/>
      <c r="F16" s="123">
        <f>SUM($C$16) - SUM($C$19, $C$22)</f>
        <v>0</v>
      </c>
      <c r="G16" s="121" t="str">
        <f t="shared" si="0"/>
        <v>OK</v>
      </c>
      <c r="H16" s="121" t="str">
        <f t="shared" si="1"/>
        <v>OK</v>
      </c>
      <c r="I16" s="121" t="str">
        <f>IF(AND($C16&gt;0, NOT($C$7&gt;0)), "Row " &amp; ROW($C$7) &amp; " should also be positive!", IF($C$52 &gt; $C16 + Tolerance,"Fraud in row " &amp; ROW($C$52) &amp; " higher than payment", "OK"))</f>
        <v>OK</v>
      </c>
    </row>
    <row r="17" spans="1:9" x14ac:dyDescent="0.2">
      <c r="A17" s="4" t="s">
        <v>13</v>
      </c>
      <c r="B17" s="5" t="s">
        <v>446</v>
      </c>
      <c r="C17" s="112">
        <f xml:space="preserve"> SUM($C$20, $C$23)</f>
        <v>0</v>
      </c>
      <c r="D17" s="110" t="s">
        <v>634</v>
      </c>
      <c r="E17" s="6"/>
      <c r="F17" s="123">
        <f>SUM($C$17) - SUM($C$20, $C$23)</f>
        <v>0</v>
      </c>
      <c r="G17" s="121" t="str">
        <f t="shared" si="0"/>
        <v>OK</v>
      </c>
      <c r="H17" s="121" t="str">
        <f t="shared" si="1"/>
        <v>OK</v>
      </c>
      <c r="I17" s="121" t="str">
        <f>IF(AND($C17&gt;0, NOT($C$8&gt;0)), "Row " &amp; ROW($C$8) &amp; " should also be positive!", IF($C$53 &gt; $C17 + Tolerance,"Fraud in row " &amp; ROW($C$53) &amp; " higher than payment", "OK"))</f>
        <v>OK</v>
      </c>
    </row>
    <row r="18" spans="1:9" x14ac:dyDescent="0.2">
      <c r="A18" s="4" t="s">
        <v>1</v>
      </c>
      <c r="B18" s="5" t="s">
        <v>447</v>
      </c>
      <c r="C18" s="113">
        <v>0</v>
      </c>
      <c r="D18" s="110" t="s">
        <v>634</v>
      </c>
      <c r="E18" s="6"/>
      <c r="G18" s="121" t="str">
        <f t="shared" si="0"/>
        <v>OK</v>
      </c>
      <c r="H18" s="121" t="str">
        <f t="shared" si="1"/>
        <v>OK</v>
      </c>
      <c r="I18" s="121" t="str">
        <f>IF(AND($C18&gt;0, NOT($C$9&gt;0)), "Row " &amp; ROW($C$9) &amp; " should also be positive!", IF($C$54 &gt; $C18 + Tolerance,"Fraud in row " &amp; ROW($C$54) &amp; " higher than payment", "OK"))</f>
        <v>OK</v>
      </c>
    </row>
    <row r="19" spans="1:9" x14ac:dyDescent="0.2">
      <c r="A19" s="4" t="s">
        <v>12</v>
      </c>
      <c r="B19" s="5" t="s">
        <v>447</v>
      </c>
      <c r="C19" s="113">
        <v>0</v>
      </c>
      <c r="D19" s="110" t="s">
        <v>634</v>
      </c>
      <c r="E19" s="6"/>
      <c r="G19" s="121" t="str">
        <f t="shared" si="0"/>
        <v>OK</v>
      </c>
      <c r="H19" s="121" t="str">
        <f t="shared" si="1"/>
        <v>OK</v>
      </c>
      <c r="I19" s="121" t="str">
        <f>IF(AND($C19&gt;0, NOT($C$10&gt;0)), "Row " &amp; ROW($C$10) &amp; " should also be positive!", IF($C$55 &gt; $C19 + Tolerance,"Fraud in row " &amp; ROW($C$55) &amp; " higher than payment", "OK"))</f>
        <v>OK</v>
      </c>
    </row>
    <row r="20" spans="1:9" x14ac:dyDescent="0.2">
      <c r="A20" s="4" t="s">
        <v>13</v>
      </c>
      <c r="B20" s="5" t="s">
        <v>447</v>
      </c>
      <c r="C20" s="113">
        <v>0</v>
      </c>
      <c r="D20" s="110" t="s">
        <v>634</v>
      </c>
      <c r="E20" s="6"/>
      <c r="G20" s="121" t="str">
        <f t="shared" si="0"/>
        <v>OK</v>
      </c>
      <c r="H20" s="121" t="str">
        <f t="shared" si="1"/>
        <v>OK</v>
      </c>
      <c r="I20" s="121" t="str">
        <f>IF(AND($C20&gt;0, NOT($C$11&gt;0)), "Row " &amp; ROW($C$11) &amp; " should also be positive!", IF($C$56 &gt; $C20 + Tolerance,"Fraud in row " &amp; ROW($C$56) &amp; " higher than payment", "OK"))</f>
        <v>OK</v>
      </c>
    </row>
    <row r="21" spans="1:9" x14ac:dyDescent="0.2">
      <c r="A21" s="4" t="s">
        <v>1</v>
      </c>
      <c r="B21" s="5" t="s">
        <v>448</v>
      </c>
      <c r="C21" s="113">
        <v>0</v>
      </c>
      <c r="D21" s="110" t="s">
        <v>634</v>
      </c>
      <c r="E21" s="6"/>
      <c r="G21" s="121" t="str">
        <f t="shared" si="0"/>
        <v>OK</v>
      </c>
      <c r="H21" s="121" t="str">
        <f t="shared" si="1"/>
        <v>OK</v>
      </c>
      <c r="I21" s="121" t="str">
        <f>IF(AND($C21&gt;0, NOT($C$12&gt;0)), "Row " &amp; ROW($C$12) &amp; " should also be positive!", IF($C$57 &gt; $C21 + Tolerance,"Fraud in row " &amp; ROW($C$57) &amp; " higher than payment", "OK"))</f>
        <v>OK</v>
      </c>
    </row>
    <row r="22" spans="1:9" x14ac:dyDescent="0.2">
      <c r="A22" s="4" t="s">
        <v>12</v>
      </c>
      <c r="B22" s="5" t="s">
        <v>448</v>
      </c>
      <c r="C22" s="113">
        <v>0</v>
      </c>
      <c r="D22" s="110" t="s">
        <v>634</v>
      </c>
      <c r="E22" s="6"/>
      <c r="G22" s="121" t="str">
        <f t="shared" si="0"/>
        <v>OK</v>
      </c>
      <c r="H22" s="121" t="str">
        <f t="shared" si="1"/>
        <v>OK</v>
      </c>
      <c r="I22" s="121" t="str">
        <f>IF(AND($C22&gt;0, NOT($C$13&gt;0)), "Row " &amp; ROW($C$13) &amp; " should also be positive!", IF($C$58 &gt; $C22 + Tolerance,"Fraud in row " &amp; ROW($C$58) &amp; " higher than payment", "OK"))</f>
        <v>OK</v>
      </c>
    </row>
    <row r="23" spans="1:9" x14ac:dyDescent="0.2">
      <c r="A23" s="4" t="s">
        <v>13</v>
      </c>
      <c r="B23" s="5" t="s">
        <v>448</v>
      </c>
      <c r="C23" s="113">
        <v>0</v>
      </c>
      <c r="D23" s="110" t="s">
        <v>634</v>
      </c>
      <c r="E23" s="6"/>
      <c r="G23" s="121" t="str">
        <f t="shared" si="0"/>
        <v>OK</v>
      </c>
      <c r="H23" s="121" t="str">
        <f t="shared" si="1"/>
        <v>OK</v>
      </c>
      <c r="I23" s="121" t="str">
        <f>IF(AND($C23&gt;0, NOT($C$14&gt;0)), "Row " &amp; ROW($C$14) &amp; " should also be positive!", IF($C$59 &gt; $C23 + Tolerance,"Fraud in row " &amp; ROW($C$59) &amp; " higher than payment", "OK"))</f>
        <v>OK</v>
      </c>
    </row>
    <row r="24" spans="1:9" x14ac:dyDescent="0.2">
      <c r="A24" s="4" t="s">
        <v>1</v>
      </c>
      <c r="B24" s="5" t="s">
        <v>449</v>
      </c>
      <c r="C24" s="109">
        <f xml:space="preserve"> SUM($C$33, $C$48)</f>
        <v>0</v>
      </c>
      <c r="D24" s="110" t="s">
        <v>634</v>
      </c>
      <c r="E24" s="6"/>
      <c r="F24" s="122">
        <f>SUM($C$24) - SUM($C$27, $C$30)</f>
        <v>0</v>
      </c>
      <c r="G24" s="121" t="str">
        <f t="shared" si="0"/>
        <v>OK</v>
      </c>
      <c r="H24" s="121" t="str">
        <f t="shared" ref="H24:H55" si="2">IF(AND($C24&gt;0, $D24= "NA"), "Flag should be OK", "OK")</f>
        <v>OK</v>
      </c>
      <c r="I24" s="121" t="str">
        <f>IF(AND($C24&gt;0, NOT($C$51&gt;0)), "Row " &amp; ROW($C$51) &amp; " should be positive!", "OK")</f>
        <v>OK</v>
      </c>
    </row>
    <row r="25" spans="1:9" x14ac:dyDescent="0.2">
      <c r="A25" s="4" t="s">
        <v>12</v>
      </c>
      <c r="B25" s="5" t="s">
        <v>449</v>
      </c>
      <c r="C25" s="109">
        <f xml:space="preserve"> SUM($C$34, $C$49)</f>
        <v>0</v>
      </c>
      <c r="D25" s="110" t="s">
        <v>634</v>
      </c>
      <c r="E25" s="6"/>
      <c r="F25" s="122">
        <f>SUM($C$25) - SUM($C$28, $C$31)</f>
        <v>0</v>
      </c>
      <c r="G25" s="121" t="str">
        <f t="shared" si="0"/>
        <v>OK</v>
      </c>
      <c r="H25" s="121" t="str">
        <f t="shared" si="2"/>
        <v>OK</v>
      </c>
      <c r="I25" s="121" t="str">
        <f>IF(AND($C25&gt;0, NOT($C$52&gt;0)), "Row " &amp; ROW($C$52) &amp; " should be positive!", "OK")</f>
        <v>OK</v>
      </c>
    </row>
    <row r="26" spans="1:9" x14ac:dyDescent="0.2">
      <c r="A26" s="4" t="s">
        <v>13</v>
      </c>
      <c r="B26" s="5" t="s">
        <v>449</v>
      </c>
      <c r="C26" s="109">
        <f xml:space="preserve"> SUM($C$35, $C$50)</f>
        <v>0</v>
      </c>
      <c r="D26" s="110" t="s">
        <v>634</v>
      </c>
      <c r="E26" s="6"/>
      <c r="F26" s="122">
        <f>SUM($C$26) - SUM($C$29, $C$32)</f>
        <v>0</v>
      </c>
      <c r="G26" s="121" t="str">
        <f t="shared" si="0"/>
        <v>OK</v>
      </c>
      <c r="H26" s="121" t="str">
        <f t="shared" si="2"/>
        <v>OK</v>
      </c>
      <c r="I26" s="121" t="str">
        <f>IF(AND($C26&gt;0, NOT($C$53&gt;0)), "Row " &amp; ROW($C$53) &amp; " should be positive!", "OK")</f>
        <v>OK</v>
      </c>
    </row>
    <row r="27" spans="1:9" x14ac:dyDescent="0.2">
      <c r="A27" s="4" t="s">
        <v>1</v>
      </c>
      <c r="B27" s="5" t="s">
        <v>450</v>
      </c>
      <c r="C27" s="111">
        <v>0</v>
      </c>
      <c r="D27" s="110" t="s">
        <v>634</v>
      </c>
      <c r="E27" s="6"/>
      <c r="F27" s="122">
        <f>SUM($C$24) - SUM($C$33, $C$48)</f>
        <v>0</v>
      </c>
      <c r="G27" s="121" t="str">
        <f t="shared" si="0"/>
        <v>OK</v>
      </c>
      <c r="H27" s="121" t="str">
        <f t="shared" si="2"/>
        <v>OK</v>
      </c>
      <c r="I27" s="121" t="str">
        <f>IF(AND($C27&gt;0, NOT($C$54&gt;0)), "Row " &amp; ROW($C$54) &amp; " should be positive!", "OK")</f>
        <v>OK</v>
      </c>
    </row>
    <row r="28" spans="1:9" x14ac:dyDescent="0.2">
      <c r="A28" s="4" t="s">
        <v>12</v>
      </c>
      <c r="B28" s="5" t="s">
        <v>450</v>
      </c>
      <c r="C28" s="111">
        <v>0</v>
      </c>
      <c r="D28" s="110" t="s">
        <v>634</v>
      </c>
      <c r="E28" s="6"/>
      <c r="F28" s="122">
        <f>SUM($C$25) - SUM($C$34, $C$49)</f>
        <v>0</v>
      </c>
      <c r="G28" s="121" t="str">
        <f t="shared" si="0"/>
        <v>OK</v>
      </c>
      <c r="H28" s="121" t="str">
        <f t="shared" si="2"/>
        <v>OK</v>
      </c>
      <c r="I28" s="121" t="str">
        <f>IF(AND($C28&gt;0, NOT($C$55&gt;0)), "Row " &amp; ROW($C$55) &amp; " should be positive!", "OK")</f>
        <v>OK</v>
      </c>
    </row>
    <row r="29" spans="1:9" x14ac:dyDescent="0.2">
      <c r="A29" s="4" t="s">
        <v>13</v>
      </c>
      <c r="B29" s="5" t="s">
        <v>450</v>
      </c>
      <c r="C29" s="111">
        <v>0</v>
      </c>
      <c r="D29" s="110" t="s">
        <v>634</v>
      </c>
      <c r="E29" s="6"/>
      <c r="F29" s="122">
        <f>SUM($C$26) - SUM($C$35, $C$50)</f>
        <v>0</v>
      </c>
      <c r="G29" s="121" t="str">
        <f t="shared" si="0"/>
        <v>OK</v>
      </c>
      <c r="H29" s="121" t="str">
        <f t="shared" si="2"/>
        <v>OK</v>
      </c>
      <c r="I29" s="121" t="str">
        <f>IF(AND($C29&gt;0, NOT($C$56&gt;0)), "Row " &amp; ROW($C$56) &amp; " should be positive!", "OK")</f>
        <v>OK</v>
      </c>
    </row>
    <row r="30" spans="1:9" x14ac:dyDescent="0.2">
      <c r="A30" s="4" t="s">
        <v>1</v>
      </c>
      <c r="B30" s="5" t="s">
        <v>451</v>
      </c>
      <c r="C30" s="111">
        <v>0</v>
      </c>
      <c r="D30" s="110" t="s">
        <v>634</v>
      </c>
      <c r="E30" s="6"/>
      <c r="G30" s="121" t="str">
        <f t="shared" si="0"/>
        <v>OK</v>
      </c>
      <c r="H30" s="121" t="str">
        <f t="shared" si="2"/>
        <v>OK</v>
      </c>
      <c r="I30" s="121" t="str">
        <f>IF(AND($C30&gt;0, NOT($C$57&gt;0)), "Row " &amp; ROW($C$57) &amp; " should be positive!", "OK")</f>
        <v>OK</v>
      </c>
    </row>
    <row r="31" spans="1:9" x14ac:dyDescent="0.2">
      <c r="A31" s="4" t="s">
        <v>12</v>
      </c>
      <c r="B31" s="5" t="s">
        <v>451</v>
      </c>
      <c r="C31" s="111">
        <v>0</v>
      </c>
      <c r="D31" s="110" t="s">
        <v>634</v>
      </c>
      <c r="E31" s="6"/>
      <c r="G31" s="121" t="str">
        <f t="shared" si="0"/>
        <v>OK</v>
      </c>
      <c r="H31" s="121" t="str">
        <f t="shared" si="2"/>
        <v>OK</v>
      </c>
      <c r="I31" s="121" t="str">
        <f>IF(AND($C31&gt;0, NOT($C$58&gt;0)), "Row " &amp; ROW($C$58) &amp; " should be positive!", "OK")</f>
        <v>OK</v>
      </c>
    </row>
    <row r="32" spans="1:9" x14ac:dyDescent="0.2">
      <c r="A32" s="4" t="s">
        <v>13</v>
      </c>
      <c r="B32" s="5" t="s">
        <v>451</v>
      </c>
      <c r="C32" s="111">
        <v>0</v>
      </c>
      <c r="D32" s="110" t="s">
        <v>634</v>
      </c>
      <c r="E32" s="6"/>
      <c r="G32" s="121" t="str">
        <f t="shared" si="0"/>
        <v>OK</v>
      </c>
      <c r="H32" s="121" t="str">
        <f t="shared" si="2"/>
        <v>OK</v>
      </c>
      <c r="I32" s="121" t="str">
        <f>IF(AND($C32&gt;0, NOT($C$59&gt;0)), "Row " &amp; ROW($C$59) &amp; " should be positive!", "OK")</f>
        <v>OK</v>
      </c>
    </row>
    <row r="33" spans="1:9" x14ac:dyDescent="0.2">
      <c r="A33" s="4" t="s">
        <v>1</v>
      </c>
      <c r="B33" s="5" t="s">
        <v>452</v>
      </c>
      <c r="C33" s="109">
        <f xml:space="preserve"> SUM($C$36, $C$39, $C$42, $C$45)</f>
        <v>0</v>
      </c>
      <c r="D33" s="110" t="s">
        <v>634</v>
      </c>
      <c r="E33" s="6"/>
      <c r="F33" s="122">
        <f>SUM($C$33) - SUM($C$36, $C$39, $C$42, $C$45)</f>
        <v>0</v>
      </c>
      <c r="G33" s="121" t="str">
        <f t="shared" si="0"/>
        <v>OK</v>
      </c>
      <c r="H33" s="121" t="str">
        <f t="shared" si="2"/>
        <v>OK</v>
      </c>
      <c r="I33" s="121" t="str">
        <f>IF(AND($C33&gt;0, NOT($C$60&gt;0)), "Row " &amp; ROW($C$60) &amp; " should be positive!", "OK")</f>
        <v>OK</v>
      </c>
    </row>
    <row r="34" spans="1:9" x14ac:dyDescent="0.2">
      <c r="A34" s="4" t="s">
        <v>12</v>
      </c>
      <c r="B34" s="5" t="s">
        <v>452</v>
      </c>
      <c r="C34" s="109">
        <f xml:space="preserve"> SUM($C$37, $C$40, $C$43, $C$46)</f>
        <v>0</v>
      </c>
      <c r="D34" s="110" t="s">
        <v>634</v>
      </c>
      <c r="E34" s="6"/>
      <c r="F34" s="122">
        <f>SUM($C$34) - SUM($C$37, $C$40, $C$43, $C$46)</f>
        <v>0</v>
      </c>
      <c r="G34" s="121" t="str">
        <f t="shared" si="0"/>
        <v>OK</v>
      </c>
      <c r="H34" s="121" t="str">
        <f t="shared" si="2"/>
        <v>OK</v>
      </c>
      <c r="I34" s="121" t="str">
        <f>IF(AND($C34&gt;0, NOT($C$61&gt;0)), "Row " &amp; ROW($C$61) &amp; " should be positive!", "OK")</f>
        <v>OK</v>
      </c>
    </row>
    <row r="35" spans="1:9" x14ac:dyDescent="0.2">
      <c r="A35" s="4" t="s">
        <v>13</v>
      </c>
      <c r="B35" s="5" t="s">
        <v>452</v>
      </c>
      <c r="C35" s="109">
        <f xml:space="preserve"> SUM($C$38, $C$41, $C$44, $C$47)</f>
        <v>0</v>
      </c>
      <c r="D35" s="110" t="s">
        <v>634</v>
      </c>
      <c r="E35" s="6"/>
      <c r="F35" s="122">
        <f>SUM($C$35) - SUM($C$38, $C$41, $C$44, $C$47)</f>
        <v>0</v>
      </c>
      <c r="G35" s="121" t="str">
        <f t="shared" si="0"/>
        <v>OK</v>
      </c>
      <c r="H35" s="121" t="str">
        <f t="shared" si="2"/>
        <v>OK</v>
      </c>
      <c r="I35" s="121" t="str">
        <f>IF(AND($C35&gt;0, NOT($C$62&gt;0)), "Row " &amp; ROW($C$62) &amp; " should be positive!", "OK")</f>
        <v>OK</v>
      </c>
    </row>
    <row r="36" spans="1:9" x14ac:dyDescent="0.2">
      <c r="A36" s="4" t="s">
        <v>1</v>
      </c>
      <c r="B36" s="5" t="s">
        <v>453</v>
      </c>
      <c r="C36" s="111">
        <v>0</v>
      </c>
      <c r="D36" s="110" t="s">
        <v>634</v>
      </c>
      <c r="E36" s="6"/>
      <c r="G36" s="121" t="str">
        <f t="shared" si="0"/>
        <v>OK</v>
      </c>
      <c r="H36" s="121" t="str">
        <f t="shared" si="2"/>
        <v>OK</v>
      </c>
      <c r="I36" s="121" t="str">
        <f>IF(AND($C36&gt;0, NOT($C$63&gt;0)), "Row " &amp; ROW($C$63) &amp; " should be positive!", "OK")</f>
        <v>OK</v>
      </c>
    </row>
    <row r="37" spans="1:9" x14ac:dyDescent="0.2">
      <c r="A37" s="4" t="s">
        <v>12</v>
      </c>
      <c r="B37" s="5" t="s">
        <v>453</v>
      </c>
      <c r="C37" s="111">
        <v>0</v>
      </c>
      <c r="D37" s="110" t="s">
        <v>634</v>
      </c>
      <c r="E37" s="6"/>
      <c r="G37" s="121" t="str">
        <f t="shared" si="0"/>
        <v>OK</v>
      </c>
      <c r="H37" s="121" t="str">
        <f t="shared" si="2"/>
        <v>OK</v>
      </c>
      <c r="I37" s="121" t="str">
        <f>IF(AND($C37&gt;0, NOT($C$64&gt;0)), "Row " &amp; ROW($C$64) &amp; " should be positive!", "OK")</f>
        <v>OK</v>
      </c>
    </row>
    <row r="38" spans="1:9" x14ac:dyDescent="0.2">
      <c r="A38" s="4" t="s">
        <v>13</v>
      </c>
      <c r="B38" s="5" t="s">
        <v>453</v>
      </c>
      <c r="C38" s="111">
        <v>0</v>
      </c>
      <c r="D38" s="110" t="s">
        <v>634</v>
      </c>
      <c r="E38" s="6"/>
      <c r="G38" s="121" t="str">
        <f t="shared" ref="G38:G69" si="3">IF(OR(ISBLANK($C38), ISBLANK($D38)), "missing", "OK")</f>
        <v>OK</v>
      </c>
      <c r="H38" s="121" t="str">
        <f t="shared" si="2"/>
        <v>OK</v>
      </c>
      <c r="I38" s="121" t="str">
        <f>IF(AND($C38&gt;0, NOT($C$65&gt;0)), "Row " &amp; ROW($C$65) &amp; " should be positive!", "OK")</f>
        <v>OK</v>
      </c>
    </row>
    <row r="39" spans="1:9" x14ac:dyDescent="0.2">
      <c r="A39" s="4" t="s">
        <v>1</v>
      </c>
      <c r="B39" s="5" t="s">
        <v>454</v>
      </c>
      <c r="C39" s="111">
        <v>0</v>
      </c>
      <c r="D39" s="110" t="s">
        <v>634</v>
      </c>
      <c r="E39" s="6"/>
      <c r="G39" s="121" t="str">
        <f t="shared" si="3"/>
        <v>OK</v>
      </c>
      <c r="H39" s="121" t="str">
        <f t="shared" si="2"/>
        <v>OK</v>
      </c>
      <c r="I39" s="121" t="str">
        <f>IF(AND($C39&gt;0, NOT($C$66&gt;0)), "Row " &amp; ROW($C$66) &amp; " should be positive!", "OK")</f>
        <v>OK</v>
      </c>
    </row>
    <row r="40" spans="1:9" x14ac:dyDescent="0.2">
      <c r="A40" s="4" t="s">
        <v>12</v>
      </c>
      <c r="B40" s="5" t="s">
        <v>454</v>
      </c>
      <c r="C40" s="111">
        <v>0</v>
      </c>
      <c r="D40" s="110" t="s">
        <v>634</v>
      </c>
      <c r="E40" s="6"/>
      <c r="G40" s="121" t="str">
        <f t="shared" si="3"/>
        <v>OK</v>
      </c>
      <c r="H40" s="121" t="str">
        <f t="shared" si="2"/>
        <v>OK</v>
      </c>
      <c r="I40" s="121" t="str">
        <f>IF(AND($C40&gt;0, NOT($C$67&gt;0)), "Row " &amp; ROW($C$67) &amp; " should be positive!", "OK")</f>
        <v>OK</v>
      </c>
    </row>
    <row r="41" spans="1:9" x14ac:dyDescent="0.2">
      <c r="A41" s="4" t="s">
        <v>13</v>
      </c>
      <c r="B41" s="5" t="s">
        <v>454</v>
      </c>
      <c r="C41" s="111">
        <v>0</v>
      </c>
      <c r="D41" s="110" t="s">
        <v>634</v>
      </c>
      <c r="E41" s="6"/>
      <c r="G41" s="121" t="str">
        <f t="shared" si="3"/>
        <v>OK</v>
      </c>
      <c r="H41" s="121" t="str">
        <f t="shared" si="2"/>
        <v>OK</v>
      </c>
      <c r="I41" s="121" t="str">
        <f>IF(AND($C41&gt;0, NOT($C$68&gt;0)), "Row " &amp; ROW($C$68) &amp; " should be positive!", "OK")</f>
        <v>OK</v>
      </c>
    </row>
    <row r="42" spans="1:9" x14ac:dyDescent="0.2">
      <c r="A42" s="4" t="s">
        <v>1</v>
      </c>
      <c r="B42" s="5" t="s">
        <v>455</v>
      </c>
      <c r="C42" s="111">
        <v>0</v>
      </c>
      <c r="D42" s="110" t="s">
        <v>634</v>
      </c>
      <c r="E42" s="6"/>
      <c r="G42" s="121" t="str">
        <f t="shared" si="3"/>
        <v>OK</v>
      </c>
      <c r="H42" s="121" t="str">
        <f t="shared" si="2"/>
        <v>OK</v>
      </c>
      <c r="I42" s="121" t="str">
        <f>IF(AND($C42&gt;0, NOT($C$69&gt;0)), "Row " &amp; ROW($C$69) &amp; " should be positive!", "OK")</f>
        <v>OK</v>
      </c>
    </row>
    <row r="43" spans="1:9" x14ac:dyDescent="0.2">
      <c r="A43" s="4" t="s">
        <v>12</v>
      </c>
      <c r="B43" s="5" t="s">
        <v>455</v>
      </c>
      <c r="C43" s="111">
        <v>0</v>
      </c>
      <c r="D43" s="110" t="s">
        <v>634</v>
      </c>
      <c r="E43" s="6"/>
      <c r="G43" s="121" t="str">
        <f t="shared" si="3"/>
        <v>OK</v>
      </c>
      <c r="H43" s="121" t="str">
        <f t="shared" si="2"/>
        <v>OK</v>
      </c>
      <c r="I43" s="121" t="str">
        <f>IF(AND($C43&gt;0, NOT($C$70&gt;0)), "Row " &amp; ROW($C$70) &amp; " should be positive!", "OK")</f>
        <v>OK</v>
      </c>
    </row>
    <row r="44" spans="1:9" x14ac:dyDescent="0.2">
      <c r="A44" s="4" t="s">
        <v>13</v>
      </c>
      <c r="B44" s="5" t="s">
        <v>455</v>
      </c>
      <c r="C44" s="111">
        <v>0</v>
      </c>
      <c r="D44" s="110" t="s">
        <v>634</v>
      </c>
      <c r="E44" s="6"/>
      <c r="G44" s="121" t="str">
        <f t="shared" si="3"/>
        <v>OK</v>
      </c>
      <c r="H44" s="121" t="str">
        <f t="shared" si="2"/>
        <v>OK</v>
      </c>
      <c r="I44" s="121" t="str">
        <f>IF(AND($C44&gt;0, NOT($C$71&gt;0)), "Row " &amp; ROW($C$71) &amp; " should be positive!", "OK")</f>
        <v>OK</v>
      </c>
    </row>
    <row r="45" spans="1:9" x14ac:dyDescent="0.2">
      <c r="A45" s="4" t="s">
        <v>1</v>
      </c>
      <c r="B45" s="5" t="s">
        <v>456</v>
      </c>
      <c r="C45" s="111">
        <v>0</v>
      </c>
      <c r="D45" s="110" t="s">
        <v>634</v>
      </c>
      <c r="E45" s="6"/>
      <c r="G45" s="121" t="str">
        <f t="shared" si="3"/>
        <v>OK</v>
      </c>
      <c r="H45" s="121" t="str">
        <f t="shared" si="2"/>
        <v>OK</v>
      </c>
      <c r="I45" s="121" t="str">
        <f>IF(AND($C45&gt;0, NOT($C$72&gt;0)), "Row " &amp; ROW($C$72) &amp; " should be positive!", "OK")</f>
        <v>OK</v>
      </c>
    </row>
    <row r="46" spans="1:9" x14ac:dyDescent="0.2">
      <c r="A46" s="4" t="s">
        <v>12</v>
      </c>
      <c r="B46" s="5" t="s">
        <v>456</v>
      </c>
      <c r="C46" s="111">
        <v>0</v>
      </c>
      <c r="D46" s="110" t="s">
        <v>634</v>
      </c>
      <c r="E46" s="6"/>
      <c r="G46" s="121" t="str">
        <f t="shared" si="3"/>
        <v>OK</v>
      </c>
      <c r="H46" s="121" t="str">
        <f t="shared" si="2"/>
        <v>OK</v>
      </c>
      <c r="I46" s="121" t="str">
        <f>IF(AND($C46&gt;0, NOT($C$73&gt;0)), "Row " &amp; ROW($C$73) &amp; " should be positive!", "OK")</f>
        <v>OK</v>
      </c>
    </row>
    <row r="47" spans="1:9" x14ac:dyDescent="0.2">
      <c r="A47" s="4" t="s">
        <v>13</v>
      </c>
      <c r="B47" s="5" t="s">
        <v>456</v>
      </c>
      <c r="C47" s="111">
        <v>0</v>
      </c>
      <c r="D47" s="110" t="s">
        <v>634</v>
      </c>
      <c r="E47" s="6"/>
      <c r="G47" s="121" t="str">
        <f t="shared" si="3"/>
        <v>OK</v>
      </c>
      <c r="H47" s="121" t="str">
        <f t="shared" si="2"/>
        <v>OK</v>
      </c>
      <c r="I47" s="121" t="str">
        <f>IF(AND($C47&gt;0, NOT($C$74&gt;0)), "Row " &amp; ROW($C$74) &amp; " should be positive!", "OK")</f>
        <v>OK</v>
      </c>
    </row>
    <row r="48" spans="1:9" x14ac:dyDescent="0.2">
      <c r="A48" s="4" t="s">
        <v>1</v>
      </c>
      <c r="B48" s="5" t="s">
        <v>457</v>
      </c>
      <c r="C48" s="111">
        <v>0</v>
      </c>
      <c r="D48" s="110" t="s">
        <v>634</v>
      </c>
      <c r="E48" s="6"/>
      <c r="G48" s="121" t="str">
        <f t="shared" si="3"/>
        <v>OK</v>
      </c>
      <c r="H48" s="121" t="str">
        <f t="shared" si="2"/>
        <v>OK</v>
      </c>
      <c r="I48" s="121" t="str">
        <f>IF(AND($C48&gt;0, NOT($C$75&gt;0)), "Row " &amp; ROW($C$75) &amp; " should be positive!", "OK")</f>
        <v>OK</v>
      </c>
    </row>
    <row r="49" spans="1:9" x14ac:dyDescent="0.2">
      <c r="A49" s="4" t="s">
        <v>12</v>
      </c>
      <c r="B49" s="5" t="s">
        <v>457</v>
      </c>
      <c r="C49" s="111">
        <v>0</v>
      </c>
      <c r="D49" s="110" t="s">
        <v>634</v>
      </c>
      <c r="E49" s="6"/>
      <c r="G49" s="121" t="str">
        <f t="shared" si="3"/>
        <v>OK</v>
      </c>
      <c r="H49" s="121" t="str">
        <f t="shared" si="2"/>
        <v>OK</v>
      </c>
      <c r="I49" s="121" t="str">
        <f>IF(AND($C49&gt;0, NOT($C$76&gt;0)), "Row " &amp; ROW($C$76) &amp; " should be positive!", "OK")</f>
        <v>OK</v>
      </c>
    </row>
    <row r="50" spans="1:9" x14ac:dyDescent="0.2">
      <c r="A50" s="4" t="s">
        <v>13</v>
      </c>
      <c r="B50" s="5" t="s">
        <v>457</v>
      </c>
      <c r="C50" s="111">
        <v>0</v>
      </c>
      <c r="D50" s="110" t="s">
        <v>634</v>
      </c>
      <c r="E50" s="6"/>
      <c r="G50" s="121" t="str">
        <f t="shared" si="3"/>
        <v>OK</v>
      </c>
      <c r="H50" s="121" t="str">
        <f t="shared" si="2"/>
        <v>OK</v>
      </c>
      <c r="I50" s="121" t="str">
        <f>IF(AND($C50&gt;0, NOT($C$77&gt;0)), "Row " &amp; ROW($C$77) &amp; " should be positive!", "OK")</f>
        <v>OK</v>
      </c>
    </row>
    <row r="51" spans="1:9" x14ac:dyDescent="0.2">
      <c r="A51" s="4" t="s">
        <v>1</v>
      </c>
      <c r="B51" s="5" t="s">
        <v>458</v>
      </c>
      <c r="C51" s="112">
        <f xml:space="preserve"> SUM($C$60, $C$75)</f>
        <v>0</v>
      </c>
      <c r="D51" s="110" t="s">
        <v>634</v>
      </c>
      <c r="E51" s="6"/>
      <c r="F51" s="123">
        <f>SUM($C$51) - SUM($C$54, $C$57)</f>
        <v>0</v>
      </c>
      <c r="G51" s="121" t="str">
        <f t="shared" si="3"/>
        <v>OK</v>
      </c>
      <c r="H51" s="121" t="str">
        <f t="shared" si="2"/>
        <v>OK</v>
      </c>
      <c r="I51" s="121" t="str">
        <f>IF(AND($C51&gt;0, NOT($C$24&gt;0)), "Row " &amp; ROW($C$24) &amp; " should be positive!", "OK")</f>
        <v>OK</v>
      </c>
    </row>
    <row r="52" spans="1:9" x14ac:dyDescent="0.2">
      <c r="A52" s="4" t="s">
        <v>12</v>
      </c>
      <c r="B52" s="5" t="s">
        <v>458</v>
      </c>
      <c r="C52" s="112">
        <f xml:space="preserve"> SUM($C$61, $C$76)</f>
        <v>0</v>
      </c>
      <c r="D52" s="110" t="s">
        <v>634</v>
      </c>
      <c r="E52" s="6"/>
      <c r="F52" s="123">
        <f>SUM($C$52) - SUM($C$55, $C$58)</f>
        <v>0</v>
      </c>
      <c r="G52" s="121" t="str">
        <f t="shared" si="3"/>
        <v>OK</v>
      </c>
      <c r="H52" s="121" t="str">
        <f t="shared" si="2"/>
        <v>OK</v>
      </c>
      <c r="I52" s="121" t="str">
        <f>IF(AND($C52&gt;0, NOT($C$25&gt;0)), "Row " &amp; ROW($C$25) &amp; " should be positive!", "OK")</f>
        <v>OK</v>
      </c>
    </row>
    <row r="53" spans="1:9" x14ac:dyDescent="0.2">
      <c r="A53" s="4" t="s">
        <v>13</v>
      </c>
      <c r="B53" s="5" t="s">
        <v>458</v>
      </c>
      <c r="C53" s="112">
        <f xml:space="preserve"> SUM($C$62, $C$77)</f>
        <v>0</v>
      </c>
      <c r="D53" s="110" t="s">
        <v>634</v>
      </c>
      <c r="E53" s="6"/>
      <c r="F53" s="123">
        <f>SUM($C$53) - SUM($C$56, $C$59)</f>
        <v>0</v>
      </c>
      <c r="G53" s="121" t="str">
        <f t="shared" si="3"/>
        <v>OK</v>
      </c>
      <c r="H53" s="121" t="str">
        <f t="shared" si="2"/>
        <v>OK</v>
      </c>
      <c r="I53" s="121" t="str">
        <f>IF(AND($C53&gt;0, NOT($C$26&gt;0)), "Row " &amp; ROW($C$26) &amp; " should be positive!", "OK")</f>
        <v>OK</v>
      </c>
    </row>
    <row r="54" spans="1:9" x14ac:dyDescent="0.2">
      <c r="A54" s="4" t="s">
        <v>1</v>
      </c>
      <c r="B54" s="5" t="s">
        <v>459</v>
      </c>
      <c r="C54" s="113">
        <v>0</v>
      </c>
      <c r="D54" s="110" t="s">
        <v>634</v>
      </c>
      <c r="E54" s="6"/>
      <c r="F54" s="123">
        <f>SUM($C$51) - SUM($C$60, $C$75)</f>
        <v>0</v>
      </c>
      <c r="G54" s="121" t="str">
        <f t="shared" si="3"/>
        <v>OK</v>
      </c>
      <c r="H54" s="121" t="str">
        <f t="shared" si="2"/>
        <v>OK</v>
      </c>
      <c r="I54" s="121" t="str">
        <f>IF(AND($C54&gt;0, NOT($C$27&gt;0)), "Row " &amp; ROW($C$27) &amp; " should be positive!", "OK")</f>
        <v>OK</v>
      </c>
    </row>
    <row r="55" spans="1:9" x14ac:dyDescent="0.2">
      <c r="A55" s="4" t="s">
        <v>12</v>
      </c>
      <c r="B55" s="5" t="s">
        <v>459</v>
      </c>
      <c r="C55" s="113">
        <v>0</v>
      </c>
      <c r="D55" s="110" t="s">
        <v>634</v>
      </c>
      <c r="E55" s="6"/>
      <c r="F55" s="123">
        <f>SUM($C$52) - SUM($C$61, $C$76)</f>
        <v>0</v>
      </c>
      <c r="G55" s="121" t="str">
        <f t="shared" si="3"/>
        <v>OK</v>
      </c>
      <c r="H55" s="121" t="str">
        <f t="shared" si="2"/>
        <v>OK</v>
      </c>
      <c r="I55" s="121" t="str">
        <f>IF(AND($C55&gt;0, NOT($C$28&gt;0)), "Row " &amp; ROW($C$28) &amp; " should be positive!", "OK")</f>
        <v>OK</v>
      </c>
    </row>
    <row r="56" spans="1:9" x14ac:dyDescent="0.2">
      <c r="A56" s="4" t="s">
        <v>13</v>
      </c>
      <c r="B56" s="5" t="s">
        <v>459</v>
      </c>
      <c r="C56" s="113">
        <v>0</v>
      </c>
      <c r="D56" s="110" t="s">
        <v>634</v>
      </c>
      <c r="E56" s="6"/>
      <c r="F56" s="123">
        <f>SUM($C$53) - SUM($C$62, $C$77)</f>
        <v>0</v>
      </c>
      <c r="G56" s="121" t="str">
        <f t="shared" si="3"/>
        <v>OK</v>
      </c>
      <c r="H56" s="121" t="str">
        <f t="shared" ref="H56:H80" si="4">IF(AND($C56&gt;0, $D56= "NA"), "Flag should be OK", "OK")</f>
        <v>OK</v>
      </c>
      <c r="I56" s="121" t="str">
        <f>IF(AND($C56&gt;0, NOT($C$29&gt;0)), "Row " &amp; ROW($C$29) &amp; " should be positive!", "OK")</f>
        <v>OK</v>
      </c>
    </row>
    <row r="57" spans="1:9" x14ac:dyDescent="0.2">
      <c r="A57" s="4" t="s">
        <v>1</v>
      </c>
      <c r="B57" s="5" t="s">
        <v>460</v>
      </c>
      <c r="C57" s="113">
        <v>0</v>
      </c>
      <c r="D57" s="110" t="s">
        <v>634</v>
      </c>
      <c r="E57" s="6"/>
      <c r="G57" s="121" t="str">
        <f t="shared" si="3"/>
        <v>OK</v>
      </c>
      <c r="H57" s="121" t="str">
        <f t="shared" si="4"/>
        <v>OK</v>
      </c>
      <c r="I57" s="121" t="str">
        <f>IF(AND($C57&gt;0, NOT($C$30&gt;0)), "Row " &amp; ROW($C$30) &amp; " should be positive!", "OK")</f>
        <v>OK</v>
      </c>
    </row>
    <row r="58" spans="1:9" x14ac:dyDescent="0.2">
      <c r="A58" s="4" t="s">
        <v>12</v>
      </c>
      <c r="B58" s="5" t="s">
        <v>460</v>
      </c>
      <c r="C58" s="113">
        <v>0</v>
      </c>
      <c r="D58" s="110" t="s">
        <v>634</v>
      </c>
      <c r="E58" s="6"/>
      <c r="G58" s="121" t="str">
        <f t="shared" si="3"/>
        <v>OK</v>
      </c>
      <c r="H58" s="121" t="str">
        <f t="shared" si="4"/>
        <v>OK</v>
      </c>
      <c r="I58" s="121" t="str">
        <f>IF(AND($C58&gt;0, NOT($C$31&gt;0)), "Row " &amp; ROW($C$31) &amp; " should be positive!", "OK")</f>
        <v>OK</v>
      </c>
    </row>
    <row r="59" spans="1:9" x14ac:dyDescent="0.2">
      <c r="A59" s="4" t="s">
        <v>13</v>
      </c>
      <c r="B59" s="5" t="s">
        <v>460</v>
      </c>
      <c r="C59" s="113">
        <v>0</v>
      </c>
      <c r="D59" s="110" t="s">
        <v>634</v>
      </c>
      <c r="E59" s="6"/>
      <c r="G59" s="121" t="str">
        <f t="shared" si="3"/>
        <v>OK</v>
      </c>
      <c r="H59" s="121" t="str">
        <f t="shared" si="4"/>
        <v>OK</v>
      </c>
      <c r="I59" s="121" t="str">
        <f>IF(AND($C59&gt;0, NOT($C$32&gt;0)), "Row " &amp; ROW($C$32) &amp; " should be positive!", "OK")</f>
        <v>OK</v>
      </c>
    </row>
    <row r="60" spans="1:9" x14ac:dyDescent="0.2">
      <c r="A60" s="4" t="s">
        <v>1</v>
      </c>
      <c r="B60" s="5" t="s">
        <v>461</v>
      </c>
      <c r="C60" s="112">
        <f xml:space="preserve"> SUM($C$63, $C$66, $C$69, $C$72)</f>
        <v>0</v>
      </c>
      <c r="D60" s="110" t="s">
        <v>634</v>
      </c>
      <c r="E60" s="6"/>
      <c r="F60" s="123">
        <f>SUM($C$60) - SUM($C$63, $C$66, $C$69, $C$72)</f>
        <v>0</v>
      </c>
      <c r="G60" s="121" t="str">
        <f t="shared" si="3"/>
        <v>OK</v>
      </c>
      <c r="H60" s="121" t="str">
        <f t="shared" si="4"/>
        <v>OK</v>
      </c>
      <c r="I60" s="121" t="str">
        <f>IF(AND($C60&gt;0, NOT($C$33&gt;0)), "Row " &amp; ROW($C$33) &amp; " should be positive!", "OK")</f>
        <v>OK</v>
      </c>
    </row>
    <row r="61" spans="1:9" x14ac:dyDescent="0.2">
      <c r="A61" s="4" t="s">
        <v>12</v>
      </c>
      <c r="B61" s="5" t="s">
        <v>461</v>
      </c>
      <c r="C61" s="112">
        <f xml:space="preserve"> SUM($C$64, $C$67, $C$70, $C$73)</f>
        <v>0</v>
      </c>
      <c r="D61" s="110" t="s">
        <v>634</v>
      </c>
      <c r="E61" s="6"/>
      <c r="F61" s="123">
        <f>SUM($C$61) - SUM($C$64, $C$67, $C$70, $C$73)</f>
        <v>0</v>
      </c>
      <c r="G61" s="121" t="str">
        <f t="shared" si="3"/>
        <v>OK</v>
      </c>
      <c r="H61" s="121" t="str">
        <f t="shared" si="4"/>
        <v>OK</v>
      </c>
      <c r="I61" s="121" t="str">
        <f>IF(AND($C61&gt;0, NOT($C$34&gt;0)), "Row " &amp; ROW($C$34) &amp; " should be positive!", "OK")</f>
        <v>OK</v>
      </c>
    </row>
    <row r="62" spans="1:9" x14ac:dyDescent="0.2">
      <c r="A62" s="4" t="s">
        <v>13</v>
      </c>
      <c r="B62" s="5" t="s">
        <v>461</v>
      </c>
      <c r="C62" s="112">
        <f xml:space="preserve"> SUM($C$65, $C$68, $C$71, $C$74)</f>
        <v>0</v>
      </c>
      <c r="D62" s="110" t="s">
        <v>634</v>
      </c>
      <c r="E62" s="6"/>
      <c r="F62" s="123">
        <f>SUM($C$62) - SUM($C$65, $C$68, $C$71, $C$74)</f>
        <v>0</v>
      </c>
      <c r="G62" s="121" t="str">
        <f t="shared" si="3"/>
        <v>OK</v>
      </c>
      <c r="H62" s="121" t="str">
        <f t="shared" si="4"/>
        <v>OK</v>
      </c>
      <c r="I62" s="121" t="str">
        <f>IF(AND($C62&gt;0, NOT($C$35&gt;0)), "Row " &amp; ROW($C$35) &amp; " should be positive!", "OK")</f>
        <v>OK</v>
      </c>
    </row>
    <row r="63" spans="1:9" x14ac:dyDescent="0.2">
      <c r="A63" s="4" t="s">
        <v>1</v>
      </c>
      <c r="B63" s="5" t="s">
        <v>462</v>
      </c>
      <c r="C63" s="113">
        <v>0</v>
      </c>
      <c r="D63" s="110" t="s">
        <v>634</v>
      </c>
      <c r="E63" s="6"/>
      <c r="G63" s="121" t="str">
        <f t="shared" si="3"/>
        <v>OK</v>
      </c>
      <c r="H63" s="121" t="str">
        <f t="shared" si="4"/>
        <v>OK</v>
      </c>
      <c r="I63" s="121" t="str">
        <f>IF(AND($C63&gt;0, NOT($C$36&gt;0)), "Row " &amp; ROW($C$36) &amp; " should be positive!", "OK")</f>
        <v>OK</v>
      </c>
    </row>
    <row r="64" spans="1:9" x14ac:dyDescent="0.2">
      <c r="A64" s="4" t="s">
        <v>12</v>
      </c>
      <c r="B64" s="5" t="s">
        <v>462</v>
      </c>
      <c r="C64" s="113">
        <v>0</v>
      </c>
      <c r="D64" s="110" t="s">
        <v>634</v>
      </c>
      <c r="E64" s="6"/>
      <c r="G64" s="121" t="str">
        <f t="shared" si="3"/>
        <v>OK</v>
      </c>
      <c r="H64" s="121" t="str">
        <f t="shared" si="4"/>
        <v>OK</v>
      </c>
      <c r="I64" s="121" t="str">
        <f>IF(AND($C64&gt;0, NOT($C$37&gt;0)), "Row " &amp; ROW($C$37) &amp; " should be positive!", "OK")</f>
        <v>OK</v>
      </c>
    </row>
    <row r="65" spans="1:9" x14ac:dyDescent="0.2">
      <c r="A65" s="4" t="s">
        <v>13</v>
      </c>
      <c r="B65" s="5" t="s">
        <v>462</v>
      </c>
      <c r="C65" s="113">
        <v>0</v>
      </c>
      <c r="D65" s="110" t="s">
        <v>634</v>
      </c>
      <c r="E65" s="6"/>
      <c r="G65" s="121" t="str">
        <f t="shared" si="3"/>
        <v>OK</v>
      </c>
      <c r="H65" s="121" t="str">
        <f t="shared" si="4"/>
        <v>OK</v>
      </c>
      <c r="I65" s="121" t="str">
        <f>IF(AND($C65&gt;0, NOT($C$38&gt;0)), "Row " &amp; ROW($C$38) &amp; " should be positive!", "OK")</f>
        <v>OK</v>
      </c>
    </row>
    <row r="66" spans="1:9" x14ac:dyDescent="0.2">
      <c r="A66" s="4" t="s">
        <v>1</v>
      </c>
      <c r="B66" s="5" t="s">
        <v>463</v>
      </c>
      <c r="C66" s="113">
        <v>0</v>
      </c>
      <c r="D66" s="110" t="s">
        <v>634</v>
      </c>
      <c r="E66" s="6"/>
      <c r="G66" s="121" t="str">
        <f t="shared" si="3"/>
        <v>OK</v>
      </c>
      <c r="H66" s="121" t="str">
        <f t="shared" si="4"/>
        <v>OK</v>
      </c>
      <c r="I66" s="121" t="str">
        <f>IF(AND($C66&gt;0, NOT($C$39&gt;0)), "Row " &amp; ROW($C$39) &amp; " should be positive!", "OK")</f>
        <v>OK</v>
      </c>
    </row>
    <row r="67" spans="1:9" x14ac:dyDescent="0.2">
      <c r="A67" s="4" t="s">
        <v>12</v>
      </c>
      <c r="B67" s="5" t="s">
        <v>463</v>
      </c>
      <c r="C67" s="113">
        <v>0</v>
      </c>
      <c r="D67" s="110" t="s">
        <v>634</v>
      </c>
      <c r="E67" s="6"/>
      <c r="G67" s="121" t="str">
        <f t="shared" si="3"/>
        <v>OK</v>
      </c>
      <c r="H67" s="121" t="str">
        <f t="shared" si="4"/>
        <v>OK</v>
      </c>
      <c r="I67" s="121" t="str">
        <f>IF(AND($C67&gt;0, NOT($C$40&gt;0)), "Row " &amp; ROW($C$40) &amp; " should be positive!", "OK")</f>
        <v>OK</v>
      </c>
    </row>
    <row r="68" spans="1:9" x14ac:dyDescent="0.2">
      <c r="A68" s="4" t="s">
        <v>13</v>
      </c>
      <c r="B68" s="5" t="s">
        <v>463</v>
      </c>
      <c r="C68" s="113">
        <v>0</v>
      </c>
      <c r="D68" s="110" t="s">
        <v>634</v>
      </c>
      <c r="E68" s="6"/>
      <c r="G68" s="121" t="str">
        <f t="shared" si="3"/>
        <v>OK</v>
      </c>
      <c r="H68" s="121" t="str">
        <f t="shared" si="4"/>
        <v>OK</v>
      </c>
      <c r="I68" s="121" t="str">
        <f>IF(AND($C68&gt;0, NOT($C$41&gt;0)), "Row " &amp; ROW($C$41) &amp; " should be positive!", "OK")</f>
        <v>OK</v>
      </c>
    </row>
    <row r="69" spans="1:9" x14ac:dyDescent="0.2">
      <c r="A69" s="4" t="s">
        <v>1</v>
      </c>
      <c r="B69" s="5" t="s">
        <v>464</v>
      </c>
      <c r="C69" s="113">
        <v>0</v>
      </c>
      <c r="D69" s="110" t="s">
        <v>634</v>
      </c>
      <c r="E69" s="6"/>
      <c r="G69" s="121" t="str">
        <f t="shared" si="3"/>
        <v>OK</v>
      </c>
      <c r="H69" s="121" t="str">
        <f t="shared" si="4"/>
        <v>OK</v>
      </c>
      <c r="I69" s="121" t="str">
        <f>IF(AND($C69&gt;0, NOT($C$42&gt;0)), "Row " &amp; ROW($C$42) &amp; " should be positive!", "OK")</f>
        <v>OK</v>
      </c>
    </row>
    <row r="70" spans="1:9" x14ac:dyDescent="0.2">
      <c r="A70" s="4" t="s">
        <v>12</v>
      </c>
      <c r="B70" s="5" t="s">
        <v>464</v>
      </c>
      <c r="C70" s="113">
        <v>0</v>
      </c>
      <c r="D70" s="110" t="s">
        <v>634</v>
      </c>
      <c r="E70" s="6"/>
      <c r="G70" s="121" t="str">
        <f t="shared" ref="G70:G80" si="5">IF(OR(ISBLANK($C70), ISBLANK($D70)), "missing", "OK")</f>
        <v>OK</v>
      </c>
      <c r="H70" s="121" t="str">
        <f t="shared" si="4"/>
        <v>OK</v>
      </c>
      <c r="I70" s="121" t="str">
        <f>IF(AND($C70&gt;0, NOT($C$43&gt;0)), "Row " &amp; ROW($C$43) &amp; " should be positive!", "OK")</f>
        <v>OK</v>
      </c>
    </row>
    <row r="71" spans="1:9" x14ac:dyDescent="0.2">
      <c r="A71" s="4" t="s">
        <v>13</v>
      </c>
      <c r="B71" s="5" t="s">
        <v>464</v>
      </c>
      <c r="C71" s="113">
        <v>0</v>
      </c>
      <c r="D71" s="110" t="s">
        <v>634</v>
      </c>
      <c r="E71" s="6"/>
      <c r="G71" s="121" t="str">
        <f t="shared" si="5"/>
        <v>OK</v>
      </c>
      <c r="H71" s="121" t="str">
        <f t="shared" si="4"/>
        <v>OK</v>
      </c>
      <c r="I71" s="121" t="str">
        <f>IF(AND($C71&gt;0, NOT($C$44&gt;0)), "Row " &amp; ROW($C$44) &amp; " should be positive!", "OK")</f>
        <v>OK</v>
      </c>
    </row>
    <row r="72" spans="1:9" x14ac:dyDescent="0.2">
      <c r="A72" s="4" t="s">
        <v>1</v>
      </c>
      <c r="B72" s="5" t="s">
        <v>465</v>
      </c>
      <c r="C72" s="113">
        <v>0</v>
      </c>
      <c r="D72" s="110" t="s">
        <v>634</v>
      </c>
      <c r="E72" s="6"/>
      <c r="G72" s="121" t="str">
        <f t="shared" si="5"/>
        <v>OK</v>
      </c>
      <c r="H72" s="121" t="str">
        <f t="shared" si="4"/>
        <v>OK</v>
      </c>
      <c r="I72" s="121" t="str">
        <f>IF(AND($C72&gt;0, NOT($C$45&gt;0)), "Row " &amp; ROW($C$45) &amp; " should be positive!", "OK")</f>
        <v>OK</v>
      </c>
    </row>
    <row r="73" spans="1:9" x14ac:dyDescent="0.2">
      <c r="A73" s="4" t="s">
        <v>12</v>
      </c>
      <c r="B73" s="5" t="s">
        <v>465</v>
      </c>
      <c r="C73" s="113">
        <v>0</v>
      </c>
      <c r="D73" s="110" t="s">
        <v>634</v>
      </c>
      <c r="E73" s="6"/>
      <c r="G73" s="121" t="str">
        <f t="shared" si="5"/>
        <v>OK</v>
      </c>
      <c r="H73" s="121" t="str">
        <f t="shared" si="4"/>
        <v>OK</v>
      </c>
      <c r="I73" s="121" t="str">
        <f>IF(AND($C73&gt;0, NOT($C$46&gt;0)), "Row " &amp; ROW($C$46) &amp; " should be positive!", "OK")</f>
        <v>OK</v>
      </c>
    </row>
    <row r="74" spans="1:9" x14ac:dyDescent="0.2">
      <c r="A74" s="4" t="s">
        <v>13</v>
      </c>
      <c r="B74" s="5" t="s">
        <v>465</v>
      </c>
      <c r="C74" s="113">
        <v>0</v>
      </c>
      <c r="D74" s="110" t="s">
        <v>634</v>
      </c>
      <c r="E74" s="6"/>
      <c r="G74" s="121" t="str">
        <f t="shared" si="5"/>
        <v>OK</v>
      </c>
      <c r="H74" s="121" t="str">
        <f t="shared" si="4"/>
        <v>OK</v>
      </c>
      <c r="I74" s="121" t="str">
        <f>IF(AND($C74&gt;0, NOT($C$47&gt;0)), "Row " &amp; ROW($C$47) &amp; " should be positive!", "OK")</f>
        <v>OK</v>
      </c>
    </row>
    <row r="75" spans="1:9" x14ac:dyDescent="0.2">
      <c r="A75" s="4" t="s">
        <v>1</v>
      </c>
      <c r="B75" s="5" t="s">
        <v>466</v>
      </c>
      <c r="C75" s="113">
        <v>0</v>
      </c>
      <c r="D75" s="110" t="s">
        <v>634</v>
      </c>
      <c r="E75" s="6"/>
      <c r="G75" s="121" t="str">
        <f t="shared" si="5"/>
        <v>OK</v>
      </c>
      <c r="H75" s="121" t="str">
        <f t="shared" si="4"/>
        <v>OK</v>
      </c>
      <c r="I75" s="121" t="str">
        <f>IF(AND($C75&gt;0, NOT($C$48&gt;0)), "Row " &amp; ROW($C$48) &amp; " should be positive!", "OK")</f>
        <v>OK</v>
      </c>
    </row>
    <row r="76" spans="1:9" x14ac:dyDescent="0.2">
      <c r="A76" s="4" t="s">
        <v>12</v>
      </c>
      <c r="B76" s="5" t="s">
        <v>466</v>
      </c>
      <c r="C76" s="113">
        <v>0</v>
      </c>
      <c r="D76" s="110" t="s">
        <v>634</v>
      </c>
      <c r="E76" s="6"/>
      <c r="G76" s="121" t="str">
        <f t="shared" si="5"/>
        <v>OK</v>
      </c>
      <c r="H76" s="121" t="str">
        <f t="shared" si="4"/>
        <v>OK</v>
      </c>
      <c r="I76" s="121" t="str">
        <f>IF(AND($C76&gt;0, NOT($C$49&gt;0)), "Row " &amp; ROW($C$49) &amp; " should be positive!", "OK")</f>
        <v>OK</v>
      </c>
    </row>
    <row r="77" spans="1:9" x14ac:dyDescent="0.2">
      <c r="A77" s="4" t="s">
        <v>13</v>
      </c>
      <c r="B77" s="5" t="s">
        <v>466</v>
      </c>
      <c r="C77" s="113">
        <v>0</v>
      </c>
      <c r="D77" s="110" t="s">
        <v>634</v>
      </c>
      <c r="E77" s="6"/>
      <c r="G77" s="121" t="str">
        <f t="shared" si="5"/>
        <v>OK</v>
      </c>
      <c r="H77" s="121" t="str">
        <f t="shared" si="4"/>
        <v>OK</v>
      </c>
      <c r="I77" s="121" t="str">
        <f>IF(AND($C77&gt;0, NOT($C$50&gt;0)), "Row " &amp; ROW($C$50) &amp; " should be positive!", "OK")</f>
        <v>OK</v>
      </c>
    </row>
    <row r="78" spans="1:9" x14ac:dyDescent="0.2">
      <c r="A78" s="4" t="s">
        <v>121</v>
      </c>
      <c r="B78" s="5" t="s">
        <v>467</v>
      </c>
      <c r="C78" s="113">
        <v>0</v>
      </c>
      <c r="D78" s="110" t="s">
        <v>634</v>
      </c>
      <c r="E78" s="6"/>
      <c r="G78" s="121" t="str">
        <f t="shared" si="5"/>
        <v>OK</v>
      </c>
      <c r="H78" s="121" t="str">
        <f t="shared" si="4"/>
        <v>OK</v>
      </c>
    </row>
    <row r="79" spans="1:9" x14ac:dyDescent="0.2">
      <c r="A79" s="4" t="s">
        <v>121</v>
      </c>
      <c r="B79" s="5" t="s">
        <v>468</v>
      </c>
      <c r="C79" s="113">
        <v>0</v>
      </c>
      <c r="D79" s="110" t="s">
        <v>634</v>
      </c>
      <c r="E79" s="6"/>
      <c r="G79" s="121" t="str">
        <f t="shared" si="5"/>
        <v>OK</v>
      </c>
      <c r="H79" s="121" t="str">
        <f t="shared" si="4"/>
        <v>OK</v>
      </c>
    </row>
    <row r="80" spans="1:9" x14ac:dyDescent="0.2">
      <c r="A80" s="4" t="s">
        <v>121</v>
      </c>
      <c r="B80" s="5" t="s">
        <v>469</v>
      </c>
      <c r="C80" s="113">
        <v>0</v>
      </c>
      <c r="D80" s="110" t="s">
        <v>634</v>
      </c>
      <c r="E80" s="6"/>
      <c r="G80" s="121" t="str">
        <f t="shared" si="5"/>
        <v>OK</v>
      </c>
      <c r="H80" s="121" t="str">
        <f t="shared" si="4"/>
        <v>OK</v>
      </c>
    </row>
  </sheetData>
  <sheetProtection algorithmName="SHA-512" hashValue="HNi8RRpgyfkrGRNRIfQJ9l2SVt88sVdInv2N9nzKP6KdXc8h3PjLCEAPiuWPV5lqN3jjpfDUBVSbAXb2iKePcQ==" saltValue="NUs2MORJJH2IjdYpeqnTgw==" spinCount="100000" sheet="1" objects="1" scenarios="1" formatColumns="0" formatRows="0"/>
  <conditionalFormatting sqref="C108:C109 C106">
    <cfRule type="containsText" priority="1" stopIfTrue="1" operator="containsText" text="TRUE">
      <formula>NOT(ISERROR(SEARCH("TRUE",C106)))</formula>
    </cfRule>
    <cfRule type="cellIs" dxfId="301" priority="2" stopIfTrue="1" operator="greaterThan">
      <formula>Tolerance</formula>
    </cfRule>
    <cfRule type="cellIs" dxfId="300" priority="3" stopIfTrue="1" operator="lessThan">
      <formula>-Tolerance</formula>
    </cfRule>
  </conditionalFormatting>
  <conditionalFormatting sqref="F6:F80">
    <cfRule type="containsText" priority="4" stopIfTrue="1" operator="containsText" text="TRUE">
      <formula>NOT(ISERROR(SEARCH("TRUE",F6)))</formula>
    </cfRule>
    <cfRule type="cellIs" dxfId="299" priority="5" stopIfTrue="1" operator="greaterThan">
      <formula>Tolerance</formula>
    </cfRule>
    <cfRule type="cellIs" dxfId="298" priority="6" stopIfTrue="1" operator="lessThan">
      <formula>-Tolerance</formula>
    </cfRule>
  </conditionalFormatting>
  <conditionalFormatting sqref="G6:G80">
    <cfRule type="containsText" dxfId="297" priority="7" stopIfTrue="1" operator="containsText" text="missing">
      <formula>NOT(ISERROR(SEARCH("missing",G6)))</formula>
    </cfRule>
  </conditionalFormatting>
  <conditionalFormatting sqref="H6:H80">
    <cfRule type="containsText" dxfId="296" priority="8" stopIfTrue="1" operator="containsText" text="Flag">
      <formula>NOT(ISERROR(SEARCH("Flag",H6)))</formula>
    </cfRule>
  </conditionalFormatting>
  <conditionalFormatting sqref="I6:I80">
    <cfRule type="containsText" dxfId="295" priority="9" stopIfTrue="1" operator="containsText" text=" ">
      <formula>NOT(ISERROR(SEARCH(" ",I6)))</formula>
    </cfRule>
  </conditionalFormatting>
  <conditionalFormatting sqref="F5:I5">
    <cfRule type="cellIs" dxfId="294" priority="10" stopIfTrue="1" operator="greaterThan">
      <formula>0</formula>
    </cfRule>
  </conditionalFormatting>
  <dataValidations count="3">
    <dataValidation type="list" allowBlank="1" showInputMessage="1" showErrorMessage="1" sqref="D78:D80 D6:D23">
      <formula1>availability_payments</formula1>
    </dataValidation>
    <dataValidation type="list" allowBlank="1" showInputMessage="1" showErrorMessage="1" sqref="D24:D77">
      <formula1>availability_fraud</formula1>
    </dataValidation>
    <dataValidation type="decimal" operator="greaterThanOrEqual" allowBlank="1" showInputMessage="1" showErrorMessage="1" errorTitle="Please correct." error="Please input a number larger or equal to zero. Negative or character values are not permitted." sqref="C6:C80">
      <formula1>0</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dimension ref="A1:K320"/>
  <sheetViews>
    <sheetView workbookViewId="0"/>
  </sheetViews>
  <sheetFormatPr defaultRowHeight="12.75" x14ac:dyDescent="0.2"/>
  <cols>
    <col min="1" max="1" width="16" style="9" bestFit="1" customWidth="1"/>
    <col min="2" max="2" width="11.42578125" style="9" customWidth="1"/>
    <col min="3" max="3" width="20.85546875" style="20" customWidth="1"/>
    <col min="4" max="4" width="14" style="20" customWidth="1"/>
    <col min="5" max="5" width="50.5703125" style="9" customWidth="1"/>
    <col min="6" max="6" width="11.85546875" style="121" customWidth="1"/>
    <col min="7" max="7" width="17" style="121" customWidth="1"/>
    <col min="8" max="8" width="19.42578125" style="121" customWidth="1"/>
    <col min="9" max="9" width="32.28515625" style="121" customWidth="1"/>
    <col min="12" max="16384" width="9.140625" style="9"/>
  </cols>
  <sheetData>
    <row r="1" spans="1:9" ht="15.75" x14ac:dyDescent="0.25">
      <c r="A1" s="7" t="s">
        <v>470</v>
      </c>
      <c r="B1" s="8"/>
      <c r="C1" s="115"/>
      <c r="D1" s="103"/>
      <c r="E1" s="8"/>
    </row>
    <row r="2" spans="1:9" x14ac:dyDescent="0.2">
      <c r="A2" s="10"/>
      <c r="B2" s="11"/>
      <c r="C2" s="116"/>
      <c r="D2" s="105"/>
      <c r="E2" s="12"/>
    </row>
    <row r="3" spans="1:9" x14ac:dyDescent="0.2">
      <c r="A3" s="13"/>
      <c r="B3" s="13"/>
      <c r="C3" s="104"/>
      <c r="D3" s="105"/>
      <c r="E3" s="12"/>
    </row>
    <row r="4" spans="1:9" ht="25.5" x14ac:dyDescent="0.2">
      <c r="A4" s="2"/>
      <c r="B4" s="2"/>
      <c r="C4" s="106" t="s">
        <v>5</v>
      </c>
      <c r="D4" s="106" t="s">
        <v>5</v>
      </c>
      <c r="E4" s="2" t="s">
        <v>6</v>
      </c>
      <c r="F4" s="125" t="s">
        <v>855</v>
      </c>
      <c r="G4" s="125" t="s">
        <v>857</v>
      </c>
      <c r="H4" s="125" t="s">
        <v>975</v>
      </c>
      <c r="I4" s="125" t="s">
        <v>858</v>
      </c>
    </row>
    <row r="5" spans="1:9" x14ac:dyDescent="0.2">
      <c r="A5" s="3" t="s">
        <v>7</v>
      </c>
      <c r="B5" s="3" t="s">
        <v>8</v>
      </c>
      <c r="C5" s="107" t="s">
        <v>851</v>
      </c>
      <c r="D5" s="108" t="s">
        <v>9</v>
      </c>
      <c r="E5" s="3" t="s">
        <v>10</v>
      </c>
      <c r="F5" s="121">
        <f>COUNTIF(F$6:F$320, "&lt;" &amp; -Tolerance) + COUNTIF(F$6:F$320, "&gt;" &amp; Tolerance) + COUNTIF(F$6:F$320, FALSE)</f>
        <v>0</v>
      </c>
      <c r="G5" s="121">
        <f>COUNTIF(G$6:G$320, "missing")</f>
        <v>0</v>
      </c>
      <c r="H5" s="121">
        <f>COUNTIF(H$6:H$320, "*Flag*" )</f>
        <v>0</v>
      </c>
      <c r="I5" s="121">
        <f>COUNTIF(I$6:I$320, "*Fraud*" ) + COUNTIF(I$6:I$320, "*positive*" )</f>
        <v>0</v>
      </c>
    </row>
    <row r="6" spans="1:9" x14ac:dyDescent="0.2">
      <c r="A6" s="4" t="s">
        <v>1</v>
      </c>
      <c r="B6" s="5" t="s">
        <v>471</v>
      </c>
      <c r="C6" s="109">
        <f xml:space="preserve"> SUM($C$9, $C$42)</f>
        <v>0</v>
      </c>
      <c r="D6" s="110" t="s">
        <v>634</v>
      </c>
      <c r="E6" s="6"/>
      <c r="F6" s="122">
        <f>SUM($C$6) - SUM($C$9, $C$42)</f>
        <v>0</v>
      </c>
      <c r="G6" s="121" t="str">
        <f t="shared" ref="G6:G69" si="0">IF(OR(ISBLANK($C6), ISBLANK($D6)), "missing", "OK")</f>
        <v>OK</v>
      </c>
      <c r="H6" s="121" t="str">
        <f t="shared" ref="H6:H37" si="1">IF(AND($C6&gt;0, $D6= "NA"), "Flag should be OK", IF($D6="E","Flag E only for fraud","OK"))</f>
        <v>OK</v>
      </c>
      <c r="I6" s="121" t="str">
        <f>IF(AND($C6&gt;0, NOT($C$66&gt;0)), "Row " &amp; ROW($C$66) &amp; " should also be positive!", IF($C$126 &gt; $C6 + Tolerance,"Fraud in row " &amp; ROW($C$126) &amp; " higher than payment", "OK"))</f>
        <v>OK</v>
      </c>
    </row>
    <row r="7" spans="1:9" x14ac:dyDescent="0.2">
      <c r="A7" s="4" t="s">
        <v>12</v>
      </c>
      <c r="B7" s="5" t="s">
        <v>471</v>
      </c>
      <c r="C7" s="109">
        <f xml:space="preserve"> SUM($C$10, $C$43)</f>
        <v>0</v>
      </c>
      <c r="D7" s="110" t="s">
        <v>634</v>
      </c>
      <c r="E7" s="6"/>
      <c r="F7" s="122">
        <f>SUM($C$7) - SUM($C$10, $C$43)</f>
        <v>0</v>
      </c>
      <c r="G7" s="121" t="str">
        <f t="shared" si="0"/>
        <v>OK</v>
      </c>
      <c r="H7" s="121" t="str">
        <f t="shared" si="1"/>
        <v>OK</v>
      </c>
      <c r="I7" s="121" t="str">
        <f>IF(AND($C7&gt;0, NOT($C$67&gt;0)), "Row " &amp; ROW($C$67) &amp; " should also be positive!", IF($C$127 &gt; $C7 + Tolerance,"Fraud in row " &amp; ROW($C$127) &amp; " higher than payment", "OK"))</f>
        <v>OK</v>
      </c>
    </row>
    <row r="8" spans="1:9" x14ac:dyDescent="0.2">
      <c r="A8" s="4" t="s">
        <v>13</v>
      </c>
      <c r="B8" s="5" t="s">
        <v>471</v>
      </c>
      <c r="C8" s="109">
        <f xml:space="preserve"> SUM($C$11, $C$44)</f>
        <v>0</v>
      </c>
      <c r="D8" s="110" t="s">
        <v>634</v>
      </c>
      <c r="E8" s="6"/>
      <c r="F8" s="122">
        <f>SUM($C$8) - SUM($C$11, $C$44)</f>
        <v>0</v>
      </c>
      <c r="G8" s="121" t="str">
        <f t="shared" si="0"/>
        <v>OK</v>
      </c>
      <c r="H8" s="121" t="str">
        <f t="shared" si="1"/>
        <v>OK</v>
      </c>
      <c r="I8" s="121" t="str">
        <f>IF(AND($C8&gt;0, NOT($C$68&gt;0)), "Row " &amp; ROW($C$68) &amp; " should also be positive!", IF($C$128 &gt; $C8 + Tolerance,"Fraud in row " &amp; ROW($C$128) &amp; " higher than payment", "OK"))</f>
        <v>OK</v>
      </c>
    </row>
    <row r="9" spans="1:9" x14ac:dyDescent="0.2">
      <c r="A9" s="4" t="s">
        <v>1</v>
      </c>
      <c r="B9" s="5" t="s">
        <v>472</v>
      </c>
      <c r="C9" s="109">
        <f xml:space="preserve"> SUM($C$12, $C$15)</f>
        <v>0</v>
      </c>
      <c r="D9" s="110" t="s">
        <v>634</v>
      </c>
      <c r="E9" s="6"/>
      <c r="F9" s="122">
        <f>SUM($C$9) - SUM($C$12, $C$15)</f>
        <v>0</v>
      </c>
      <c r="G9" s="121" t="str">
        <f t="shared" si="0"/>
        <v>OK</v>
      </c>
      <c r="H9" s="121" t="str">
        <f t="shared" si="1"/>
        <v>OK</v>
      </c>
      <c r="I9" s="121" t="str">
        <f>IF(AND($C9&gt;0, NOT($C$69&gt;0)), "Row " &amp; ROW($C$69) &amp; " should also be positive!", IF($C$129 &gt; $C9 + Tolerance,"Fraud in row " &amp; ROW($C$129) &amp; " higher than payment", "OK"))</f>
        <v>OK</v>
      </c>
    </row>
    <row r="10" spans="1:9" x14ac:dyDescent="0.2">
      <c r="A10" s="4" t="s">
        <v>12</v>
      </c>
      <c r="B10" s="5" t="s">
        <v>472</v>
      </c>
      <c r="C10" s="109">
        <f xml:space="preserve"> SUM($C$13, $C$16)</f>
        <v>0</v>
      </c>
      <c r="D10" s="110" t="s">
        <v>634</v>
      </c>
      <c r="E10" s="6"/>
      <c r="F10" s="122">
        <f>SUM($C$10) - SUM($C$13, $C$16)</f>
        <v>0</v>
      </c>
      <c r="G10" s="121" t="str">
        <f t="shared" si="0"/>
        <v>OK</v>
      </c>
      <c r="H10" s="121" t="str">
        <f t="shared" si="1"/>
        <v>OK</v>
      </c>
      <c r="I10" s="121" t="str">
        <f>IF(AND($C10&gt;0, NOT($C$70&gt;0)), "Row " &amp; ROW($C$70) &amp; " should also be positive!", IF($C$130 &gt; $C10 + Tolerance,"Fraud in row " &amp; ROW($C$130) &amp; " higher than payment", "OK"))</f>
        <v>OK</v>
      </c>
    </row>
    <row r="11" spans="1:9" x14ac:dyDescent="0.2">
      <c r="A11" s="4" t="s">
        <v>13</v>
      </c>
      <c r="B11" s="5" t="s">
        <v>472</v>
      </c>
      <c r="C11" s="109">
        <f xml:space="preserve"> SUM($C$14, $C$17)</f>
        <v>0</v>
      </c>
      <c r="D11" s="110" t="s">
        <v>634</v>
      </c>
      <c r="E11" s="6"/>
      <c r="F11" s="122">
        <f>SUM($C$11) - SUM($C$14, $C$17)</f>
        <v>0</v>
      </c>
      <c r="G11" s="121" t="str">
        <f t="shared" si="0"/>
        <v>OK</v>
      </c>
      <c r="H11" s="121" t="str">
        <f t="shared" si="1"/>
        <v>OK</v>
      </c>
      <c r="I11" s="121" t="str">
        <f>IF(AND($C11&gt;0, NOT($C$71&gt;0)), "Row " &amp; ROW($C$71) &amp; " should also be positive!", IF($C$131 &gt; $C11 + Tolerance,"Fraud in row " &amp; ROW($C$131) &amp; " higher than payment", "OK"))</f>
        <v>OK</v>
      </c>
    </row>
    <row r="12" spans="1:9" x14ac:dyDescent="0.2">
      <c r="A12" s="4" t="s">
        <v>1</v>
      </c>
      <c r="B12" s="5" t="s">
        <v>473</v>
      </c>
      <c r="C12" s="111">
        <v>0</v>
      </c>
      <c r="D12" s="110" t="s">
        <v>634</v>
      </c>
      <c r="E12" s="6"/>
      <c r="G12" s="121" t="str">
        <f t="shared" si="0"/>
        <v>OK</v>
      </c>
      <c r="H12" s="121" t="str">
        <f t="shared" si="1"/>
        <v>OK</v>
      </c>
      <c r="I12" s="121" t="str">
        <f>IF(AND($C12&gt;0, NOT($C$72&gt;0)), "Row " &amp; ROW($C$72) &amp; " should also be positive!", IF($C$132 &gt; $C12 + Tolerance,"Fraud in row " &amp; ROW($C$132) &amp; " higher than payment", "OK"))</f>
        <v>OK</v>
      </c>
    </row>
    <row r="13" spans="1:9" x14ac:dyDescent="0.2">
      <c r="A13" s="4" t="s">
        <v>12</v>
      </c>
      <c r="B13" s="5" t="s">
        <v>473</v>
      </c>
      <c r="C13" s="111">
        <v>0</v>
      </c>
      <c r="D13" s="110" t="s">
        <v>634</v>
      </c>
      <c r="E13" s="6"/>
      <c r="G13" s="121" t="str">
        <f t="shared" si="0"/>
        <v>OK</v>
      </c>
      <c r="H13" s="121" t="str">
        <f t="shared" si="1"/>
        <v>OK</v>
      </c>
      <c r="I13" s="121" t="str">
        <f>IF(AND($C13&gt;0, NOT($C$73&gt;0)), "Row " &amp; ROW($C$73) &amp; " should also be positive!", IF($C$133 &gt; $C13 + Tolerance,"Fraud in row " &amp; ROW($C$133) &amp; " higher than payment", "OK"))</f>
        <v>OK</v>
      </c>
    </row>
    <row r="14" spans="1:9" x14ac:dyDescent="0.2">
      <c r="A14" s="4" t="s">
        <v>13</v>
      </c>
      <c r="B14" s="5" t="s">
        <v>473</v>
      </c>
      <c r="C14" s="111">
        <v>0</v>
      </c>
      <c r="D14" s="110" t="s">
        <v>634</v>
      </c>
      <c r="E14" s="6"/>
      <c r="G14" s="121" t="str">
        <f t="shared" si="0"/>
        <v>OK</v>
      </c>
      <c r="H14" s="121" t="str">
        <f t="shared" si="1"/>
        <v>OK</v>
      </c>
      <c r="I14" s="121" t="str">
        <f>IF(AND($C14&gt;0, NOT($C$74&gt;0)), "Row " &amp; ROW($C$74) &amp; " should also be positive!", IF($C$134 &gt; $C14 + Tolerance,"Fraud in row " &amp; ROW($C$134) &amp; " higher than payment", "OK"))</f>
        <v>OK</v>
      </c>
    </row>
    <row r="15" spans="1:9" x14ac:dyDescent="0.2">
      <c r="A15" s="4" t="s">
        <v>1</v>
      </c>
      <c r="B15" s="5" t="s">
        <v>474</v>
      </c>
      <c r="C15" s="109">
        <f xml:space="preserve"> SUM($C$18, $C$21, $C$24, $C$27, $C$30, $C$33, $C$36, $C$39)</f>
        <v>0</v>
      </c>
      <c r="D15" s="110" t="s">
        <v>634</v>
      </c>
      <c r="E15" s="6"/>
      <c r="F15" s="122">
        <f>SUM($C$15) - SUM($C$18, $C$21, $C$24, $C$27, $C$30, $C$33, $C$36, $C$39)</f>
        <v>0</v>
      </c>
      <c r="G15" s="121" t="str">
        <f t="shared" si="0"/>
        <v>OK</v>
      </c>
      <c r="H15" s="121" t="str">
        <f t="shared" si="1"/>
        <v>OK</v>
      </c>
      <c r="I15" s="121" t="str">
        <f>IF(AND($C15&gt;0, NOT($C$75&gt;0)), "Row " &amp; ROW($C$75) &amp; " should also be positive!", IF($C$144 &gt; $C15 + Tolerance,"Fraud in row " &amp; ROW($C$144) &amp; " higher than payment", "OK"))</f>
        <v>OK</v>
      </c>
    </row>
    <row r="16" spans="1:9" x14ac:dyDescent="0.2">
      <c r="A16" s="4" t="s">
        <v>12</v>
      </c>
      <c r="B16" s="5" t="s">
        <v>474</v>
      </c>
      <c r="C16" s="109">
        <f xml:space="preserve"> SUM($C$19, $C$22, $C$25, $C$28, $C$31, $C$34, $C$37, $C$40)</f>
        <v>0</v>
      </c>
      <c r="D16" s="110" t="s">
        <v>634</v>
      </c>
      <c r="E16" s="6"/>
      <c r="F16" s="122">
        <f>SUM($C$16) - SUM($C$19, $C$22, $C$25, $C$28, $C$31, $C$34, $C$37, $C$40)</f>
        <v>0</v>
      </c>
      <c r="G16" s="121" t="str">
        <f t="shared" si="0"/>
        <v>OK</v>
      </c>
      <c r="H16" s="121" t="str">
        <f t="shared" si="1"/>
        <v>OK</v>
      </c>
      <c r="I16" s="121" t="str">
        <f>IF(AND($C16&gt;0, NOT($C$76&gt;0)), "Row " &amp; ROW($C$76) &amp; " should also be positive!", IF($C$145 &gt; $C16 + Tolerance,"Fraud in row " &amp; ROW($C$145) &amp; " higher than payment", "OK"))</f>
        <v>OK</v>
      </c>
    </row>
    <row r="17" spans="1:9" x14ac:dyDescent="0.2">
      <c r="A17" s="4" t="s">
        <v>13</v>
      </c>
      <c r="B17" s="5" t="s">
        <v>474</v>
      </c>
      <c r="C17" s="109">
        <f xml:space="preserve"> SUM($C$20, $C$23, $C$26, $C$29, $C$32, $C$35, $C$38, $C$41)</f>
        <v>0</v>
      </c>
      <c r="D17" s="110" t="s">
        <v>634</v>
      </c>
      <c r="E17" s="6"/>
      <c r="F17" s="122">
        <f>SUM($C$17) - SUM($C$20, $C$23, $C$26, $C$29, $C$32, $C$35, $C$38, $C$41)</f>
        <v>0</v>
      </c>
      <c r="G17" s="121" t="str">
        <f t="shared" si="0"/>
        <v>OK</v>
      </c>
      <c r="H17" s="121" t="str">
        <f t="shared" si="1"/>
        <v>OK</v>
      </c>
      <c r="I17" s="121" t="str">
        <f>IF(AND($C17&gt;0, NOT($C$77&gt;0)), "Row " &amp; ROW($C$77) &amp; " should also be positive!", IF($C$146 &gt; $C17 + Tolerance,"Fraud in row " &amp; ROW($C$146) &amp; " higher than payment", "OK"))</f>
        <v>OK</v>
      </c>
    </row>
    <row r="18" spans="1:9" x14ac:dyDescent="0.2">
      <c r="A18" s="4" t="s">
        <v>1</v>
      </c>
      <c r="B18" s="5" t="s">
        <v>475</v>
      </c>
      <c r="C18" s="111">
        <v>0</v>
      </c>
      <c r="D18" s="110" t="s">
        <v>634</v>
      </c>
      <c r="E18" s="6"/>
      <c r="G18" s="121" t="str">
        <f t="shared" si="0"/>
        <v>OK</v>
      </c>
      <c r="H18" s="121" t="str">
        <f t="shared" si="1"/>
        <v>OK</v>
      </c>
      <c r="I18" s="121" t="str">
        <f>IF(AND($C18&gt;0, NOT($C$78&gt;0)), "Row " &amp; ROW($C$78) &amp; " should also be positive!", IF($C$156 &gt; $C18 + Tolerance,"Fraud in row " &amp; ROW($C$156) &amp; " higher than payment", "OK"))</f>
        <v>OK</v>
      </c>
    </row>
    <row r="19" spans="1:9" x14ac:dyDescent="0.2">
      <c r="A19" s="4" t="s">
        <v>12</v>
      </c>
      <c r="B19" s="5" t="s">
        <v>475</v>
      </c>
      <c r="C19" s="111">
        <v>0</v>
      </c>
      <c r="D19" s="110" t="s">
        <v>634</v>
      </c>
      <c r="E19" s="6"/>
      <c r="G19" s="121" t="str">
        <f t="shared" si="0"/>
        <v>OK</v>
      </c>
      <c r="H19" s="121" t="str">
        <f t="shared" si="1"/>
        <v>OK</v>
      </c>
      <c r="I19" s="121" t="str">
        <f>IF(AND($C19&gt;0, NOT($C$79&gt;0)), "Row " &amp; ROW($C$79) &amp; " should also be positive!", IF($C$157 &gt; $C19 + Tolerance,"Fraud in row " &amp; ROW($C$157) &amp; " higher than payment", "OK"))</f>
        <v>OK</v>
      </c>
    </row>
    <row r="20" spans="1:9" x14ac:dyDescent="0.2">
      <c r="A20" s="4" t="s">
        <v>13</v>
      </c>
      <c r="B20" s="5" t="s">
        <v>475</v>
      </c>
      <c r="C20" s="111">
        <v>0</v>
      </c>
      <c r="D20" s="110" t="s">
        <v>634</v>
      </c>
      <c r="E20" s="6"/>
      <c r="G20" s="121" t="str">
        <f t="shared" si="0"/>
        <v>OK</v>
      </c>
      <c r="H20" s="121" t="str">
        <f t="shared" si="1"/>
        <v>OK</v>
      </c>
      <c r="I20" s="121" t="str">
        <f>IF(AND($C20&gt;0, NOT($C$80&gt;0)), "Row " &amp; ROW($C$80) &amp; " should also be positive!", IF($C$158 &gt; $C20 + Tolerance,"Fraud in row " &amp; ROW($C$158) &amp; " higher than payment", "OK"))</f>
        <v>OK</v>
      </c>
    </row>
    <row r="21" spans="1:9" x14ac:dyDescent="0.2">
      <c r="A21" s="4" t="s">
        <v>1</v>
      </c>
      <c r="B21" s="5" t="s">
        <v>476</v>
      </c>
      <c r="C21" s="111">
        <v>0</v>
      </c>
      <c r="D21" s="110" t="s">
        <v>634</v>
      </c>
      <c r="E21" s="6"/>
      <c r="G21" s="121" t="str">
        <f t="shared" si="0"/>
        <v>OK</v>
      </c>
      <c r="H21" s="121" t="str">
        <f t="shared" si="1"/>
        <v>OK</v>
      </c>
      <c r="I21" s="121" t="str">
        <f>IF(AND($C21&gt;0, NOT($C$81&gt;0)), "Row " &amp; ROW($C$81) &amp; " should also be positive!", IF($C$159 &gt; $C21 + Tolerance,"Fraud in row " &amp; ROW($C$159) &amp; " higher than payment", "OK"))</f>
        <v>OK</v>
      </c>
    </row>
    <row r="22" spans="1:9" x14ac:dyDescent="0.2">
      <c r="A22" s="4" t="s">
        <v>12</v>
      </c>
      <c r="B22" s="5" t="s">
        <v>476</v>
      </c>
      <c r="C22" s="111">
        <v>0</v>
      </c>
      <c r="D22" s="110" t="s">
        <v>634</v>
      </c>
      <c r="E22" s="6"/>
      <c r="G22" s="121" t="str">
        <f t="shared" si="0"/>
        <v>OK</v>
      </c>
      <c r="H22" s="121" t="str">
        <f t="shared" si="1"/>
        <v>OK</v>
      </c>
      <c r="I22" s="121" t="str">
        <f>IF(AND($C22&gt;0, NOT($C$82&gt;0)), "Row " &amp; ROW($C$82) &amp; " should also be positive!", IF($C$160 &gt; $C22 + Tolerance,"Fraud in row " &amp; ROW($C$160) &amp; " higher than payment", "OK"))</f>
        <v>OK</v>
      </c>
    </row>
    <row r="23" spans="1:9" x14ac:dyDescent="0.2">
      <c r="A23" s="4" t="s">
        <v>13</v>
      </c>
      <c r="B23" s="5" t="s">
        <v>476</v>
      </c>
      <c r="C23" s="111">
        <v>0</v>
      </c>
      <c r="D23" s="110" t="s">
        <v>634</v>
      </c>
      <c r="E23" s="6"/>
      <c r="G23" s="121" t="str">
        <f t="shared" si="0"/>
        <v>OK</v>
      </c>
      <c r="H23" s="121" t="str">
        <f t="shared" si="1"/>
        <v>OK</v>
      </c>
      <c r="I23" s="121" t="str">
        <f>IF(AND($C23&gt;0, NOT($C$83&gt;0)), "Row " &amp; ROW($C$83) &amp; " should also be positive!", IF($C$161 &gt; $C23 + Tolerance,"Fraud in row " &amp; ROW($C$161) &amp; " higher than payment", "OK"))</f>
        <v>OK</v>
      </c>
    </row>
    <row r="24" spans="1:9" x14ac:dyDescent="0.2">
      <c r="A24" s="4" t="s">
        <v>1</v>
      </c>
      <c r="B24" s="5" t="s">
        <v>477</v>
      </c>
      <c r="C24" s="111">
        <v>0</v>
      </c>
      <c r="D24" s="110" t="s">
        <v>634</v>
      </c>
      <c r="E24" s="6"/>
      <c r="G24" s="121" t="str">
        <f t="shared" si="0"/>
        <v>OK</v>
      </c>
      <c r="H24" s="121" t="str">
        <f t="shared" si="1"/>
        <v>OK</v>
      </c>
      <c r="I24" s="121" t="str">
        <f>IF(AND($C24&gt;0, NOT($C$84&gt;0)), "Row " &amp; ROW($C$84) &amp; " should also be positive!", IF($C$162 &gt; $C24 + Tolerance,"Fraud in row " &amp; ROW($C$162) &amp; " higher than payment", "OK"))</f>
        <v>OK</v>
      </c>
    </row>
    <row r="25" spans="1:9" x14ac:dyDescent="0.2">
      <c r="A25" s="4" t="s">
        <v>12</v>
      </c>
      <c r="B25" s="5" t="s">
        <v>477</v>
      </c>
      <c r="C25" s="111">
        <v>0</v>
      </c>
      <c r="D25" s="110" t="s">
        <v>634</v>
      </c>
      <c r="E25" s="6"/>
      <c r="G25" s="121" t="str">
        <f t="shared" si="0"/>
        <v>OK</v>
      </c>
      <c r="H25" s="121" t="str">
        <f t="shared" si="1"/>
        <v>OK</v>
      </c>
      <c r="I25" s="121" t="str">
        <f>IF(AND($C25&gt;0, NOT($C$85&gt;0)), "Row " &amp; ROW($C$85) &amp; " should also be positive!", IF($C$163 &gt; $C25 + Tolerance,"Fraud in row " &amp; ROW($C$163) &amp; " higher than payment", "OK"))</f>
        <v>OK</v>
      </c>
    </row>
    <row r="26" spans="1:9" x14ac:dyDescent="0.2">
      <c r="A26" s="4" t="s">
        <v>13</v>
      </c>
      <c r="B26" s="5" t="s">
        <v>477</v>
      </c>
      <c r="C26" s="111">
        <v>0</v>
      </c>
      <c r="D26" s="110" t="s">
        <v>634</v>
      </c>
      <c r="E26" s="6"/>
      <c r="G26" s="121" t="str">
        <f t="shared" si="0"/>
        <v>OK</v>
      </c>
      <c r="H26" s="121" t="str">
        <f t="shared" si="1"/>
        <v>OK</v>
      </c>
      <c r="I26" s="121" t="str">
        <f>IF(AND($C26&gt;0, NOT($C$86&gt;0)), "Row " &amp; ROW($C$86) &amp; " should also be positive!", IF($C$164 &gt; $C26 + Tolerance,"Fraud in row " &amp; ROW($C$164) &amp; " higher than payment", "OK"))</f>
        <v>OK</v>
      </c>
    </row>
    <row r="27" spans="1:9" x14ac:dyDescent="0.2">
      <c r="A27" s="4" t="s">
        <v>1</v>
      </c>
      <c r="B27" s="5" t="s">
        <v>478</v>
      </c>
      <c r="C27" s="111">
        <v>0</v>
      </c>
      <c r="D27" s="110" t="s">
        <v>634</v>
      </c>
      <c r="E27" s="6"/>
      <c r="G27" s="121" t="str">
        <f t="shared" si="0"/>
        <v>OK</v>
      </c>
      <c r="H27" s="121" t="str">
        <f t="shared" si="1"/>
        <v>OK</v>
      </c>
      <c r="I27" s="121" t="str">
        <f>IF(AND($C27&gt;0, NOT($C$87&gt;0)), "Row " &amp; ROW($C$87) &amp; " should also be positive!", IF($C$165 &gt; $C27 + Tolerance,"Fraud in row " &amp; ROW($C$165) &amp; " higher than payment", "OK"))</f>
        <v>OK</v>
      </c>
    </row>
    <row r="28" spans="1:9" x14ac:dyDescent="0.2">
      <c r="A28" s="4" t="s">
        <v>12</v>
      </c>
      <c r="B28" s="5" t="s">
        <v>478</v>
      </c>
      <c r="C28" s="111">
        <v>0</v>
      </c>
      <c r="D28" s="110" t="s">
        <v>634</v>
      </c>
      <c r="E28" s="6"/>
      <c r="G28" s="121" t="str">
        <f t="shared" si="0"/>
        <v>OK</v>
      </c>
      <c r="H28" s="121" t="str">
        <f t="shared" si="1"/>
        <v>OK</v>
      </c>
      <c r="I28" s="121" t="str">
        <f>IF(AND($C28&gt;0, NOT($C$88&gt;0)), "Row " &amp; ROW($C$88) &amp; " should also be positive!", IF($C$166 &gt; $C28 + Tolerance,"Fraud in row " &amp; ROW($C$166) &amp; " higher than payment", "OK"))</f>
        <v>OK</v>
      </c>
    </row>
    <row r="29" spans="1:9" x14ac:dyDescent="0.2">
      <c r="A29" s="4" t="s">
        <v>13</v>
      </c>
      <c r="B29" s="5" t="s">
        <v>478</v>
      </c>
      <c r="C29" s="111">
        <v>0</v>
      </c>
      <c r="D29" s="110" t="s">
        <v>634</v>
      </c>
      <c r="E29" s="6"/>
      <c r="G29" s="121" t="str">
        <f t="shared" si="0"/>
        <v>OK</v>
      </c>
      <c r="H29" s="121" t="str">
        <f t="shared" si="1"/>
        <v>OK</v>
      </c>
      <c r="I29" s="121" t="str">
        <f>IF(AND($C29&gt;0, NOT($C$89&gt;0)), "Row " &amp; ROW($C$89) &amp; " should also be positive!", IF($C$167 &gt; $C29 + Tolerance,"Fraud in row " &amp; ROW($C$167) &amp; " higher than payment", "OK"))</f>
        <v>OK</v>
      </c>
    </row>
    <row r="30" spans="1:9" x14ac:dyDescent="0.2">
      <c r="A30" s="4" t="s">
        <v>1</v>
      </c>
      <c r="B30" s="5" t="s">
        <v>479</v>
      </c>
      <c r="C30" s="111">
        <v>0</v>
      </c>
      <c r="D30" s="110" t="s">
        <v>634</v>
      </c>
      <c r="E30" s="6"/>
      <c r="G30" s="121" t="str">
        <f t="shared" si="0"/>
        <v>OK</v>
      </c>
      <c r="H30" s="121" t="str">
        <f t="shared" si="1"/>
        <v>OK</v>
      </c>
      <c r="I30" s="121" t="str">
        <f>IF(AND($C30&gt;0, NOT($C$90&gt;0)), "Row " &amp; ROW($C$90) &amp; " should also be positive!", IF($C$168 &gt; $C30 + Tolerance,"Fraud in row " &amp; ROW($C$168) &amp; " higher than payment", "OK"))</f>
        <v>OK</v>
      </c>
    </row>
    <row r="31" spans="1:9" x14ac:dyDescent="0.2">
      <c r="A31" s="4" t="s">
        <v>12</v>
      </c>
      <c r="B31" s="5" t="s">
        <v>479</v>
      </c>
      <c r="C31" s="111">
        <v>0</v>
      </c>
      <c r="D31" s="110" t="s">
        <v>634</v>
      </c>
      <c r="E31" s="6"/>
      <c r="G31" s="121" t="str">
        <f t="shared" si="0"/>
        <v>OK</v>
      </c>
      <c r="H31" s="121" t="str">
        <f t="shared" si="1"/>
        <v>OK</v>
      </c>
      <c r="I31" s="121" t="str">
        <f>IF(AND($C31&gt;0, NOT($C$91&gt;0)), "Row " &amp; ROW($C$91) &amp; " should also be positive!", IF($C$169 &gt; $C31 + Tolerance,"Fraud in row " &amp; ROW($C$169) &amp; " higher than payment", "OK"))</f>
        <v>OK</v>
      </c>
    </row>
    <row r="32" spans="1:9" x14ac:dyDescent="0.2">
      <c r="A32" s="4" t="s">
        <v>13</v>
      </c>
      <c r="B32" s="5" t="s">
        <v>479</v>
      </c>
      <c r="C32" s="111">
        <v>0</v>
      </c>
      <c r="D32" s="110" t="s">
        <v>634</v>
      </c>
      <c r="E32" s="6"/>
      <c r="G32" s="121" t="str">
        <f t="shared" si="0"/>
        <v>OK</v>
      </c>
      <c r="H32" s="121" t="str">
        <f t="shared" si="1"/>
        <v>OK</v>
      </c>
      <c r="I32" s="121" t="str">
        <f>IF(AND($C32&gt;0, NOT($C$92&gt;0)), "Row " &amp; ROW($C$92) &amp; " should also be positive!", IF($C$170 &gt; $C32 + Tolerance,"Fraud in row " &amp; ROW($C$170) &amp; " higher than payment", "OK"))</f>
        <v>OK</v>
      </c>
    </row>
    <row r="33" spans="1:9" x14ac:dyDescent="0.2">
      <c r="A33" s="4" t="s">
        <v>1</v>
      </c>
      <c r="B33" s="5" t="s">
        <v>480</v>
      </c>
      <c r="C33" s="111">
        <v>0</v>
      </c>
      <c r="D33" s="110" t="s">
        <v>634</v>
      </c>
      <c r="E33" s="6"/>
      <c r="G33" s="121" t="str">
        <f t="shared" si="0"/>
        <v>OK</v>
      </c>
      <c r="H33" s="121" t="str">
        <f t="shared" si="1"/>
        <v>OK</v>
      </c>
      <c r="I33" s="121" t="str">
        <f>IF(AND($C33&gt;0, NOT($C$93&gt;0)), "Row " &amp; ROW($C$93) &amp; " should also be positive!", IF($C$171 &gt; $C33 + Tolerance,"Fraud in row " &amp; ROW($C$171) &amp; " higher than payment", "OK"))</f>
        <v>OK</v>
      </c>
    </row>
    <row r="34" spans="1:9" x14ac:dyDescent="0.2">
      <c r="A34" s="4" t="s">
        <v>12</v>
      </c>
      <c r="B34" s="5" t="s">
        <v>480</v>
      </c>
      <c r="C34" s="111">
        <v>0</v>
      </c>
      <c r="D34" s="110" t="s">
        <v>634</v>
      </c>
      <c r="E34" s="6"/>
      <c r="G34" s="121" t="str">
        <f t="shared" si="0"/>
        <v>OK</v>
      </c>
      <c r="H34" s="121" t="str">
        <f t="shared" si="1"/>
        <v>OK</v>
      </c>
      <c r="I34" s="121" t="str">
        <f>IF(AND($C34&gt;0, NOT($C$94&gt;0)), "Row " &amp; ROW($C$94) &amp; " should also be positive!", IF($C$172 &gt; $C34 + Tolerance,"Fraud in row " &amp; ROW($C$172) &amp; " higher than payment", "OK"))</f>
        <v>OK</v>
      </c>
    </row>
    <row r="35" spans="1:9" x14ac:dyDescent="0.2">
      <c r="A35" s="4" t="s">
        <v>13</v>
      </c>
      <c r="B35" s="5" t="s">
        <v>480</v>
      </c>
      <c r="C35" s="111">
        <v>0</v>
      </c>
      <c r="D35" s="110" t="s">
        <v>634</v>
      </c>
      <c r="E35" s="6"/>
      <c r="G35" s="121" t="str">
        <f t="shared" si="0"/>
        <v>OK</v>
      </c>
      <c r="H35" s="121" t="str">
        <f t="shared" si="1"/>
        <v>OK</v>
      </c>
      <c r="I35" s="121" t="str">
        <f>IF(AND($C35&gt;0, NOT($C$95&gt;0)), "Row " &amp; ROW($C$95) &amp; " should also be positive!", IF($C$173 &gt; $C35 + Tolerance,"Fraud in row " &amp; ROW($C$173) &amp; " higher than payment", "OK"))</f>
        <v>OK</v>
      </c>
    </row>
    <row r="36" spans="1:9" x14ac:dyDescent="0.2">
      <c r="A36" s="4" t="s">
        <v>1</v>
      </c>
      <c r="B36" s="5" t="s">
        <v>1018</v>
      </c>
      <c r="C36" s="111">
        <v>0</v>
      </c>
      <c r="D36" s="110" t="s">
        <v>634</v>
      </c>
      <c r="E36" s="6"/>
      <c r="G36" s="121" t="str">
        <f t="shared" si="0"/>
        <v>OK</v>
      </c>
      <c r="H36" s="121" t="str">
        <f t="shared" si="1"/>
        <v>OK</v>
      </c>
      <c r="I36" s="121" t="str">
        <f>IF(AND($C36&gt;0, NOT($C$96&gt;0)), "Row " &amp; ROW($C$96) &amp; " should also be positive!", IF($C$174 &gt; $C36 + Tolerance,"Fraud in row " &amp; ROW($C$174) &amp; " higher than payment", "OK"))</f>
        <v>OK</v>
      </c>
    </row>
    <row r="37" spans="1:9" x14ac:dyDescent="0.2">
      <c r="A37" s="4" t="s">
        <v>12</v>
      </c>
      <c r="B37" s="5" t="s">
        <v>1018</v>
      </c>
      <c r="C37" s="111">
        <v>0</v>
      </c>
      <c r="D37" s="110" t="s">
        <v>634</v>
      </c>
      <c r="E37" s="6"/>
      <c r="G37" s="121" t="str">
        <f t="shared" si="0"/>
        <v>OK</v>
      </c>
      <c r="H37" s="121" t="str">
        <f t="shared" si="1"/>
        <v>OK</v>
      </c>
      <c r="I37" s="121" t="str">
        <f>IF(AND($C37&gt;0, NOT($C$97&gt;0)), "Row " &amp; ROW($C$97) &amp; " should also be positive!", IF($C$175 &gt; $C37 + Tolerance,"Fraud in row " &amp; ROW($C$175) &amp; " higher than payment", "OK"))</f>
        <v>OK</v>
      </c>
    </row>
    <row r="38" spans="1:9" x14ac:dyDescent="0.2">
      <c r="A38" s="4" t="s">
        <v>13</v>
      </c>
      <c r="B38" s="5" t="s">
        <v>1018</v>
      </c>
      <c r="C38" s="111">
        <v>0</v>
      </c>
      <c r="D38" s="110" t="s">
        <v>634</v>
      </c>
      <c r="E38" s="6"/>
      <c r="G38" s="121" t="str">
        <f t="shared" si="0"/>
        <v>OK</v>
      </c>
      <c r="H38" s="121" t="str">
        <f t="shared" ref="H38:H69" si="2">IF(AND($C38&gt;0, $D38= "NA"), "Flag should be OK", IF($D38="E","Flag E only for fraud","OK"))</f>
        <v>OK</v>
      </c>
      <c r="I38" s="121" t="str">
        <f>IF(AND($C38&gt;0, NOT($C$98&gt;0)), "Row " &amp; ROW($C$98) &amp; " should also be positive!", IF($C$176 &gt; $C38 + Tolerance,"Fraud in row " &amp; ROW($C$176) &amp; " higher than payment", "OK"))</f>
        <v>OK</v>
      </c>
    </row>
    <row r="39" spans="1:9" x14ac:dyDescent="0.2">
      <c r="A39" s="4" t="s">
        <v>1</v>
      </c>
      <c r="B39" s="5" t="s">
        <v>1023</v>
      </c>
      <c r="C39" s="111">
        <v>0</v>
      </c>
      <c r="D39" s="110" t="s">
        <v>634</v>
      </c>
      <c r="E39" s="6"/>
      <c r="G39" s="121" t="str">
        <f t="shared" si="0"/>
        <v>OK</v>
      </c>
      <c r="H39" s="121" t="str">
        <f t="shared" si="2"/>
        <v>OK</v>
      </c>
      <c r="I39" s="121" t="str">
        <f>IF(AND($C39&gt;0, NOT($C$99&gt;0)), "Row " &amp; ROW($C$99) &amp; " should also be positive!", IF($C$177 &gt; $C39 + Tolerance,"Fraud in row " &amp; ROW($C$177) &amp; " higher than payment", "OK"))</f>
        <v>OK</v>
      </c>
    </row>
    <row r="40" spans="1:9" x14ac:dyDescent="0.2">
      <c r="A40" s="4" t="s">
        <v>12</v>
      </c>
      <c r="B40" s="5" t="s">
        <v>1023</v>
      </c>
      <c r="C40" s="111">
        <v>0</v>
      </c>
      <c r="D40" s="110" t="s">
        <v>634</v>
      </c>
      <c r="E40" s="6"/>
      <c r="G40" s="121" t="str">
        <f t="shared" si="0"/>
        <v>OK</v>
      </c>
      <c r="H40" s="121" t="str">
        <f t="shared" si="2"/>
        <v>OK</v>
      </c>
      <c r="I40" s="121" t="str">
        <f>IF(AND($C40&gt;0, NOT($C$100&gt;0)), "Row " &amp; ROW($C$100) &amp; " should also be positive!", IF($C$178 &gt; $C40 + Tolerance,"Fraud in row " &amp; ROW($C$178) &amp; " higher than payment", "OK"))</f>
        <v>OK</v>
      </c>
    </row>
    <row r="41" spans="1:9" x14ac:dyDescent="0.2">
      <c r="A41" s="4" t="s">
        <v>13</v>
      </c>
      <c r="B41" s="5" t="s">
        <v>1023</v>
      </c>
      <c r="C41" s="111">
        <v>0</v>
      </c>
      <c r="D41" s="110" t="s">
        <v>634</v>
      </c>
      <c r="E41" s="6"/>
      <c r="G41" s="121" t="str">
        <f t="shared" si="0"/>
        <v>OK</v>
      </c>
      <c r="H41" s="121" t="str">
        <f t="shared" si="2"/>
        <v>OK</v>
      </c>
      <c r="I41" s="121" t="str">
        <f>IF(AND($C41&gt;0, NOT($C$101&gt;0)), "Row " &amp; ROW($C$101) &amp; " should also be positive!", IF($C$179 &gt; $C41 + Tolerance,"Fraud in row " &amp; ROW($C$179) &amp; " higher than payment", "OK"))</f>
        <v>OK</v>
      </c>
    </row>
    <row r="42" spans="1:9" x14ac:dyDescent="0.2">
      <c r="A42" s="4" t="s">
        <v>1</v>
      </c>
      <c r="B42" s="5" t="s">
        <v>481</v>
      </c>
      <c r="C42" s="109">
        <f xml:space="preserve"> SUM($C$45, $C$48)</f>
        <v>0</v>
      </c>
      <c r="D42" s="110" t="s">
        <v>634</v>
      </c>
      <c r="E42" s="6"/>
      <c r="F42" s="122">
        <f>SUM($C$42) - SUM($C$45, $C$48)</f>
        <v>0</v>
      </c>
      <c r="G42" s="121" t="str">
        <f t="shared" si="0"/>
        <v>OK</v>
      </c>
      <c r="H42" s="121" t="str">
        <f t="shared" si="2"/>
        <v>OK</v>
      </c>
      <c r="I42" s="121" t="str">
        <f>IF(AND($C42&gt;0, NOT($C$102&gt;0)), "Row " &amp; ROW($C$102) &amp; " should also be positive!", IF($C$180 &gt; $C42 + Tolerance,"Fraud in row " &amp; ROW($C$180) &amp; " higher than payment", "OK"))</f>
        <v>OK</v>
      </c>
    </row>
    <row r="43" spans="1:9" x14ac:dyDescent="0.2">
      <c r="A43" s="4" t="s">
        <v>12</v>
      </c>
      <c r="B43" s="5" t="s">
        <v>481</v>
      </c>
      <c r="C43" s="109">
        <f xml:space="preserve"> SUM($C$46, $C$49)</f>
        <v>0</v>
      </c>
      <c r="D43" s="110" t="s">
        <v>634</v>
      </c>
      <c r="E43" s="6"/>
      <c r="F43" s="122">
        <f>SUM($C$43) - SUM($C$46, $C$49)</f>
        <v>0</v>
      </c>
      <c r="G43" s="121" t="str">
        <f t="shared" si="0"/>
        <v>OK</v>
      </c>
      <c r="H43" s="121" t="str">
        <f t="shared" si="2"/>
        <v>OK</v>
      </c>
      <c r="I43" s="121" t="str">
        <f>IF(AND($C43&gt;0, NOT($C$103&gt;0)), "Row " &amp; ROW($C$103) &amp; " should also be positive!", IF($C$181 &gt; $C43 + Tolerance,"Fraud in row " &amp; ROW($C$181) &amp; " higher than payment", "OK"))</f>
        <v>OK</v>
      </c>
    </row>
    <row r="44" spans="1:9" x14ac:dyDescent="0.2">
      <c r="A44" s="4" t="s">
        <v>13</v>
      </c>
      <c r="B44" s="5" t="s">
        <v>481</v>
      </c>
      <c r="C44" s="109">
        <f xml:space="preserve"> SUM($C$47, $C$50)</f>
        <v>0</v>
      </c>
      <c r="D44" s="110" t="s">
        <v>634</v>
      </c>
      <c r="E44" s="6"/>
      <c r="F44" s="122">
        <f>SUM($C$44) - SUM($C$47, $C$50)</f>
        <v>0</v>
      </c>
      <c r="G44" s="121" t="str">
        <f t="shared" si="0"/>
        <v>OK</v>
      </c>
      <c r="H44" s="121" t="str">
        <f t="shared" si="2"/>
        <v>OK</v>
      </c>
      <c r="I44" s="121" t="str">
        <f>IF(AND($C44&gt;0, NOT($C$104&gt;0)), "Row " &amp; ROW($C$104) &amp; " should also be positive!", IF($C$182 &gt; $C44 + Tolerance,"Fraud in row " &amp; ROW($C$182) &amp; " higher than payment", "OK"))</f>
        <v>OK</v>
      </c>
    </row>
    <row r="45" spans="1:9" x14ac:dyDescent="0.2">
      <c r="A45" s="4" t="s">
        <v>1</v>
      </c>
      <c r="B45" s="5" t="s">
        <v>482</v>
      </c>
      <c r="C45" s="111">
        <v>0</v>
      </c>
      <c r="D45" s="110" t="s">
        <v>634</v>
      </c>
      <c r="E45" s="6"/>
      <c r="G45" s="121" t="str">
        <f t="shared" si="0"/>
        <v>OK</v>
      </c>
      <c r="H45" s="121" t="str">
        <f t="shared" si="2"/>
        <v>OK</v>
      </c>
      <c r="I45" s="121" t="str">
        <f>IF(AND($C45&gt;0, NOT($C$105&gt;0)), "Row " &amp; ROW($C$105) &amp; " should also be positive!", IF($C$183 &gt; $C45 + Tolerance,"Fraud in row " &amp; ROW($C$183) &amp; " higher than payment", "OK"))</f>
        <v>OK</v>
      </c>
    </row>
    <row r="46" spans="1:9" x14ac:dyDescent="0.2">
      <c r="A46" s="4" t="s">
        <v>12</v>
      </c>
      <c r="B46" s="5" t="s">
        <v>482</v>
      </c>
      <c r="C46" s="111">
        <v>0</v>
      </c>
      <c r="D46" s="110" t="s">
        <v>634</v>
      </c>
      <c r="E46" s="6"/>
      <c r="G46" s="121" t="str">
        <f t="shared" si="0"/>
        <v>OK</v>
      </c>
      <c r="H46" s="121" t="str">
        <f t="shared" si="2"/>
        <v>OK</v>
      </c>
      <c r="I46" s="121" t="str">
        <f>IF(AND($C46&gt;0, NOT($C$106&gt;0)), "Row " &amp; ROW($C$106) &amp; " should also be positive!", IF($C$184 &gt; $C46 + Tolerance,"Fraud in row " &amp; ROW($C$184) &amp; " higher than payment", "OK"))</f>
        <v>OK</v>
      </c>
    </row>
    <row r="47" spans="1:9" x14ac:dyDescent="0.2">
      <c r="A47" s="4" t="s">
        <v>13</v>
      </c>
      <c r="B47" s="5" t="s">
        <v>482</v>
      </c>
      <c r="C47" s="111">
        <v>0</v>
      </c>
      <c r="D47" s="110" t="s">
        <v>634</v>
      </c>
      <c r="E47" s="6"/>
      <c r="G47" s="121" t="str">
        <f t="shared" si="0"/>
        <v>OK</v>
      </c>
      <c r="H47" s="121" t="str">
        <f t="shared" si="2"/>
        <v>OK</v>
      </c>
      <c r="I47" s="121" t="str">
        <f>IF(AND($C47&gt;0, NOT($C$107&gt;0)), "Row " &amp; ROW($C$107) &amp; " should also be positive!", IF($C$185 &gt; $C47 + Tolerance,"Fraud in row " &amp; ROW($C$185) &amp; " higher than payment", "OK"))</f>
        <v>OK</v>
      </c>
    </row>
    <row r="48" spans="1:9" x14ac:dyDescent="0.2">
      <c r="A48" s="4" t="s">
        <v>1</v>
      </c>
      <c r="B48" s="5" t="s">
        <v>483</v>
      </c>
      <c r="C48" s="109">
        <f xml:space="preserve"> SUM($C$51, $C$54, $C$57, $C$60, $C$63)</f>
        <v>0</v>
      </c>
      <c r="D48" s="110" t="s">
        <v>634</v>
      </c>
      <c r="E48" s="6"/>
      <c r="F48" s="122">
        <f>SUM($C$48) - SUM($C$51, $C$54, $C$57, $C$60, $C$63)</f>
        <v>0</v>
      </c>
      <c r="G48" s="121" t="str">
        <f t="shared" si="0"/>
        <v>OK</v>
      </c>
      <c r="H48" s="121" t="str">
        <f t="shared" si="2"/>
        <v>OK</v>
      </c>
      <c r="I48" s="121" t="str">
        <f>IF(AND($C48&gt;0, NOT($C$108&gt;0)), "Row " &amp; ROW($C$108) &amp; " should also be positive!", IF($C$195 &gt; $C48 + Tolerance,"Fraud in row " &amp; ROW($C$195) &amp; " higher than payment", "OK"))</f>
        <v>OK</v>
      </c>
    </row>
    <row r="49" spans="1:9" x14ac:dyDescent="0.2">
      <c r="A49" s="4" t="s">
        <v>12</v>
      </c>
      <c r="B49" s="5" t="s">
        <v>483</v>
      </c>
      <c r="C49" s="109">
        <f xml:space="preserve"> SUM($C$52, $C$55, $C$58, $C$61, $C$64)</f>
        <v>0</v>
      </c>
      <c r="D49" s="110" t="s">
        <v>634</v>
      </c>
      <c r="E49" s="6"/>
      <c r="F49" s="122">
        <f>SUM($C$49) - SUM($C$52, $C$55, $C$58, $C$61, $C$64)</f>
        <v>0</v>
      </c>
      <c r="G49" s="121" t="str">
        <f t="shared" si="0"/>
        <v>OK</v>
      </c>
      <c r="H49" s="121" t="str">
        <f t="shared" si="2"/>
        <v>OK</v>
      </c>
      <c r="I49" s="121" t="str">
        <f>IF(AND($C49&gt;0, NOT($C$109&gt;0)), "Row " &amp; ROW($C$109) &amp; " should also be positive!", IF($C$196 &gt; $C49 + Tolerance,"Fraud in row " &amp; ROW($C$196) &amp; " higher than payment", "OK"))</f>
        <v>OK</v>
      </c>
    </row>
    <row r="50" spans="1:9" x14ac:dyDescent="0.2">
      <c r="A50" s="4" t="s">
        <v>13</v>
      </c>
      <c r="B50" s="5" t="s">
        <v>483</v>
      </c>
      <c r="C50" s="109">
        <f xml:space="preserve"> SUM($C$53, $C$56, $C$59, $C$62, $C$65)</f>
        <v>0</v>
      </c>
      <c r="D50" s="110" t="s">
        <v>634</v>
      </c>
      <c r="E50" s="6"/>
      <c r="F50" s="122">
        <f>SUM($C$50) - SUM($C$53, $C$56, $C$59, $C$62, $C$65)</f>
        <v>0</v>
      </c>
      <c r="G50" s="121" t="str">
        <f t="shared" si="0"/>
        <v>OK</v>
      </c>
      <c r="H50" s="121" t="str">
        <f t="shared" si="2"/>
        <v>OK</v>
      </c>
      <c r="I50" s="121" t="str">
        <f>IF(AND($C50&gt;0, NOT($C$110&gt;0)), "Row " &amp; ROW($C$110) &amp; " should also be positive!", IF($C$197 &gt; $C50 + Tolerance,"Fraud in row " &amp; ROW($C$197) &amp; " higher than payment", "OK"))</f>
        <v>OK</v>
      </c>
    </row>
    <row r="51" spans="1:9" x14ac:dyDescent="0.2">
      <c r="A51" s="4" t="s">
        <v>1</v>
      </c>
      <c r="B51" s="5" t="s">
        <v>484</v>
      </c>
      <c r="C51" s="111">
        <v>0</v>
      </c>
      <c r="D51" s="110" t="s">
        <v>634</v>
      </c>
      <c r="E51" s="6"/>
      <c r="G51" s="121" t="str">
        <f t="shared" si="0"/>
        <v>OK</v>
      </c>
      <c r="H51" s="121" t="str">
        <f t="shared" si="2"/>
        <v>OK</v>
      </c>
      <c r="I51" s="121" t="str">
        <f>IF(AND($C51&gt;0, NOT($C$111&gt;0)), "Row " &amp; ROW($C$111) &amp; " should also be positive!", IF($C$207 &gt; $C51 + Tolerance,"Fraud in row " &amp; ROW($C$207) &amp; " higher than payment", "OK"))</f>
        <v>OK</v>
      </c>
    </row>
    <row r="52" spans="1:9" x14ac:dyDescent="0.2">
      <c r="A52" s="4" t="s">
        <v>12</v>
      </c>
      <c r="B52" s="5" t="s">
        <v>484</v>
      </c>
      <c r="C52" s="111">
        <v>0</v>
      </c>
      <c r="D52" s="110" t="s">
        <v>634</v>
      </c>
      <c r="E52" s="6"/>
      <c r="G52" s="121" t="str">
        <f t="shared" si="0"/>
        <v>OK</v>
      </c>
      <c r="H52" s="121" t="str">
        <f t="shared" si="2"/>
        <v>OK</v>
      </c>
      <c r="I52" s="121" t="str">
        <f>IF(AND($C52&gt;0, NOT($C$112&gt;0)), "Row " &amp; ROW($C$112) &amp; " should also be positive!", IF($C$208 &gt; $C52 + Tolerance,"Fraud in row " &amp; ROW($C$208) &amp; " higher than payment", "OK"))</f>
        <v>OK</v>
      </c>
    </row>
    <row r="53" spans="1:9" x14ac:dyDescent="0.2">
      <c r="A53" s="4" t="s">
        <v>13</v>
      </c>
      <c r="B53" s="5" t="s">
        <v>484</v>
      </c>
      <c r="C53" s="111">
        <v>0</v>
      </c>
      <c r="D53" s="110" t="s">
        <v>634</v>
      </c>
      <c r="E53" s="6"/>
      <c r="G53" s="121" t="str">
        <f t="shared" si="0"/>
        <v>OK</v>
      </c>
      <c r="H53" s="121" t="str">
        <f t="shared" si="2"/>
        <v>OK</v>
      </c>
      <c r="I53" s="121" t="str">
        <f>IF(AND($C53&gt;0, NOT($C$113&gt;0)), "Row " &amp; ROW($C$113) &amp; " should also be positive!", IF($C$209 &gt; $C53 + Tolerance,"Fraud in row " &amp; ROW($C$209) &amp; " higher than payment", "OK"))</f>
        <v>OK</v>
      </c>
    </row>
    <row r="54" spans="1:9" x14ac:dyDescent="0.2">
      <c r="A54" s="4" t="s">
        <v>1</v>
      </c>
      <c r="B54" s="5" t="s">
        <v>485</v>
      </c>
      <c r="C54" s="111">
        <v>0</v>
      </c>
      <c r="D54" s="110" t="s">
        <v>634</v>
      </c>
      <c r="E54" s="6"/>
      <c r="G54" s="121" t="str">
        <f t="shared" si="0"/>
        <v>OK</v>
      </c>
      <c r="H54" s="121" t="str">
        <f t="shared" si="2"/>
        <v>OK</v>
      </c>
      <c r="I54" s="121" t="str">
        <f>IF(AND($C54&gt;0, NOT($C$114&gt;0)), "Row " &amp; ROW($C$114) &amp; " should also be positive!", IF($C$210 &gt; $C54 + Tolerance,"Fraud in row " &amp; ROW($C$210) &amp; " higher than payment", "OK"))</f>
        <v>OK</v>
      </c>
    </row>
    <row r="55" spans="1:9" x14ac:dyDescent="0.2">
      <c r="A55" s="4" t="s">
        <v>12</v>
      </c>
      <c r="B55" s="5" t="s">
        <v>485</v>
      </c>
      <c r="C55" s="111">
        <v>0</v>
      </c>
      <c r="D55" s="110" t="s">
        <v>634</v>
      </c>
      <c r="E55" s="6"/>
      <c r="G55" s="121" t="str">
        <f t="shared" si="0"/>
        <v>OK</v>
      </c>
      <c r="H55" s="121" t="str">
        <f t="shared" si="2"/>
        <v>OK</v>
      </c>
      <c r="I55" s="121" t="str">
        <f>IF(AND($C55&gt;0, NOT($C$115&gt;0)), "Row " &amp; ROW($C$115) &amp; " should also be positive!", IF($C$211 &gt; $C55 + Tolerance,"Fraud in row " &amp; ROW($C$211) &amp; " higher than payment", "OK"))</f>
        <v>OK</v>
      </c>
    </row>
    <row r="56" spans="1:9" x14ac:dyDescent="0.2">
      <c r="A56" s="4" t="s">
        <v>13</v>
      </c>
      <c r="B56" s="5" t="s">
        <v>485</v>
      </c>
      <c r="C56" s="111">
        <v>0</v>
      </c>
      <c r="D56" s="110" t="s">
        <v>634</v>
      </c>
      <c r="E56" s="6"/>
      <c r="G56" s="121" t="str">
        <f t="shared" si="0"/>
        <v>OK</v>
      </c>
      <c r="H56" s="121" t="str">
        <f t="shared" si="2"/>
        <v>OK</v>
      </c>
      <c r="I56" s="121" t="str">
        <f>IF(AND($C56&gt;0, NOT($C$116&gt;0)), "Row " &amp; ROW($C$116) &amp; " should also be positive!", IF($C$212 &gt; $C56 + Tolerance,"Fraud in row " &amp; ROW($C$212) &amp; " higher than payment", "OK"))</f>
        <v>OK</v>
      </c>
    </row>
    <row r="57" spans="1:9" x14ac:dyDescent="0.2">
      <c r="A57" s="4" t="s">
        <v>1</v>
      </c>
      <c r="B57" s="5" t="s">
        <v>486</v>
      </c>
      <c r="C57" s="111">
        <v>0</v>
      </c>
      <c r="D57" s="110" t="s">
        <v>634</v>
      </c>
      <c r="E57" s="6"/>
      <c r="G57" s="121" t="str">
        <f t="shared" si="0"/>
        <v>OK</v>
      </c>
      <c r="H57" s="121" t="str">
        <f t="shared" si="2"/>
        <v>OK</v>
      </c>
      <c r="I57" s="121" t="str">
        <f>IF(AND($C57&gt;0, NOT($C$117&gt;0)), "Row " &amp; ROW($C$117) &amp; " should also be positive!", IF($C$213 &gt; $C57 + Tolerance,"Fraud in row " &amp; ROW($C$213) &amp; " higher than payment", "OK"))</f>
        <v>OK</v>
      </c>
    </row>
    <row r="58" spans="1:9" x14ac:dyDescent="0.2">
      <c r="A58" s="4" t="s">
        <v>12</v>
      </c>
      <c r="B58" s="5" t="s">
        <v>486</v>
      </c>
      <c r="C58" s="111">
        <v>0</v>
      </c>
      <c r="D58" s="110" t="s">
        <v>634</v>
      </c>
      <c r="E58" s="6"/>
      <c r="G58" s="121" t="str">
        <f t="shared" si="0"/>
        <v>OK</v>
      </c>
      <c r="H58" s="121" t="str">
        <f t="shared" si="2"/>
        <v>OK</v>
      </c>
      <c r="I58" s="121" t="str">
        <f>IF(AND($C58&gt;0, NOT($C$118&gt;0)), "Row " &amp; ROW($C$118) &amp; " should also be positive!", IF($C$214 &gt; $C58 + Tolerance,"Fraud in row " &amp; ROW($C$214) &amp; " higher than payment", "OK"))</f>
        <v>OK</v>
      </c>
    </row>
    <row r="59" spans="1:9" x14ac:dyDescent="0.2">
      <c r="A59" s="4" t="s">
        <v>13</v>
      </c>
      <c r="B59" s="5" t="s">
        <v>486</v>
      </c>
      <c r="C59" s="111">
        <v>0</v>
      </c>
      <c r="D59" s="110" t="s">
        <v>634</v>
      </c>
      <c r="E59" s="6"/>
      <c r="G59" s="121" t="str">
        <f t="shared" si="0"/>
        <v>OK</v>
      </c>
      <c r="H59" s="121" t="str">
        <f t="shared" si="2"/>
        <v>OK</v>
      </c>
      <c r="I59" s="121" t="str">
        <f>IF(AND($C59&gt;0, NOT($C$119&gt;0)), "Row " &amp; ROW($C$119) &amp; " should also be positive!", IF($C$215 &gt; $C59 + Tolerance,"Fraud in row " &amp; ROW($C$215) &amp; " higher than payment", "OK"))</f>
        <v>OK</v>
      </c>
    </row>
    <row r="60" spans="1:9" x14ac:dyDescent="0.2">
      <c r="A60" s="4" t="s">
        <v>1</v>
      </c>
      <c r="B60" s="5" t="s">
        <v>487</v>
      </c>
      <c r="C60" s="111">
        <v>0</v>
      </c>
      <c r="D60" s="110" t="s">
        <v>634</v>
      </c>
      <c r="E60" s="6"/>
      <c r="G60" s="121" t="str">
        <f t="shared" si="0"/>
        <v>OK</v>
      </c>
      <c r="H60" s="121" t="str">
        <f t="shared" si="2"/>
        <v>OK</v>
      </c>
      <c r="I60" s="121" t="str">
        <f>IF(AND($C60&gt;0, NOT($C$120&gt;0)), "Row " &amp; ROW($C$120) &amp; " should also be positive!", IF($C$216 &gt; $C60 + Tolerance,"Fraud in row " &amp; ROW($C$216) &amp; " higher than payment", "OK"))</f>
        <v>OK</v>
      </c>
    </row>
    <row r="61" spans="1:9" x14ac:dyDescent="0.2">
      <c r="A61" s="4" t="s">
        <v>12</v>
      </c>
      <c r="B61" s="5" t="s">
        <v>487</v>
      </c>
      <c r="C61" s="111">
        <v>0</v>
      </c>
      <c r="D61" s="110" t="s">
        <v>634</v>
      </c>
      <c r="E61" s="6"/>
      <c r="G61" s="121" t="str">
        <f t="shared" si="0"/>
        <v>OK</v>
      </c>
      <c r="H61" s="121" t="str">
        <f t="shared" si="2"/>
        <v>OK</v>
      </c>
      <c r="I61" s="121" t="str">
        <f>IF(AND($C61&gt;0, NOT($C$121&gt;0)), "Row " &amp; ROW($C$121) &amp; " should also be positive!", IF($C$217 &gt; $C61 + Tolerance,"Fraud in row " &amp; ROW($C$217) &amp; " higher than payment", "OK"))</f>
        <v>OK</v>
      </c>
    </row>
    <row r="62" spans="1:9" x14ac:dyDescent="0.2">
      <c r="A62" s="4" t="s">
        <v>13</v>
      </c>
      <c r="B62" s="5" t="s">
        <v>487</v>
      </c>
      <c r="C62" s="111">
        <v>0</v>
      </c>
      <c r="D62" s="110" t="s">
        <v>634</v>
      </c>
      <c r="E62" s="6"/>
      <c r="G62" s="121" t="str">
        <f t="shared" si="0"/>
        <v>OK</v>
      </c>
      <c r="H62" s="121" t="str">
        <f t="shared" si="2"/>
        <v>OK</v>
      </c>
      <c r="I62" s="121" t="str">
        <f>IF(AND($C62&gt;0, NOT($C$122&gt;0)), "Row " &amp; ROW($C$122) &amp; " should also be positive!", IF($C$218 &gt; $C62 + Tolerance,"Fraud in row " &amp; ROW($C$218) &amp; " higher than payment", "OK"))</f>
        <v>OK</v>
      </c>
    </row>
    <row r="63" spans="1:9" x14ac:dyDescent="0.2">
      <c r="A63" s="4" t="s">
        <v>1</v>
      </c>
      <c r="B63" s="5" t="s">
        <v>1028</v>
      </c>
      <c r="C63" s="111">
        <v>0</v>
      </c>
      <c r="D63" s="110" t="s">
        <v>634</v>
      </c>
      <c r="E63" s="6"/>
      <c r="G63" s="121" t="str">
        <f t="shared" si="0"/>
        <v>OK</v>
      </c>
      <c r="H63" s="121" t="str">
        <f t="shared" si="2"/>
        <v>OK</v>
      </c>
      <c r="I63" s="121" t="str">
        <f>IF(AND($C63&gt;0, NOT($C$123&gt;0)), "Row " &amp; ROW($C$123) &amp; " should also be positive!", IF($C$219 &gt; $C63 + Tolerance,"Fraud in row " &amp; ROW($C$219) &amp; " higher than payment", "OK"))</f>
        <v>OK</v>
      </c>
    </row>
    <row r="64" spans="1:9" x14ac:dyDescent="0.2">
      <c r="A64" s="4" t="s">
        <v>12</v>
      </c>
      <c r="B64" s="5" t="s">
        <v>1028</v>
      </c>
      <c r="C64" s="111">
        <v>0</v>
      </c>
      <c r="D64" s="110" t="s">
        <v>634</v>
      </c>
      <c r="E64" s="6"/>
      <c r="G64" s="121" t="str">
        <f t="shared" si="0"/>
        <v>OK</v>
      </c>
      <c r="H64" s="121" t="str">
        <f t="shared" si="2"/>
        <v>OK</v>
      </c>
      <c r="I64" s="121" t="str">
        <f>IF(AND($C64&gt;0, NOT($C$124&gt;0)), "Row " &amp; ROW($C$124) &amp; " should also be positive!", IF($C$220 &gt; $C64 + Tolerance,"Fraud in row " &amp; ROW($C$220) &amp; " higher than payment", "OK"))</f>
        <v>OK</v>
      </c>
    </row>
    <row r="65" spans="1:9" x14ac:dyDescent="0.2">
      <c r="A65" s="4" t="s">
        <v>13</v>
      </c>
      <c r="B65" s="5" t="s">
        <v>1028</v>
      </c>
      <c r="C65" s="111">
        <v>0</v>
      </c>
      <c r="D65" s="110" t="s">
        <v>634</v>
      </c>
      <c r="E65" s="6"/>
      <c r="G65" s="121" t="str">
        <f t="shared" si="0"/>
        <v>OK</v>
      </c>
      <c r="H65" s="121" t="str">
        <f t="shared" si="2"/>
        <v>OK</v>
      </c>
      <c r="I65" s="121" t="str">
        <f>IF(AND($C65&gt;0, NOT($C$125&gt;0)), "Row " &amp; ROW($C$125) &amp; " should also be positive!", IF($C$221 &gt; $C65 + Tolerance,"Fraud in row " &amp; ROW($C$221) &amp; " higher than payment", "OK"))</f>
        <v>OK</v>
      </c>
    </row>
    <row r="66" spans="1:9" x14ac:dyDescent="0.2">
      <c r="A66" s="4" t="s">
        <v>1</v>
      </c>
      <c r="B66" s="5" t="s">
        <v>488</v>
      </c>
      <c r="C66" s="112">
        <f xml:space="preserve"> SUM($C$69, $C$102)</f>
        <v>0</v>
      </c>
      <c r="D66" s="110" t="s">
        <v>634</v>
      </c>
      <c r="E66" s="6"/>
      <c r="F66" s="123">
        <f>SUM($C$66) - SUM($C$69, $C$102)</f>
        <v>0</v>
      </c>
      <c r="G66" s="121" t="str">
        <f t="shared" si="0"/>
        <v>OK</v>
      </c>
      <c r="H66" s="121" t="str">
        <f t="shared" si="2"/>
        <v>OK</v>
      </c>
      <c r="I66" s="121" t="str">
        <f>IF(AND($C66&gt;0, NOT($C$6&gt;0)), "Row " &amp; ROW($C$6) &amp; " should also be positive!", IF($C$222 &gt; $C66 + Tolerance,"Fraud in row " &amp; ROW($C$222) &amp; " higher than payment", "OK"))</f>
        <v>OK</v>
      </c>
    </row>
    <row r="67" spans="1:9" x14ac:dyDescent="0.2">
      <c r="A67" s="4" t="s">
        <v>12</v>
      </c>
      <c r="B67" s="5" t="s">
        <v>488</v>
      </c>
      <c r="C67" s="112">
        <f xml:space="preserve"> SUM($C$70, $C$103)</f>
        <v>0</v>
      </c>
      <c r="D67" s="110" t="s">
        <v>634</v>
      </c>
      <c r="E67" s="6"/>
      <c r="F67" s="123">
        <f>SUM($C$67) - SUM($C$70, $C$103)</f>
        <v>0</v>
      </c>
      <c r="G67" s="121" t="str">
        <f t="shared" si="0"/>
        <v>OK</v>
      </c>
      <c r="H67" s="121" t="str">
        <f t="shared" si="2"/>
        <v>OK</v>
      </c>
      <c r="I67" s="121" t="str">
        <f>IF(AND($C67&gt;0, NOT($C$7&gt;0)), "Row " &amp; ROW($C$7) &amp; " should also be positive!", IF($C$223 &gt; $C67 + Tolerance,"Fraud in row " &amp; ROW($C$223) &amp; " higher than payment", "OK"))</f>
        <v>OK</v>
      </c>
    </row>
    <row r="68" spans="1:9" x14ac:dyDescent="0.2">
      <c r="A68" s="4" t="s">
        <v>13</v>
      </c>
      <c r="B68" s="5" t="s">
        <v>488</v>
      </c>
      <c r="C68" s="112">
        <f xml:space="preserve"> SUM($C$71, $C$104)</f>
        <v>0</v>
      </c>
      <c r="D68" s="110" t="s">
        <v>634</v>
      </c>
      <c r="E68" s="6"/>
      <c r="F68" s="123">
        <f>SUM($C$68) - SUM($C$71, $C$104)</f>
        <v>0</v>
      </c>
      <c r="G68" s="121" t="str">
        <f t="shared" si="0"/>
        <v>OK</v>
      </c>
      <c r="H68" s="121" t="str">
        <f t="shared" si="2"/>
        <v>OK</v>
      </c>
      <c r="I68" s="121" t="str">
        <f>IF(AND($C68&gt;0, NOT($C$8&gt;0)), "Row " &amp; ROW($C$8) &amp; " should also be positive!", IF($C$224 &gt; $C68 + Tolerance,"Fraud in row " &amp; ROW($C$224) &amp; " higher than payment", "OK"))</f>
        <v>OK</v>
      </c>
    </row>
    <row r="69" spans="1:9" x14ac:dyDescent="0.2">
      <c r="A69" s="4" t="s">
        <v>1</v>
      </c>
      <c r="B69" s="5" t="s">
        <v>489</v>
      </c>
      <c r="C69" s="112">
        <f xml:space="preserve"> SUM($C$72, $C$75)</f>
        <v>0</v>
      </c>
      <c r="D69" s="110" t="s">
        <v>634</v>
      </c>
      <c r="E69" s="6"/>
      <c r="F69" s="123">
        <f>SUM($C$69) - SUM($C$72, $C$75)</f>
        <v>0</v>
      </c>
      <c r="G69" s="121" t="str">
        <f t="shared" si="0"/>
        <v>OK</v>
      </c>
      <c r="H69" s="121" t="str">
        <f t="shared" si="2"/>
        <v>OK</v>
      </c>
      <c r="I69" s="121" t="str">
        <f>IF(AND($C69&gt;0, NOT($C$9&gt;0)), "Row " &amp; ROW($C$9) &amp; " should also be positive!", IF($C$225 &gt; $C69 + Tolerance,"Fraud in row " &amp; ROW($C$225) &amp; " higher than payment", "OK"))</f>
        <v>OK</v>
      </c>
    </row>
    <row r="70" spans="1:9" x14ac:dyDescent="0.2">
      <c r="A70" s="4" t="s">
        <v>12</v>
      </c>
      <c r="B70" s="5" t="s">
        <v>489</v>
      </c>
      <c r="C70" s="112">
        <f xml:space="preserve"> SUM($C$73, $C$76)</f>
        <v>0</v>
      </c>
      <c r="D70" s="110" t="s">
        <v>634</v>
      </c>
      <c r="E70" s="6"/>
      <c r="F70" s="123">
        <f>SUM($C$70) - SUM($C$73, $C$76)</f>
        <v>0</v>
      </c>
      <c r="G70" s="121" t="str">
        <f t="shared" ref="G70:G133" si="3">IF(OR(ISBLANK($C70), ISBLANK($D70)), "missing", "OK")</f>
        <v>OK</v>
      </c>
      <c r="H70" s="121" t="str">
        <f t="shared" ref="H70:H101" si="4">IF(AND($C70&gt;0, $D70= "NA"), "Flag should be OK", IF($D70="E","Flag E only for fraud","OK"))</f>
        <v>OK</v>
      </c>
      <c r="I70" s="121" t="str">
        <f>IF(AND($C70&gt;0, NOT($C$10&gt;0)), "Row " &amp; ROW($C$10) &amp; " should also be positive!", IF($C$226 &gt; $C70 + Tolerance,"Fraud in row " &amp; ROW($C$226) &amp; " higher than payment", "OK"))</f>
        <v>OK</v>
      </c>
    </row>
    <row r="71" spans="1:9" x14ac:dyDescent="0.2">
      <c r="A71" s="4" t="s">
        <v>13</v>
      </c>
      <c r="B71" s="5" t="s">
        <v>489</v>
      </c>
      <c r="C71" s="112">
        <f xml:space="preserve"> SUM($C$74, $C$77)</f>
        <v>0</v>
      </c>
      <c r="D71" s="110" t="s">
        <v>634</v>
      </c>
      <c r="E71" s="6"/>
      <c r="F71" s="123">
        <f>SUM($C$71) - SUM($C$74, $C$77)</f>
        <v>0</v>
      </c>
      <c r="G71" s="121" t="str">
        <f t="shared" si="3"/>
        <v>OK</v>
      </c>
      <c r="H71" s="121" t="str">
        <f t="shared" si="4"/>
        <v>OK</v>
      </c>
      <c r="I71" s="121" t="str">
        <f>IF(AND($C71&gt;0, NOT($C$11&gt;0)), "Row " &amp; ROW($C$11) &amp; " should also be positive!", IF($C$227 &gt; $C71 + Tolerance,"Fraud in row " &amp; ROW($C$227) &amp; " higher than payment", "OK"))</f>
        <v>OK</v>
      </c>
    </row>
    <row r="72" spans="1:9" x14ac:dyDescent="0.2">
      <c r="A72" s="4" t="s">
        <v>1</v>
      </c>
      <c r="B72" s="5" t="s">
        <v>490</v>
      </c>
      <c r="C72" s="113">
        <v>0</v>
      </c>
      <c r="D72" s="110" t="s">
        <v>634</v>
      </c>
      <c r="E72" s="6"/>
      <c r="G72" s="121" t="str">
        <f t="shared" si="3"/>
        <v>OK</v>
      </c>
      <c r="H72" s="121" t="str">
        <f t="shared" si="4"/>
        <v>OK</v>
      </c>
      <c r="I72" s="121" t="str">
        <f>IF(AND($C72&gt;0, NOT($C$12&gt;0)), "Row " &amp; ROW($C$12) &amp; " should also be positive!", IF($C$228 &gt; $C72 + Tolerance,"Fraud in row " &amp; ROW($C$228) &amp; " higher than payment", "OK"))</f>
        <v>OK</v>
      </c>
    </row>
    <row r="73" spans="1:9" x14ac:dyDescent="0.2">
      <c r="A73" s="4" t="s">
        <v>12</v>
      </c>
      <c r="B73" s="5" t="s">
        <v>490</v>
      </c>
      <c r="C73" s="113">
        <v>0</v>
      </c>
      <c r="D73" s="110" t="s">
        <v>634</v>
      </c>
      <c r="E73" s="6"/>
      <c r="G73" s="121" t="str">
        <f t="shared" si="3"/>
        <v>OK</v>
      </c>
      <c r="H73" s="121" t="str">
        <f t="shared" si="4"/>
        <v>OK</v>
      </c>
      <c r="I73" s="121" t="str">
        <f>IF(AND($C73&gt;0, NOT($C$13&gt;0)), "Row " &amp; ROW($C$13) &amp; " should also be positive!", IF($C$229 &gt; $C73 + Tolerance,"Fraud in row " &amp; ROW($C$229) &amp; " higher than payment", "OK"))</f>
        <v>OK</v>
      </c>
    </row>
    <row r="74" spans="1:9" x14ac:dyDescent="0.2">
      <c r="A74" s="4" t="s">
        <v>13</v>
      </c>
      <c r="B74" s="5" t="s">
        <v>490</v>
      </c>
      <c r="C74" s="113">
        <v>0</v>
      </c>
      <c r="D74" s="110" t="s">
        <v>634</v>
      </c>
      <c r="E74" s="6"/>
      <c r="G74" s="121" t="str">
        <f t="shared" si="3"/>
        <v>OK</v>
      </c>
      <c r="H74" s="121" t="str">
        <f t="shared" si="4"/>
        <v>OK</v>
      </c>
      <c r="I74" s="121" t="str">
        <f>IF(AND($C74&gt;0, NOT($C$14&gt;0)), "Row " &amp; ROW($C$14) &amp; " should also be positive!", IF($C$230 &gt; $C74 + Tolerance,"Fraud in row " &amp; ROW($C$230) &amp; " higher than payment", "OK"))</f>
        <v>OK</v>
      </c>
    </row>
    <row r="75" spans="1:9" x14ac:dyDescent="0.2">
      <c r="A75" s="4" t="s">
        <v>1</v>
      </c>
      <c r="B75" s="5" t="s">
        <v>491</v>
      </c>
      <c r="C75" s="112">
        <f xml:space="preserve"> SUM($C$78, $C$81, $C$84, $C$87, $C$90, $C$93, $C$96, $C$99)</f>
        <v>0</v>
      </c>
      <c r="D75" s="110" t="s">
        <v>634</v>
      </c>
      <c r="E75" s="6"/>
      <c r="F75" s="123">
        <f>SUM($C$75) - SUM($C$78, $C$81, $C$84, $C$87, $C$90, $C$93, $C$96, $C$99)</f>
        <v>0</v>
      </c>
      <c r="G75" s="121" t="str">
        <f t="shared" si="3"/>
        <v>OK</v>
      </c>
      <c r="H75" s="121" t="str">
        <f t="shared" si="4"/>
        <v>OK</v>
      </c>
      <c r="I75" s="121" t="str">
        <f>IF(AND($C75&gt;0, NOT($C$15&gt;0)), "Row " &amp; ROW($C$15) &amp; " should also be positive!", IF($C$240 &gt; $C75 + Tolerance,"Fraud in row " &amp; ROW($C$240) &amp; " higher than payment", "OK"))</f>
        <v>OK</v>
      </c>
    </row>
    <row r="76" spans="1:9" x14ac:dyDescent="0.2">
      <c r="A76" s="4" t="s">
        <v>12</v>
      </c>
      <c r="B76" s="5" t="s">
        <v>491</v>
      </c>
      <c r="C76" s="112">
        <f xml:space="preserve"> SUM($C$79, $C$82, $C$85, $C$88, $C$91, $C$94, $C$97, $C$100)</f>
        <v>0</v>
      </c>
      <c r="D76" s="110" t="s">
        <v>634</v>
      </c>
      <c r="E76" s="6"/>
      <c r="F76" s="123">
        <f>SUM($C$76) - SUM($C$79, $C$82, $C$85, $C$88, $C$91, $C$94, $C$97, $C$100)</f>
        <v>0</v>
      </c>
      <c r="G76" s="121" t="str">
        <f t="shared" si="3"/>
        <v>OK</v>
      </c>
      <c r="H76" s="121" t="str">
        <f t="shared" si="4"/>
        <v>OK</v>
      </c>
      <c r="I76" s="121" t="str">
        <f>IF(AND($C76&gt;0, NOT($C$16&gt;0)), "Row " &amp; ROW($C$16) &amp; " should also be positive!", IF($C$241 &gt; $C76 + Tolerance,"Fraud in row " &amp; ROW($C$241) &amp; " higher than payment", "OK"))</f>
        <v>OK</v>
      </c>
    </row>
    <row r="77" spans="1:9" x14ac:dyDescent="0.2">
      <c r="A77" s="4" t="s">
        <v>13</v>
      </c>
      <c r="B77" s="5" t="s">
        <v>491</v>
      </c>
      <c r="C77" s="112">
        <f xml:space="preserve"> SUM($C$80, $C$83, $C$86, $C$89, $C$92, $C$95, $C$98, $C$101)</f>
        <v>0</v>
      </c>
      <c r="D77" s="110" t="s">
        <v>634</v>
      </c>
      <c r="E77" s="6"/>
      <c r="F77" s="123">
        <f>SUM($C$77) - SUM($C$80, $C$83, $C$86, $C$89, $C$92, $C$95, $C$98, $C$101)</f>
        <v>0</v>
      </c>
      <c r="G77" s="121" t="str">
        <f t="shared" si="3"/>
        <v>OK</v>
      </c>
      <c r="H77" s="121" t="str">
        <f t="shared" si="4"/>
        <v>OK</v>
      </c>
      <c r="I77" s="121" t="str">
        <f>IF(AND($C77&gt;0, NOT($C$17&gt;0)), "Row " &amp; ROW($C$17) &amp; " should also be positive!", IF($C$242 &gt; $C77 + Tolerance,"Fraud in row " &amp; ROW($C$242) &amp; " higher than payment", "OK"))</f>
        <v>OK</v>
      </c>
    </row>
    <row r="78" spans="1:9" x14ac:dyDescent="0.2">
      <c r="A78" s="4" t="s">
        <v>1</v>
      </c>
      <c r="B78" s="5" t="s">
        <v>492</v>
      </c>
      <c r="C78" s="113">
        <v>0</v>
      </c>
      <c r="D78" s="110" t="s">
        <v>634</v>
      </c>
      <c r="E78" s="6"/>
      <c r="G78" s="121" t="str">
        <f t="shared" si="3"/>
        <v>OK</v>
      </c>
      <c r="H78" s="121" t="str">
        <f t="shared" si="4"/>
        <v>OK</v>
      </c>
      <c r="I78" s="121" t="str">
        <f>IF(AND($C78&gt;0, NOT($C$18&gt;0)), "Row " &amp; ROW($C$18) &amp; " should also be positive!", IF($C$252 &gt; $C78 + Tolerance,"Fraud in row " &amp; ROW($C$252) &amp; " higher than payment", "OK"))</f>
        <v>OK</v>
      </c>
    </row>
    <row r="79" spans="1:9" x14ac:dyDescent="0.2">
      <c r="A79" s="4" t="s">
        <v>12</v>
      </c>
      <c r="B79" s="5" t="s">
        <v>492</v>
      </c>
      <c r="C79" s="113">
        <v>0</v>
      </c>
      <c r="D79" s="110" t="s">
        <v>634</v>
      </c>
      <c r="E79" s="6"/>
      <c r="G79" s="121" t="str">
        <f t="shared" si="3"/>
        <v>OK</v>
      </c>
      <c r="H79" s="121" t="str">
        <f t="shared" si="4"/>
        <v>OK</v>
      </c>
      <c r="I79" s="121" t="str">
        <f>IF(AND($C79&gt;0, NOT($C$19&gt;0)), "Row " &amp; ROW($C$19) &amp; " should also be positive!", IF($C$253 &gt; $C79 + Tolerance,"Fraud in row " &amp; ROW($C$253) &amp; " higher than payment", "OK"))</f>
        <v>OK</v>
      </c>
    </row>
    <row r="80" spans="1:9" x14ac:dyDescent="0.2">
      <c r="A80" s="4" t="s">
        <v>13</v>
      </c>
      <c r="B80" s="5" t="s">
        <v>492</v>
      </c>
      <c r="C80" s="113">
        <v>0</v>
      </c>
      <c r="D80" s="110" t="s">
        <v>634</v>
      </c>
      <c r="E80" s="6"/>
      <c r="G80" s="121" t="str">
        <f t="shared" si="3"/>
        <v>OK</v>
      </c>
      <c r="H80" s="121" t="str">
        <f t="shared" si="4"/>
        <v>OK</v>
      </c>
      <c r="I80" s="121" t="str">
        <f>IF(AND($C80&gt;0, NOT($C$20&gt;0)), "Row " &amp; ROW($C$20) &amp; " should also be positive!", IF($C$254 &gt; $C80 + Tolerance,"Fraud in row " &amp; ROW($C$254) &amp; " higher than payment", "OK"))</f>
        <v>OK</v>
      </c>
    </row>
    <row r="81" spans="1:9" x14ac:dyDescent="0.2">
      <c r="A81" s="4" t="s">
        <v>1</v>
      </c>
      <c r="B81" s="5" t="s">
        <v>493</v>
      </c>
      <c r="C81" s="113">
        <v>0</v>
      </c>
      <c r="D81" s="110" t="s">
        <v>634</v>
      </c>
      <c r="E81" s="6"/>
      <c r="G81" s="121" t="str">
        <f t="shared" si="3"/>
        <v>OK</v>
      </c>
      <c r="H81" s="121" t="str">
        <f t="shared" si="4"/>
        <v>OK</v>
      </c>
      <c r="I81" s="121" t="str">
        <f>IF(AND($C81&gt;0, NOT($C$21&gt;0)), "Row " &amp; ROW($C$21) &amp; " should also be positive!", IF($C$255 &gt; $C81 + Tolerance,"Fraud in row " &amp; ROW($C$255) &amp; " higher than payment", "OK"))</f>
        <v>OK</v>
      </c>
    </row>
    <row r="82" spans="1:9" x14ac:dyDescent="0.2">
      <c r="A82" s="4" t="s">
        <v>12</v>
      </c>
      <c r="B82" s="5" t="s">
        <v>493</v>
      </c>
      <c r="C82" s="113">
        <v>0</v>
      </c>
      <c r="D82" s="110" t="s">
        <v>634</v>
      </c>
      <c r="E82" s="6"/>
      <c r="G82" s="121" t="str">
        <f t="shared" si="3"/>
        <v>OK</v>
      </c>
      <c r="H82" s="121" t="str">
        <f t="shared" si="4"/>
        <v>OK</v>
      </c>
      <c r="I82" s="121" t="str">
        <f>IF(AND($C82&gt;0, NOT($C$22&gt;0)), "Row " &amp; ROW($C$22) &amp; " should also be positive!", IF($C$256 &gt; $C82 + Tolerance,"Fraud in row " &amp; ROW($C$256) &amp; " higher than payment", "OK"))</f>
        <v>OK</v>
      </c>
    </row>
    <row r="83" spans="1:9" x14ac:dyDescent="0.2">
      <c r="A83" s="4" t="s">
        <v>13</v>
      </c>
      <c r="B83" s="5" t="s">
        <v>493</v>
      </c>
      <c r="C83" s="113">
        <v>0</v>
      </c>
      <c r="D83" s="110" t="s">
        <v>634</v>
      </c>
      <c r="E83" s="6"/>
      <c r="G83" s="121" t="str">
        <f t="shared" si="3"/>
        <v>OK</v>
      </c>
      <c r="H83" s="121" t="str">
        <f t="shared" si="4"/>
        <v>OK</v>
      </c>
      <c r="I83" s="121" t="str">
        <f>IF(AND($C83&gt;0, NOT($C$23&gt;0)), "Row " &amp; ROW($C$23) &amp; " should also be positive!", IF($C$257 &gt; $C83 + Tolerance,"Fraud in row " &amp; ROW($C$257) &amp; " higher than payment", "OK"))</f>
        <v>OK</v>
      </c>
    </row>
    <row r="84" spans="1:9" x14ac:dyDescent="0.2">
      <c r="A84" s="4" t="s">
        <v>1</v>
      </c>
      <c r="B84" s="5" t="s">
        <v>494</v>
      </c>
      <c r="C84" s="113">
        <v>0</v>
      </c>
      <c r="D84" s="110" t="s">
        <v>634</v>
      </c>
      <c r="E84" s="6"/>
      <c r="G84" s="121" t="str">
        <f t="shared" si="3"/>
        <v>OK</v>
      </c>
      <c r="H84" s="121" t="str">
        <f t="shared" si="4"/>
        <v>OK</v>
      </c>
      <c r="I84" s="121" t="str">
        <f>IF(AND($C84&gt;0, NOT($C$24&gt;0)), "Row " &amp; ROW($C$24) &amp; " should also be positive!", IF($C$258 &gt; $C84 + Tolerance,"Fraud in row " &amp; ROW($C$258) &amp; " higher than payment", "OK"))</f>
        <v>OK</v>
      </c>
    </row>
    <row r="85" spans="1:9" x14ac:dyDescent="0.2">
      <c r="A85" s="4" t="s">
        <v>12</v>
      </c>
      <c r="B85" s="5" t="s">
        <v>494</v>
      </c>
      <c r="C85" s="113">
        <v>0</v>
      </c>
      <c r="D85" s="110" t="s">
        <v>634</v>
      </c>
      <c r="E85" s="6"/>
      <c r="G85" s="121" t="str">
        <f t="shared" si="3"/>
        <v>OK</v>
      </c>
      <c r="H85" s="121" t="str">
        <f t="shared" si="4"/>
        <v>OK</v>
      </c>
      <c r="I85" s="121" t="str">
        <f>IF(AND($C85&gt;0, NOT($C$25&gt;0)), "Row " &amp; ROW($C$25) &amp; " should also be positive!", IF($C$259 &gt; $C85 + Tolerance,"Fraud in row " &amp; ROW($C$259) &amp; " higher than payment", "OK"))</f>
        <v>OK</v>
      </c>
    </row>
    <row r="86" spans="1:9" x14ac:dyDescent="0.2">
      <c r="A86" s="4" t="s">
        <v>13</v>
      </c>
      <c r="B86" s="5" t="s">
        <v>494</v>
      </c>
      <c r="C86" s="113">
        <v>0</v>
      </c>
      <c r="D86" s="110" t="s">
        <v>634</v>
      </c>
      <c r="E86" s="6"/>
      <c r="G86" s="121" t="str">
        <f t="shared" si="3"/>
        <v>OK</v>
      </c>
      <c r="H86" s="121" t="str">
        <f t="shared" si="4"/>
        <v>OK</v>
      </c>
      <c r="I86" s="121" t="str">
        <f>IF(AND($C86&gt;0, NOT($C$26&gt;0)), "Row " &amp; ROW($C$26) &amp; " should also be positive!", IF($C$260 &gt; $C86 + Tolerance,"Fraud in row " &amp; ROW($C$260) &amp; " higher than payment", "OK"))</f>
        <v>OK</v>
      </c>
    </row>
    <row r="87" spans="1:9" x14ac:dyDescent="0.2">
      <c r="A87" s="4" t="s">
        <v>1</v>
      </c>
      <c r="B87" s="5" t="s">
        <v>495</v>
      </c>
      <c r="C87" s="113">
        <v>0</v>
      </c>
      <c r="D87" s="110" t="s">
        <v>634</v>
      </c>
      <c r="E87" s="6"/>
      <c r="G87" s="121" t="str">
        <f t="shared" si="3"/>
        <v>OK</v>
      </c>
      <c r="H87" s="121" t="str">
        <f t="shared" si="4"/>
        <v>OK</v>
      </c>
      <c r="I87" s="121" t="str">
        <f>IF(AND($C87&gt;0, NOT($C$27&gt;0)), "Row " &amp; ROW($C$27) &amp; " should also be positive!", IF($C$261 &gt; $C87 + Tolerance,"Fraud in row " &amp; ROW($C$261) &amp; " higher than payment", "OK"))</f>
        <v>OK</v>
      </c>
    </row>
    <row r="88" spans="1:9" x14ac:dyDescent="0.2">
      <c r="A88" s="4" t="s">
        <v>12</v>
      </c>
      <c r="B88" s="5" t="s">
        <v>495</v>
      </c>
      <c r="C88" s="113">
        <v>0</v>
      </c>
      <c r="D88" s="110" t="s">
        <v>634</v>
      </c>
      <c r="E88" s="6"/>
      <c r="G88" s="121" t="str">
        <f t="shared" si="3"/>
        <v>OK</v>
      </c>
      <c r="H88" s="121" t="str">
        <f t="shared" si="4"/>
        <v>OK</v>
      </c>
      <c r="I88" s="121" t="str">
        <f>IF(AND($C88&gt;0, NOT($C$28&gt;0)), "Row " &amp; ROW($C$28) &amp; " should also be positive!", IF($C$262 &gt; $C88 + Tolerance,"Fraud in row " &amp; ROW($C$262) &amp; " higher than payment", "OK"))</f>
        <v>OK</v>
      </c>
    </row>
    <row r="89" spans="1:9" x14ac:dyDescent="0.2">
      <c r="A89" s="4" t="s">
        <v>13</v>
      </c>
      <c r="B89" s="5" t="s">
        <v>495</v>
      </c>
      <c r="C89" s="113">
        <v>0</v>
      </c>
      <c r="D89" s="110" t="s">
        <v>634</v>
      </c>
      <c r="E89" s="6"/>
      <c r="G89" s="121" t="str">
        <f t="shared" si="3"/>
        <v>OK</v>
      </c>
      <c r="H89" s="121" t="str">
        <f t="shared" si="4"/>
        <v>OK</v>
      </c>
      <c r="I89" s="121" t="str">
        <f>IF(AND($C89&gt;0, NOT($C$29&gt;0)), "Row " &amp; ROW($C$29) &amp; " should also be positive!", IF($C$263 &gt; $C89 + Tolerance,"Fraud in row " &amp; ROW($C$263) &amp; " higher than payment", "OK"))</f>
        <v>OK</v>
      </c>
    </row>
    <row r="90" spans="1:9" x14ac:dyDescent="0.2">
      <c r="A90" s="4" t="s">
        <v>1</v>
      </c>
      <c r="B90" s="5" t="s">
        <v>496</v>
      </c>
      <c r="C90" s="113">
        <v>0</v>
      </c>
      <c r="D90" s="110" t="s">
        <v>634</v>
      </c>
      <c r="E90" s="6"/>
      <c r="G90" s="121" t="str">
        <f t="shared" si="3"/>
        <v>OK</v>
      </c>
      <c r="H90" s="121" t="str">
        <f t="shared" si="4"/>
        <v>OK</v>
      </c>
      <c r="I90" s="121" t="str">
        <f>IF(AND($C90&gt;0, NOT($C$30&gt;0)), "Row " &amp; ROW($C$30) &amp; " should also be positive!", IF($C$264 &gt; $C90 + Tolerance,"Fraud in row " &amp; ROW($C$264) &amp; " higher than payment", "OK"))</f>
        <v>OK</v>
      </c>
    </row>
    <row r="91" spans="1:9" x14ac:dyDescent="0.2">
      <c r="A91" s="4" t="s">
        <v>12</v>
      </c>
      <c r="B91" s="5" t="s">
        <v>496</v>
      </c>
      <c r="C91" s="113">
        <v>0</v>
      </c>
      <c r="D91" s="110" t="s">
        <v>634</v>
      </c>
      <c r="E91" s="6"/>
      <c r="G91" s="121" t="str">
        <f t="shared" si="3"/>
        <v>OK</v>
      </c>
      <c r="H91" s="121" t="str">
        <f t="shared" si="4"/>
        <v>OK</v>
      </c>
      <c r="I91" s="121" t="str">
        <f>IF(AND($C91&gt;0, NOT($C$31&gt;0)), "Row " &amp; ROW($C$31) &amp; " should also be positive!", IF($C$265 &gt; $C91 + Tolerance,"Fraud in row " &amp; ROW($C$265) &amp; " higher than payment", "OK"))</f>
        <v>OK</v>
      </c>
    </row>
    <row r="92" spans="1:9" x14ac:dyDescent="0.2">
      <c r="A92" s="4" t="s">
        <v>13</v>
      </c>
      <c r="B92" s="5" t="s">
        <v>496</v>
      </c>
      <c r="C92" s="113">
        <v>0</v>
      </c>
      <c r="D92" s="110" t="s">
        <v>634</v>
      </c>
      <c r="E92" s="6"/>
      <c r="G92" s="121" t="str">
        <f t="shared" si="3"/>
        <v>OK</v>
      </c>
      <c r="H92" s="121" t="str">
        <f t="shared" si="4"/>
        <v>OK</v>
      </c>
      <c r="I92" s="121" t="str">
        <f>IF(AND($C92&gt;0, NOT($C$32&gt;0)), "Row " &amp; ROW($C$32) &amp; " should also be positive!", IF($C$266 &gt; $C92 + Tolerance,"Fraud in row " &amp; ROW($C$266) &amp; " higher than payment", "OK"))</f>
        <v>OK</v>
      </c>
    </row>
    <row r="93" spans="1:9" x14ac:dyDescent="0.2">
      <c r="A93" s="4" t="s">
        <v>1</v>
      </c>
      <c r="B93" s="5" t="s">
        <v>497</v>
      </c>
      <c r="C93" s="113">
        <v>0</v>
      </c>
      <c r="D93" s="110" t="s">
        <v>634</v>
      </c>
      <c r="E93" s="6"/>
      <c r="G93" s="121" t="str">
        <f t="shared" si="3"/>
        <v>OK</v>
      </c>
      <c r="H93" s="121" t="str">
        <f t="shared" si="4"/>
        <v>OK</v>
      </c>
      <c r="I93" s="121" t="str">
        <f>IF(AND($C93&gt;0, NOT($C$33&gt;0)), "Row " &amp; ROW($C$33) &amp; " should also be positive!", IF($C$267 &gt; $C93 + Tolerance,"Fraud in row " &amp; ROW($C$267) &amp; " higher than payment", "OK"))</f>
        <v>OK</v>
      </c>
    </row>
    <row r="94" spans="1:9" x14ac:dyDescent="0.2">
      <c r="A94" s="4" t="s">
        <v>12</v>
      </c>
      <c r="B94" s="5" t="s">
        <v>497</v>
      </c>
      <c r="C94" s="113">
        <v>0</v>
      </c>
      <c r="D94" s="110" t="s">
        <v>634</v>
      </c>
      <c r="E94" s="6"/>
      <c r="G94" s="121" t="str">
        <f t="shared" si="3"/>
        <v>OK</v>
      </c>
      <c r="H94" s="121" t="str">
        <f t="shared" si="4"/>
        <v>OK</v>
      </c>
      <c r="I94" s="121" t="str">
        <f>IF(AND($C94&gt;0, NOT($C$34&gt;0)), "Row " &amp; ROW($C$34) &amp; " should also be positive!", IF($C$268 &gt; $C94 + Tolerance,"Fraud in row " &amp; ROW($C$268) &amp; " higher than payment", "OK"))</f>
        <v>OK</v>
      </c>
    </row>
    <row r="95" spans="1:9" x14ac:dyDescent="0.2">
      <c r="A95" s="4" t="s">
        <v>13</v>
      </c>
      <c r="B95" s="5" t="s">
        <v>497</v>
      </c>
      <c r="C95" s="113">
        <v>0</v>
      </c>
      <c r="D95" s="110" t="s">
        <v>634</v>
      </c>
      <c r="E95" s="6"/>
      <c r="G95" s="121" t="str">
        <f t="shared" si="3"/>
        <v>OK</v>
      </c>
      <c r="H95" s="121" t="str">
        <f t="shared" si="4"/>
        <v>OK</v>
      </c>
      <c r="I95" s="121" t="str">
        <f>IF(AND($C95&gt;0, NOT($C$35&gt;0)), "Row " &amp; ROW($C$35) &amp; " should also be positive!", IF($C$269 &gt; $C95 + Tolerance,"Fraud in row " &amp; ROW($C$269) &amp; " higher than payment", "OK"))</f>
        <v>OK</v>
      </c>
    </row>
    <row r="96" spans="1:9" x14ac:dyDescent="0.2">
      <c r="A96" s="4" t="s">
        <v>1</v>
      </c>
      <c r="B96" s="5" t="s">
        <v>1019</v>
      </c>
      <c r="C96" s="113">
        <v>0</v>
      </c>
      <c r="D96" s="110" t="s">
        <v>634</v>
      </c>
      <c r="E96" s="6"/>
      <c r="G96" s="121" t="str">
        <f t="shared" si="3"/>
        <v>OK</v>
      </c>
      <c r="H96" s="121" t="str">
        <f t="shared" si="4"/>
        <v>OK</v>
      </c>
      <c r="I96" s="121" t="str">
        <f>IF(AND($C96&gt;0, NOT($C$36&gt;0)), "Row " &amp; ROW($C$36) &amp; " should also be positive!", IF($C$270 &gt; $C96 + Tolerance,"Fraud in row " &amp; ROW($C$270) &amp; " higher than payment", "OK"))</f>
        <v>OK</v>
      </c>
    </row>
    <row r="97" spans="1:9" x14ac:dyDescent="0.2">
      <c r="A97" s="4" t="s">
        <v>12</v>
      </c>
      <c r="B97" s="5" t="s">
        <v>1019</v>
      </c>
      <c r="C97" s="113">
        <v>0</v>
      </c>
      <c r="D97" s="110" t="s">
        <v>634</v>
      </c>
      <c r="E97" s="6"/>
      <c r="G97" s="121" t="str">
        <f t="shared" si="3"/>
        <v>OK</v>
      </c>
      <c r="H97" s="121" t="str">
        <f t="shared" si="4"/>
        <v>OK</v>
      </c>
      <c r="I97" s="121" t="str">
        <f>IF(AND($C97&gt;0, NOT($C$37&gt;0)), "Row " &amp; ROW($C$37) &amp; " should also be positive!", IF($C$271 &gt; $C97 + Tolerance,"Fraud in row " &amp; ROW($C$271) &amp; " higher than payment", "OK"))</f>
        <v>OK</v>
      </c>
    </row>
    <row r="98" spans="1:9" x14ac:dyDescent="0.2">
      <c r="A98" s="4" t="s">
        <v>13</v>
      </c>
      <c r="B98" s="5" t="s">
        <v>1019</v>
      </c>
      <c r="C98" s="113">
        <v>0</v>
      </c>
      <c r="D98" s="110" t="s">
        <v>634</v>
      </c>
      <c r="E98" s="6"/>
      <c r="G98" s="121" t="str">
        <f t="shared" si="3"/>
        <v>OK</v>
      </c>
      <c r="H98" s="121" t="str">
        <f t="shared" si="4"/>
        <v>OK</v>
      </c>
      <c r="I98" s="121" t="str">
        <f>IF(AND($C98&gt;0, NOT($C$38&gt;0)), "Row " &amp; ROW($C$38) &amp; " should also be positive!", IF($C$272 &gt; $C98 + Tolerance,"Fraud in row " &amp; ROW($C$272) &amp; " higher than payment", "OK"))</f>
        <v>OK</v>
      </c>
    </row>
    <row r="99" spans="1:9" x14ac:dyDescent="0.2">
      <c r="A99" s="4" t="s">
        <v>1</v>
      </c>
      <c r="B99" s="5" t="s">
        <v>1024</v>
      </c>
      <c r="C99" s="113">
        <v>0</v>
      </c>
      <c r="D99" s="110" t="s">
        <v>634</v>
      </c>
      <c r="E99" s="6"/>
      <c r="G99" s="121" t="str">
        <f t="shared" si="3"/>
        <v>OK</v>
      </c>
      <c r="H99" s="121" t="str">
        <f t="shared" si="4"/>
        <v>OK</v>
      </c>
      <c r="I99" s="121" t="str">
        <f>IF(AND($C99&gt;0, NOT($C$39&gt;0)), "Row " &amp; ROW($C$39) &amp; " should also be positive!", IF($C$273 &gt; $C99 + Tolerance,"Fraud in row " &amp; ROW($C$273) &amp; " higher than payment", "OK"))</f>
        <v>OK</v>
      </c>
    </row>
    <row r="100" spans="1:9" x14ac:dyDescent="0.2">
      <c r="A100" s="4" t="s">
        <v>12</v>
      </c>
      <c r="B100" s="5" t="s">
        <v>1024</v>
      </c>
      <c r="C100" s="113">
        <v>0</v>
      </c>
      <c r="D100" s="110" t="s">
        <v>634</v>
      </c>
      <c r="E100" s="6"/>
      <c r="G100" s="121" t="str">
        <f t="shared" si="3"/>
        <v>OK</v>
      </c>
      <c r="H100" s="121" t="str">
        <f t="shared" si="4"/>
        <v>OK</v>
      </c>
      <c r="I100" s="121" t="str">
        <f>IF(AND($C100&gt;0, NOT($C$40&gt;0)), "Row " &amp; ROW($C$40) &amp; " should also be positive!", IF($C$274 &gt; $C100 + Tolerance,"Fraud in row " &amp; ROW($C$274) &amp; " higher than payment", "OK"))</f>
        <v>OK</v>
      </c>
    </row>
    <row r="101" spans="1:9" x14ac:dyDescent="0.2">
      <c r="A101" s="4" t="s">
        <v>13</v>
      </c>
      <c r="B101" s="5" t="s">
        <v>1024</v>
      </c>
      <c r="C101" s="113">
        <v>0</v>
      </c>
      <c r="D101" s="110" t="s">
        <v>634</v>
      </c>
      <c r="E101" s="6"/>
      <c r="G101" s="121" t="str">
        <f t="shared" si="3"/>
        <v>OK</v>
      </c>
      <c r="H101" s="121" t="str">
        <f t="shared" si="4"/>
        <v>OK</v>
      </c>
      <c r="I101" s="121" t="str">
        <f>IF(AND($C101&gt;0, NOT($C$41&gt;0)), "Row " &amp; ROW($C$41) &amp; " should also be positive!", IF($C$275 &gt; $C101 + Tolerance,"Fraud in row " &amp; ROW($C$275) &amp; " higher than payment", "OK"))</f>
        <v>OK</v>
      </c>
    </row>
    <row r="102" spans="1:9" x14ac:dyDescent="0.2">
      <c r="A102" s="4" t="s">
        <v>1</v>
      </c>
      <c r="B102" s="5" t="s">
        <v>498</v>
      </c>
      <c r="C102" s="112">
        <f xml:space="preserve"> SUM($C$105, $C$108)</f>
        <v>0</v>
      </c>
      <c r="D102" s="110" t="s">
        <v>634</v>
      </c>
      <c r="E102" s="6"/>
      <c r="F102" s="123">
        <f>SUM($C$102) - SUM($C$105, $C$108)</f>
        <v>0</v>
      </c>
      <c r="G102" s="121" t="str">
        <f t="shared" si="3"/>
        <v>OK</v>
      </c>
      <c r="H102" s="121" t="str">
        <f t="shared" ref="H102:H125" si="5">IF(AND($C102&gt;0, $D102= "NA"), "Flag should be OK", IF($D102="E","Flag E only for fraud","OK"))</f>
        <v>OK</v>
      </c>
      <c r="I102" s="121" t="str">
        <f>IF(AND($C102&gt;0, NOT($C$42&gt;0)), "Row " &amp; ROW($C$42) &amp; " should also be positive!", IF($C$276 &gt; $C102 + Tolerance,"Fraud in row " &amp; ROW($C$276) &amp; " higher than payment", "OK"))</f>
        <v>OK</v>
      </c>
    </row>
    <row r="103" spans="1:9" x14ac:dyDescent="0.2">
      <c r="A103" s="4" t="s">
        <v>12</v>
      </c>
      <c r="B103" s="5" t="s">
        <v>498</v>
      </c>
      <c r="C103" s="112">
        <f xml:space="preserve"> SUM($C$106, $C$109)</f>
        <v>0</v>
      </c>
      <c r="D103" s="110" t="s">
        <v>634</v>
      </c>
      <c r="E103" s="6"/>
      <c r="F103" s="123">
        <f>SUM($C$103) - SUM($C$106, $C$109)</f>
        <v>0</v>
      </c>
      <c r="G103" s="121" t="str">
        <f t="shared" si="3"/>
        <v>OK</v>
      </c>
      <c r="H103" s="121" t="str">
        <f t="shared" si="5"/>
        <v>OK</v>
      </c>
      <c r="I103" s="121" t="str">
        <f>IF(AND($C103&gt;0, NOT($C$43&gt;0)), "Row " &amp; ROW($C$43) &amp; " should also be positive!", IF($C$277 &gt; $C103 + Tolerance,"Fraud in row " &amp; ROW($C$277) &amp; " higher than payment", "OK"))</f>
        <v>OK</v>
      </c>
    </row>
    <row r="104" spans="1:9" x14ac:dyDescent="0.2">
      <c r="A104" s="4" t="s">
        <v>13</v>
      </c>
      <c r="B104" s="5" t="s">
        <v>498</v>
      </c>
      <c r="C104" s="112">
        <f xml:space="preserve"> SUM($C$107, $C$110)</f>
        <v>0</v>
      </c>
      <c r="D104" s="110" t="s">
        <v>634</v>
      </c>
      <c r="E104" s="6"/>
      <c r="F104" s="123">
        <f>SUM($C$104) - SUM($C$107, $C$110)</f>
        <v>0</v>
      </c>
      <c r="G104" s="121" t="str">
        <f t="shared" si="3"/>
        <v>OK</v>
      </c>
      <c r="H104" s="121" t="str">
        <f t="shared" si="5"/>
        <v>OK</v>
      </c>
      <c r="I104" s="121" t="str">
        <f>IF(AND($C104&gt;0, NOT($C$44&gt;0)), "Row " &amp; ROW($C$44) &amp; " should also be positive!", IF($C$278 &gt; $C104 + Tolerance,"Fraud in row " &amp; ROW($C$278) &amp; " higher than payment", "OK"))</f>
        <v>OK</v>
      </c>
    </row>
    <row r="105" spans="1:9" x14ac:dyDescent="0.2">
      <c r="A105" s="4" t="s">
        <v>1</v>
      </c>
      <c r="B105" s="5" t="s">
        <v>499</v>
      </c>
      <c r="C105" s="113">
        <v>0</v>
      </c>
      <c r="D105" s="110" t="s">
        <v>634</v>
      </c>
      <c r="E105" s="6"/>
      <c r="G105" s="121" t="str">
        <f t="shared" si="3"/>
        <v>OK</v>
      </c>
      <c r="H105" s="121" t="str">
        <f t="shared" si="5"/>
        <v>OK</v>
      </c>
      <c r="I105" s="121" t="str">
        <f>IF(AND($C105&gt;0, NOT($C$45&gt;0)), "Row " &amp; ROW($C$45) &amp; " should also be positive!", IF($C$279 &gt; $C105 + Tolerance,"Fraud in row " &amp; ROW($C$279) &amp; " higher than payment", "OK"))</f>
        <v>OK</v>
      </c>
    </row>
    <row r="106" spans="1:9" x14ac:dyDescent="0.2">
      <c r="A106" s="4" t="s">
        <v>12</v>
      </c>
      <c r="B106" s="5" t="s">
        <v>499</v>
      </c>
      <c r="C106" s="113">
        <v>0</v>
      </c>
      <c r="D106" s="110" t="s">
        <v>634</v>
      </c>
      <c r="E106" s="6"/>
      <c r="G106" s="121" t="str">
        <f t="shared" si="3"/>
        <v>OK</v>
      </c>
      <c r="H106" s="121" t="str">
        <f t="shared" si="5"/>
        <v>OK</v>
      </c>
      <c r="I106" s="121" t="str">
        <f>IF(AND($C106&gt;0, NOT($C$46&gt;0)), "Row " &amp; ROW($C$46) &amp; " should also be positive!", IF($C$280 &gt; $C106 + Tolerance,"Fraud in row " &amp; ROW($C$280) &amp; " higher than payment", "OK"))</f>
        <v>OK</v>
      </c>
    </row>
    <row r="107" spans="1:9" x14ac:dyDescent="0.2">
      <c r="A107" s="4" t="s">
        <v>13</v>
      </c>
      <c r="B107" s="5" t="s">
        <v>499</v>
      </c>
      <c r="C107" s="113">
        <v>0</v>
      </c>
      <c r="D107" s="110" t="s">
        <v>634</v>
      </c>
      <c r="E107" s="6"/>
      <c r="G107" s="121" t="str">
        <f t="shared" si="3"/>
        <v>OK</v>
      </c>
      <c r="H107" s="121" t="str">
        <f t="shared" si="5"/>
        <v>OK</v>
      </c>
      <c r="I107" s="121" t="str">
        <f>IF(AND($C107&gt;0, NOT($C$47&gt;0)), "Row " &amp; ROW($C$47) &amp; " should also be positive!", IF($C$281 &gt; $C107 + Tolerance,"Fraud in row " &amp; ROW($C$281) &amp; " higher than payment", "OK"))</f>
        <v>OK</v>
      </c>
    </row>
    <row r="108" spans="1:9" x14ac:dyDescent="0.2">
      <c r="A108" s="4" t="s">
        <v>1</v>
      </c>
      <c r="B108" s="5" t="s">
        <v>500</v>
      </c>
      <c r="C108" s="112">
        <f xml:space="preserve"> SUM($C$111, $C$114, $C$117, $C$120, $C$123)</f>
        <v>0</v>
      </c>
      <c r="D108" s="110" t="s">
        <v>634</v>
      </c>
      <c r="E108" s="6"/>
      <c r="F108" s="123">
        <f>SUM($C$108) - SUM($C$111, $C$114, $C$117, $C$120, $C$123)</f>
        <v>0</v>
      </c>
      <c r="G108" s="121" t="str">
        <f t="shared" si="3"/>
        <v>OK</v>
      </c>
      <c r="H108" s="121" t="str">
        <f t="shared" si="5"/>
        <v>OK</v>
      </c>
      <c r="I108" s="121" t="str">
        <f>IF(AND($C108&gt;0, NOT($C$48&gt;0)), "Row " &amp; ROW($C$48) &amp; " should also be positive!", IF($C$291 &gt; $C108 + Tolerance,"Fraud in row " &amp; ROW($C$291) &amp; " higher than payment", "OK"))</f>
        <v>OK</v>
      </c>
    </row>
    <row r="109" spans="1:9" x14ac:dyDescent="0.2">
      <c r="A109" s="4" t="s">
        <v>12</v>
      </c>
      <c r="B109" s="5" t="s">
        <v>500</v>
      </c>
      <c r="C109" s="112">
        <f xml:space="preserve"> SUM($C$112, $C$115, $C$118, $C$121, $C$124)</f>
        <v>0</v>
      </c>
      <c r="D109" s="110" t="s">
        <v>634</v>
      </c>
      <c r="E109" s="6"/>
      <c r="F109" s="123">
        <f>SUM($C$109) - SUM($C$112, $C$115, $C$118, $C$121, $C$124)</f>
        <v>0</v>
      </c>
      <c r="G109" s="121" t="str">
        <f t="shared" si="3"/>
        <v>OK</v>
      </c>
      <c r="H109" s="121" t="str">
        <f t="shared" si="5"/>
        <v>OK</v>
      </c>
      <c r="I109" s="121" t="str">
        <f>IF(AND($C109&gt;0, NOT($C$49&gt;0)), "Row " &amp; ROW($C$49) &amp; " should also be positive!", IF($C$292 &gt; $C109 + Tolerance,"Fraud in row " &amp; ROW($C$292) &amp; " higher than payment", "OK"))</f>
        <v>OK</v>
      </c>
    </row>
    <row r="110" spans="1:9" x14ac:dyDescent="0.2">
      <c r="A110" s="4" t="s">
        <v>13</v>
      </c>
      <c r="B110" s="5" t="s">
        <v>500</v>
      </c>
      <c r="C110" s="112">
        <f xml:space="preserve"> SUM($C$113, $C$116, $C$119, $C$122, $C$125)</f>
        <v>0</v>
      </c>
      <c r="D110" s="110" t="s">
        <v>634</v>
      </c>
      <c r="E110" s="6"/>
      <c r="F110" s="123">
        <f>SUM($C$110) - SUM($C$113, $C$116, $C$119, $C$122, $C$125)</f>
        <v>0</v>
      </c>
      <c r="G110" s="121" t="str">
        <f t="shared" si="3"/>
        <v>OK</v>
      </c>
      <c r="H110" s="121" t="str">
        <f t="shared" si="5"/>
        <v>OK</v>
      </c>
      <c r="I110" s="121" t="str">
        <f>IF(AND($C110&gt;0, NOT($C$50&gt;0)), "Row " &amp; ROW($C$50) &amp; " should also be positive!", IF($C$293 &gt; $C110 + Tolerance,"Fraud in row " &amp; ROW($C$293) &amp; " higher than payment", "OK"))</f>
        <v>OK</v>
      </c>
    </row>
    <row r="111" spans="1:9" x14ac:dyDescent="0.2">
      <c r="A111" s="4" t="s">
        <v>1</v>
      </c>
      <c r="B111" s="5" t="s">
        <v>501</v>
      </c>
      <c r="C111" s="113">
        <v>0</v>
      </c>
      <c r="D111" s="110" t="s">
        <v>634</v>
      </c>
      <c r="E111" s="6"/>
      <c r="G111" s="121" t="str">
        <f t="shared" si="3"/>
        <v>OK</v>
      </c>
      <c r="H111" s="121" t="str">
        <f t="shared" si="5"/>
        <v>OK</v>
      </c>
      <c r="I111" s="121" t="str">
        <f>IF(AND($C111&gt;0, NOT($C$51&gt;0)), "Row " &amp; ROW($C$51) &amp; " should also be positive!", IF($C$303 &gt; $C111 + Tolerance,"Fraud in row " &amp; ROW($C$303) &amp; " higher than payment", "OK"))</f>
        <v>OK</v>
      </c>
    </row>
    <row r="112" spans="1:9" x14ac:dyDescent="0.2">
      <c r="A112" s="4" t="s">
        <v>12</v>
      </c>
      <c r="B112" s="5" t="s">
        <v>501</v>
      </c>
      <c r="C112" s="113">
        <v>0</v>
      </c>
      <c r="D112" s="110" t="s">
        <v>634</v>
      </c>
      <c r="E112" s="6"/>
      <c r="G112" s="121" t="str">
        <f t="shared" si="3"/>
        <v>OK</v>
      </c>
      <c r="H112" s="121" t="str">
        <f t="shared" si="5"/>
        <v>OK</v>
      </c>
      <c r="I112" s="121" t="str">
        <f>IF(AND($C112&gt;0, NOT($C$52&gt;0)), "Row " &amp; ROW($C$52) &amp; " should also be positive!", IF($C$304 &gt; $C112 + Tolerance,"Fraud in row " &amp; ROW($C$304) &amp; " higher than payment", "OK"))</f>
        <v>OK</v>
      </c>
    </row>
    <row r="113" spans="1:9" x14ac:dyDescent="0.2">
      <c r="A113" s="4" t="s">
        <v>13</v>
      </c>
      <c r="B113" s="5" t="s">
        <v>501</v>
      </c>
      <c r="C113" s="113">
        <v>0</v>
      </c>
      <c r="D113" s="110" t="s">
        <v>634</v>
      </c>
      <c r="E113" s="6"/>
      <c r="G113" s="121" t="str">
        <f t="shared" si="3"/>
        <v>OK</v>
      </c>
      <c r="H113" s="121" t="str">
        <f t="shared" si="5"/>
        <v>OK</v>
      </c>
      <c r="I113" s="121" t="str">
        <f>IF(AND($C113&gt;0, NOT($C$53&gt;0)), "Row " &amp; ROW($C$53) &amp; " should also be positive!", IF($C$305 &gt; $C113 + Tolerance,"Fraud in row " &amp; ROW($C$305) &amp; " higher than payment", "OK"))</f>
        <v>OK</v>
      </c>
    </row>
    <row r="114" spans="1:9" x14ac:dyDescent="0.2">
      <c r="A114" s="4" t="s">
        <v>1</v>
      </c>
      <c r="B114" s="5" t="s">
        <v>502</v>
      </c>
      <c r="C114" s="113">
        <v>0</v>
      </c>
      <c r="D114" s="110" t="s">
        <v>634</v>
      </c>
      <c r="E114" s="6"/>
      <c r="G114" s="121" t="str">
        <f t="shared" si="3"/>
        <v>OK</v>
      </c>
      <c r="H114" s="121" t="str">
        <f t="shared" si="5"/>
        <v>OK</v>
      </c>
      <c r="I114" s="121" t="str">
        <f>IF(AND($C114&gt;0, NOT($C$54&gt;0)), "Row " &amp; ROW($C$54) &amp; " should also be positive!", IF($C$306 &gt; $C114 + Tolerance,"Fraud in row " &amp; ROW($C$306) &amp; " higher than payment", "OK"))</f>
        <v>OK</v>
      </c>
    </row>
    <row r="115" spans="1:9" x14ac:dyDescent="0.2">
      <c r="A115" s="4" t="s">
        <v>12</v>
      </c>
      <c r="B115" s="5" t="s">
        <v>502</v>
      </c>
      <c r="C115" s="113">
        <v>0</v>
      </c>
      <c r="D115" s="110" t="s">
        <v>634</v>
      </c>
      <c r="E115" s="6"/>
      <c r="G115" s="121" t="str">
        <f t="shared" si="3"/>
        <v>OK</v>
      </c>
      <c r="H115" s="121" t="str">
        <f t="shared" si="5"/>
        <v>OK</v>
      </c>
      <c r="I115" s="121" t="str">
        <f>IF(AND($C115&gt;0, NOT($C$55&gt;0)), "Row " &amp; ROW($C$55) &amp; " should also be positive!", IF($C$307 &gt; $C115 + Tolerance,"Fraud in row " &amp; ROW($C$307) &amp; " higher than payment", "OK"))</f>
        <v>OK</v>
      </c>
    </row>
    <row r="116" spans="1:9" x14ac:dyDescent="0.2">
      <c r="A116" s="4" t="s">
        <v>13</v>
      </c>
      <c r="B116" s="5" t="s">
        <v>502</v>
      </c>
      <c r="C116" s="113">
        <v>0</v>
      </c>
      <c r="D116" s="110" t="s">
        <v>634</v>
      </c>
      <c r="E116" s="6"/>
      <c r="G116" s="121" t="str">
        <f t="shared" si="3"/>
        <v>OK</v>
      </c>
      <c r="H116" s="121" t="str">
        <f t="shared" si="5"/>
        <v>OK</v>
      </c>
      <c r="I116" s="121" t="str">
        <f>IF(AND($C116&gt;0, NOT($C$56&gt;0)), "Row " &amp; ROW($C$56) &amp; " should also be positive!", IF($C$308 &gt; $C116 + Tolerance,"Fraud in row " &amp; ROW($C$308) &amp; " higher than payment", "OK"))</f>
        <v>OK</v>
      </c>
    </row>
    <row r="117" spans="1:9" x14ac:dyDescent="0.2">
      <c r="A117" s="4" t="s">
        <v>1</v>
      </c>
      <c r="B117" s="5" t="s">
        <v>503</v>
      </c>
      <c r="C117" s="113">
        <v>0</v>
      </c>
      <c r="D117" s="110" t="s">
        <v>634</v>
      </c>
      <c r="E117" s="6"/>
      <c r="G117" s="121" t="str">
        <f t="shared" si="3"/>
        <v>OK</v>
      </c>
      <c r="H117" s="121" t="str">
        <f t="shared" si="5"/>
        <v>OK</v>
      </c>
      <c r="I117" s="121" t="str">
        <f>IF(AND($C117&gt;0, NOT($C$57&gt;0)), "Row " &amp; ROW($C$57) &amp; " should also be positive!", IF($C$309 &gt; $C117 + Tolerance,"Fraud in row " &amp; ROW($C$309) &amp; " higher than payment", "OK"))</f>
        <v>OK</v>
      </c>
    </row>
    <row r="118" spans="1:9" x14ac:dyDescent="0.2">
      <c r="A118" s="4" t="s">
        <v>12</v>
      </c>
      <c r="B118" s="5" t="s">
        <v>503</v>
      </c>
      <c r="C118" s="113">
        <v>0</v>
      </c>
      <c r="D118" s="110" t="s">
        <v>634</v>
      </c>
      <c r="E118" s="6"/>
      <c r="G118" s="121" t="str">
        <f t="shared" si="3"/>
        <v>OK</v>
      </c>
      <c r="H118" s="121" t="str">
        <f t="shared" si="5"/>
        <v>OK</v>
      </c>
      <c r="I118" s="121" t="str">
        <f>IF(AND($C118&gt;0, NOT($C$58&gt;0)), "Row " &amp; ROW($C$58) &amp; " should also be positive!", IF($C$310 &gt; $C118 + Tolerance,"Fraud in row " &amp; ROW($C$310) &amp; " higher than payment", "OK"))</f>
        <v>OK</v>
      </c>
    </row>
    <row r="119" spans="1:9" x14ac:dyDescent="0.2">
      <c r="A119" s="4" t="s">
        <v>13</v>
      </c>
      <c r="B119" s="5" t="s">
        <v>503</v>
      </c>
      <c r="C119" s="113">
        <v>0</v>
      </c>
      <c r="D119" s="110" t="s">
        <v>634</v>
      </c>
      <c r="E119" s="6"/>
      <c r="G119" s="121" t="str">
        <f t="shared" si="3"/>
        <v>OK</v>
      </c>
      <c r="H119" s="121" t="str">
        <f t="shared" si="5"/>
        <v>OK</v>
      </c>
      <c r="I119" s="121" t="str">
        <f>IF(AND($C119&gt;0, NOT($C$59&gt;0)), "Row " &amp; ROW($C$59) &amp; " should also be positive!", IF($C$311 &gt; $C119 + Tolerance,"Fraud in row " &amp; ROW($C$311) &amp; " higher than payment", "OK"))</f>
        <v>OK</v>
      </c>
    </row>
    <row r="120" spans="1:9" x14ac:dyDescent="0.2">
      <c r="A120" s="4" t="s">
        <v>1</v>
      </c>
      <c r="B120" s="5" t="s">
        <v>504</v>
      </c>
      <c r="C120" s="113">
        <v>0</v>
      </c>
      <c r="D120" s="110" t="s">
        <v>634</v>
      </c>
      <c r="E120" s="6"/>
      <c r="G120" s="121" t="str">
        <f t="shared" si="3"/>
        <v>OK</v>
      </c>
      <c r="H120" s="121" t="str">
        <f t="shared" si="5"/>
        <v>OK</v>
      </c>
      <c r="I120" s="121" t="str">
        <f>IF(AND($C120&gt;0, NOT($C$60&gt;0)), "Row " &amp; ROW($C$60) &amp; " should also be positive!", IF($C$312 &gt; $C120 + Tolerance,"Fraud in row " &amp; ROW($C$312) &amp; " higher than payment", "OK"))</f>
        <v>OK</v>
      </c>
    </row>
    <row r="121" spans="1:9" x14ac:dyDescent="0.2">
      <c r="A121" s="4" t="s">
        <v>12</v>
      </c>
      <c r="B121" s="5" t="s">
        <v>504</v>
      </c>
      <c r="C121" s="113">
        <v>0</v>
      </c>
      <c r="D121" s="110" t="s">
        <v>634</v>
      </c>
      <c r="E121" s="6"/>
      <c r="G121" s="121" t="str">
        <f t="shared" si="3"/>
        <v>OK</v>
      </c>
      <c r="H121" s="121" t="str">
        <f t="shared" si="5"/>
        <v>OK</v>
      </c>
      <c r="I121" s="121" t="str">
        <f>IF(AND($C121&gt;0, NOT($C$61&gt;0)), "Row " &amp; ROW($C$61) &amp; " should also be positive!", IF($C$313 &gt; $C121 + Tolerance,"Fraud in row " &amp; ROW($C$313) &amp; " higher than payment", "OK"))</f>
        <v>OK</v>
      </c>
    </row>
    <row r="122" spans="1:9" x14ac:dyDescent="0.2">
      <c r="A122" s="4" t="s">
        <v>13</v>
      </c>
      <c r="B122" s="5" t="s">
        <v>504</v>
      </c>
      <c r="C122" s="113">
        <v>0</v>
      </c>
      <c r="D122" s="110" t="s">
        <v>634</v>
      </c>
      <c r="E122" s="6"/>
      <c r="G122" s="121" t="str">
        <f t="shared" si="3"/>
        <v>OK</v>
      </c>
      <c r="H122" s="121" t="str">
        <f t="shared" si="5"/>
        <v>OK</v>
      </c>
      <c r="I122" s="121" t="str">
        <f>IF(AND($C122&gt;0, NOT($C$62&gt;0)), "Row " &amp; ROW($C$62) &amp; " should also be positive!", IF($C$314 &gt; $C122 + Tolerance,"Fraud in row " &amp; ROW($C$314) &amp; " higher than payment", "OK"))</f>
        <v>OK</v>
      </c>
    </row>
    <row r="123" spans="1:9" x14ac:dyDescent="0.2">
      <c r="A123" s="4" t="s">
        <v>1</v>
      </c>
      <c r="B123" s="5" t="s">
        <v>1029</v>
      </c>
      <c r="C123" s="113">
        <v>0</v>
      </c>
      <c r="D123" s="110" t="s">
        <v>634</v>
      </c>
      <c r="E123" s="6"/>
      <c r="G123" s="121" t="str">
        <f t="shared" si="3"/>
        <v>OK</v>
      </c>
      <c r="H123" s="121" t="str">
        <f t="shared" si="5"/>
        <v>OK</v>
      </c>
      <c r="I123" s="121" t="str">
        <f>IF(AND($C123&gt;0, NOT($C$63&gt;0)), "Row " &amp; ROW($C$63) &amp; " should also be positive!", IF($C$315 &gt; $C123 + Tolerance,"Fraud in row " &amp; ROW($C$315) &amp; " higher than payment", "OK"))</f>
        <v>OK</v>
      </c>
    </row>
    <row r="124" spans="1:9" x14ac:dyDescent="0.2">
      <c r="A124" s="4" t="s">
        <v>12</v>
      </c>
      <c r="B124" s="5" t="s">
        <v>1029</v>
      </c>
      <c r="C124" s="113">
        <v>0</v>
      </c>
      <c r="D124" s="110" t="s">
        <v>634</v>
      </c>
      <c r="E124" s="6"/>
      <c r="G124" s="121" t="str">
        <f t="shared" si="3"/>
        <v>OK</v>
      </c>
      <c r="H124" s="121" t="str">
        <f t="shared" si="5"/>
        <v>OK</v>
      </c>
      <c r="I124" s="121" t="str">
        <f>IF(AND($C124&gt;0, NOT($C$64&gt;0)), "Row " &amp; ROW($C$64) &amp; " should also be positive!", IF($C$316 &gt; $C124 + Tolerance,"Fraud in row " &amp; ROW($C$316) &amp; " higher than payment", "OK"))</f>
        <v>OK</v>
      </c>
    </row>
    <row r="125" spans="1:9" x14ac:dyDescent="0.2">
      <c r="A125" s="4" t="s">
        <v>13</v>
      </c>
      <c r="B125" s="5" t="s">
        <v>1029</v>
      </c>
      <c r="C125" s="113">
        <v>0</v>
      </c>
      <c r="D125" s="110" t="s">
        <v>634</v>
      </c>
      <c r="E125" s="6"/>
      <c r="G125" s="121" t="str">
        <f t="shared" si="3"/>
        <v>OK</v>
      </c>
      <c r="H125" s="121" t="str">
        <f t="shared" si="5"/>
        <v>OK</v>
      </c>
      <c r="I125" s="121" t="str">
        <f>IF(AND($C125&gt;0, NOT($C$65&gt;0)), "Row " &amp; ROW($C$65) &amp; " should also be positive!", IF($C$317 &gt; $C125 + Tolerance,"Fraud in row " &amp; ROW($C$317) &amp; " higher than payment", "OK"))</f>
        <v>OK</v>
      </c>
    </row>
    <row r="126" spans="1:9" x14ac:dyDescent="0.2">
      <c r="A126" s="4" t="s">
        <v>1</v>
      </c>
      <c r="B126" s="5" t="s">
        <v>505</v>
      </c>
      <c r="C126" s="109">
        <f xml:space="preserve"> SUM($C$129, $C$180)</f>
        <v>0</v>
      </c>
      <c r="D126" s="110" t="s">
        <v>634</v>
      </c>
      <c r="E126" s="6"/>
      <c r="F126" s="122">
        <f>SUM($C$126) - SUM($C$129, $C$180)</f>
        <v>0</v>
      </c>
      <c r="G126" s="121" t="str">
        <f t="shared" si="3"/>
        <v>OK</v>
      </c>
      <c r="H126" s="121" t="str">
        <f t="shared" ref="H126:H157" si="6">IF(AND($C126&gt;0, $D126= "NA"), "Flag should be OK", "OK")</f>
        <v>OK</v>
      </c>
      <c r="I126" s="121" t="str">
        <f>IF(AND($C126&gt;0, NOT($C$222&gt;0)), "Row " &amp; ROW($C$222) &amp; " should be positive!", "OK")</f>
        <v>OK</v>
      </c>
    </row>
    <row r="127" spans="1:9" x14ac:dyDescent="0.2">
      <c r="A127" s="4" t="s">
        <v>12</v>
      </c>
      <c r="B127" s="5" t="s">
        <v>505</v>
      </c>
      <c r="C127" s="109">
        <f xml:space="preserve"> SUM($C$130, $C$181)</f>
        <v>0</v>
      </c>
      <c r="D127" s="110" t="s">
        <v>634</v>
      </c>
      <c r="E127" s="6"/>
      <c r="F127" s="122">
        <f>SUM($C$127) - SUM($C$130, $C$181)</f>
        <v>0</v>
      </c>
      <c r="G127" s="121" t="str">
        <f t="shared" si="3"/>
        <v>OK</v>
      </c>
      <c r="H127" s="121" t="str">
        <f t="shared" si="6"/>
        <v>OK</v>
      </c>
      <c r="I127" s="121" t="str">
        <f>IF(AND($C127&gt;0, NOT($C$223&gt;0)), "Row " &amp; ROW($C$223) &amp; " should be positive!", "OK")</f>
        <v>OK</v>
      </c>
    </row>
    <row r="128" spans="1:9" x14ac:dyDescent="0.2">
      <c r="A128" s="4" t="s">
        <v>13</v>
      </c>
      <c r="B128" s="5" t="s">
        <v>505</v>
      </c>
      <c r="C128" s="109">
        <f xml:space="preserve"> SUM($C$131, $C$182)</f>
        <v>0</v>
      </c>
      <c r="D128" s="110" t="s">
        <v>634</v>
      </c>
      <c r="E128" s="6"/>
      <c r="F128" s="122">
        <f>SUM($C$128) - SUM($C$131, $C$182)</f>
        <v>0</v>
      </c>
      <c r="G128" s="121" t="str">
        <f t="shared" si="3"/>
        <v>OK</v>
      </c>
      <c r="H128" s="121" t="str">
        <f t="shared" si="6"/>
        <v>OK</v>
      </c>
      <c r="I128" s="121" t="str">
        <f>IF(AND($C128&gt;0, NOT($C$224&gt;0)), "Row " &amp; ROW($C$224) &amp; " should be positive!", "OK")</f>
        <v>OK</v>
      </c>
    </row>
    <row r="129" spans="1:9" x14ac:dyDescent="0.2">
      <c r="A129" s="4" t="s">
        <v>1</v>
      </c>
      <c r="B129" s="5" t="s">
        <v>506</v>
      </c>
      <c r="C129" s="109">
        <f xml:space="preserve"> SUM($C$132, $C$144)</f>
        <v>0</v>
      </c>
      <c r="D129" s="110" t="s">
        <v>634</v>
      </c>
      <c r="E129" s="6"/>
      <c r="F129" s="122">
        <f>SUM($C$129) - SUM($C$132, $C$144)</f>
        <v>0</v>
      </c>
      <c r="G129" s="121" t="str">
        <f t="shared" si="3"/>
        <v>OK</v>
      </c>
      <c r="H129" s="121" t="str">
        <f t="shared" si="6"/>
        <v>OK</v>
      </c>
      <c r="I129" s="121" t="str">
        <f>IF(AND($C129&gt;0, NOT($C$225&gt;0)), "Row " &amp; ROW($C$225) &amp; " should be positive!", "OK")</f>
        <v>OK</v>
      </c>
    </row>
    <row r="130" spans="1:9" x14ac:dyDescent="0.2">
      <c r="A130" s="4" t="s">
        <v>12</v>
      </c>
      <c r="B130" s="5" t="s">
        <v>506</v>
      </c>
      <c r="C130" s="109">
        <f xml:space="preserve"> SUM($C$133, $C$145)</f>
        <v>0</v>
      </c>
      <c r="D130" s="110" t="s">
        <v>634</v>
      </c>
      <c r="E130" s="6"/>
      <c r="F130" s="122">
        <f>SUM($C$130) - SUM($C$133, $C$145)</f>
        <v>0</v>
      </c>
      <c r="G130" s="121" t="str">
        <f t="shared" si="3"/>
        <v>OK</v>
      </c>
      <c r="H130" s="121" t="str">
        <f t="shared" si="6"/>
        <v>OK</v>
      </c>
      <c r="I130" s="121" t="str">
        <f>IF(AND($C130&gt;0, NOT($C$226&gt;0)), "Row " &amp; ROW($C$226) &amp; " should be positive!", "OK")</f>
        <v>OK</v>
      </c>
    </row>
    <row r="131" spans="1:9" x14ac:dyDescent="0.2">
      <c r="A131" s="4" t="s">
        <v>13</v>
      </c>
      <c r="B131" s="5" t="s">
        <v>506</v>
      </c>
      <c r="C131" s="109">
        <f xml:space="preserve"> SUM($C$134, $C$146)</f>
        <v>0</v>
      </c>
      <c r="D131" s="110" t="s">
        <v>634</v>
      </c>
      <c r="E131" s="6"/>
      <c r="F131" s="122">
        <f>SUM($C$131) - SUM($C$134, $C$146)</f>
        <v>0</v>
      </c>
      <c r="G131" s="121" t="str">
        <f t="shared" si="3"/>
        <v>OK</v>
      </c>
      <c r="H131" s="121" t="str">
        <f t="shared" si="6"/>
        <v>OK</v>
      </c>
      <c r="I131" s="121" t="str">
        <f>IF(AND($C131&gt;0, NOT($C$227&gt;0)), "Row " &amp; ROW($C$227) &amp; " should be positive!", "OK")</f>
        <v>OK</v>
      </c>
    </row>
    <row r="132" spans="1:9" x14ac:dyDescent="0.2">
      <c r="A132" s="4" t="s">
        <v>1</v>
      </c>
      <c r="B132" s="5" t="s">
        <v>507</v>
      </c>
      <c r="C132" s="109">
        <f xml:space="preserve"> SUM($C$135, $C$138, $C$141)</f>
        <v>0</v>
      </c>
      <c r="D132" s="110" t="s">
        <v>634</v>
      </c>
      <c r="E132" s="6"/>
      <c r="F132" s="122">
        <f>SUM($C$132) - SUM($C$135, $C$138, $C$141)</f>
        <v>0</v>
      </c>
      <c r="G132" s="121" t="str">
        <f t="shared" si="3"/>
        <v>OK</v>
      </c>
      <c r="H132" s="121" t="str">
        <f t="shared" si="6"/>
        <v>OK</v>
      </c>
      <c r="I132" s="121" t="str">
        <f>IF(AND($C132&gt;0, NOT($C$228&gt;0)), "Row " &amp; ROW($C$228) &amp; " should be positive!", "OK")</f>
        <v>OK</v>
      </c>
    </row>
    <row r="133" spans="1:9" x14ac:dyDescent="0.2">
      <c r="A133" s="4" t="s">
        <v>12</v>
      </c>
      <c r="B133" s="5" t="s">
        <v>507</v>
      </c>
      <c r="C133" s="109">
        <f xml:space="preserve"> SUM($C$136, $C$139, $C$142)</f>
        <v>0</v>
      </c>
      <c r="D133" s="110" t="s">
        <v>634</v>
      </c>
      <c r="E133" s="6"/>
      <c r="F133" s="122">
        <f>SUM($C$133) - SUM($C$136, $C$139, $C$142)</f>
        <v>0</v>
      </c>
      <c r="G133" s="121" t="str">
        <f t="shared" si="3"/>
        <v>OK</v>
      </c>
      <c r="H133" s="121" t="str">
        <f t="shared" si="6"/>
        <v>OK</v>
      </c>
      <c r="I133" s="121" t="str">
        <f>IF(AND($C133&gt;0, NOT($C$229&gt;0)), "Row " &amp; ROW($C$229) &amp; " should be positive!", "OK")</f>
        <v>OK</v>
      </c>
    </row>
    <row r="134" spans="1:9" x14ac:dyDescent="0.2">
      <c r="A134" s="4" t="s">
        <v>13</v>
      </c>
      <c r="B134" s="5" t="s">
        <v>507</v>
      </c>
      <c r="C134" s="109">
        <f xml:space="preserve"> SUM($C$137, $C$140, $C$143)</f>
        <v>0</v>
      </c>
      <c r="D134" s="110" t="s">
        <v>634</v>
      </c>
      <c r="E134" s="6"/>
      <c r="F134" s="122">
        <f>SUM($C$134) - SUM($C$137, $C$140, $C$143)</f>
        <v>0</v>
      </c>
      <c r="G134" s="121" t="str">
        <f t="shared" ref="G134:G197" si="7">IF(OR(ISBLANK($C134), ISBLANK($D134)), "missing", "OK")</f>
        <v>OK</v>
      </c>
      <c r="H134" s="121" t="str">
        <f t="shared" si="6"/>
        <v>OK</v>
      </c>
      <c r="I134" s="121" t="str">
        <f>IF(AND($C134&gt;0, NOT($C$230&gt;0)), "Row " &amp; ROW($C$230) &amp; " should be positive!", "OK")</f>
        <v>OK</v>
      </c>
    </row>
    <row r="135" spans="1:9" x14ac:dyDescent="0.2">
      <c r="A135" s="4" t="s">
        <v>1</v>
      </c>
      <c r="B135" s="5" t="s">
        <v>508</v>
      </c>
      <c r="C135" s="111">
        <v>0</v>
      </c>
      <c r="D135" s="110" t="s">
        <v>634</v>
      </c>
      <c r="E135" s="6"/>
      <c r="G135" s="121" t="str">
        <f t="shared" si="7"/>
        <v>OK</v>
      </c>
      <c r="H135" s="121" t="str">
        <f t="shared" si="6"/>
        <v>OK</v>
      </c>
      <c r="I135" s="121" t="str">
        <f>IF(AND($C135&gt;0, NOT($C$231&gt;0)), "Row " &amp; ROW($C$231) &amp; " should be positive!", "OK")</f>
        <v>OK</v>
      </c>
    </row>
    <row r="136" spans="1:9" x14ac:dyDescent="0.2">
      <c r="A136" s="4" t="s">
        <v>12</v>
      </c>
      <c r="B136" s="5" t="s">
        <v>508</v>
      </c>
      <c r="C136" s="111">
        <v>0</v>
      </c>
      <c r="D136" s="110" t="s">
        <v>634</v>
      </c>
      <c r="E136" s="6"/>
      <c r="G136" s="121" t="str">
        <f t="shared" si="7"/>
        <v>OK</v>
      </c>
      <c r="H136" s="121" t="str">
        <f t="shared" si="6"/>
        <v>OK</v>
      </c>
      <c r="I136" s="121" t="str">
        <f>IF(AND($C136&gt;0, NOT($C$232&gt;0)), "Row " &amp; ROW($C$232) &amp; " should be positive!", "OK")</f>
        <v>OK</v>
      </c>
    </row>
    <row r="137" spans="1:9" x14ac:dyDescent="0.2">
      <c r="A137" s="4" t="s">
        <v>13</v>
      </c>
      <c r="B137" s="5" t="s">
        <v>508</v>
      </c>
      <c r="C137" s="111">
        <v>0</v>
      </c>
      <c r="D137" s="110" t="s">
        <v>634</v>
      </c>
      <c r="E137" s="6"/>
      <c r="G137" s="121" t="str">
        <f t="shared" si="7"/>
        <v>OK</v>
      </c>
      <c r="H137" s="121" t="str">
        <f t="shared" si="6"/>
        <v>OK</v>
      </c>
      <c r="I137" s="121" t="str">
        <f>IF(AND($C137&gt;0, NOT($C$233&gt;0)), "Row " &amp; ROW($C$233) &amp; " should be positive!", "OK")</f>
        <v>OK</v>
      </c>
    </row>
    <row r="138" spans="1:9" x14ac:dyDescent="0.2">
      <c r="A138" s="4" t="s">
        <v>1</v>
      </c>
      <c r="B138" s="5" t="s">
        <v>509</v>
      </c>
      <c r="C138" s="111">
        <v>0</v>
      </c>
      <c r="D138" s="110" t="s">
        <v>634</v>
      </c>
      <c r="E138" s="6"/>
      <c r="G138" s="121" t="str">
        <f t="shared" si="7"/>
        <v>OK</v>
      </c>
      <c r="H138" s="121" t="str">
        <f t="shared" si="6"/>
        <v>OK</v>
      </c>
      <c r="I138" s="121" t="str">
        <f>IF(AND($C138&gt;0, NOT($C$234&gt;0)), "Row " &amp; ROW($C$234) &amp; " should be positive!", "OK")</f>
        <v>OK</v>
      </c>
    </row>
    <row r="139" spans="1:9" x14ac:dyDescent="0.2">
      <c r="A139" s="4" t="s">
        <v>12</v>
      </c>
      <c r="B139" s="5" t="s">
        <v>509</v>
      </c>
      <c r="C139" s="111">
        <v>0</v>
      </c>
      <c r="D139" s="110" t="s">
        <v>634</v>
      </c>
      <c r="E139" s="6"/>
      <c r="G139" s="121" t="str">
        <f t="shared" si="7"/>
        <v>OK</v>
      </c>
      <c r="H139" s="121" t="str">
        <f t="shared" si="6"/>
        <v>OK</v>
      </c>
      <c r="I139" s="121" t="str">
        <f>IF(AND($C139&gt;0, NOT($C$235&gt;0)), "Row " &amp; ROW($C$235) &amp; " should be positive!", "OK")</f>
        <v>OK</v>
      </c>
    </row>
    <row r="140" spans="1:9" x14ac:dyDescent="0.2">
      <c r="A140" s="4" t="s">
        <v>13</v>
      </c>
      <c r="B140" s="5" t="s">
        <v>509</v>
      </c>
      <c r="C140" s="111">
        <v>0</v>
      </c>
      <c r="D140" s="110" t="s">
        <v>634</v>
      </c>
      <c r="E140" s="6"/>
      <c r="G140" s="121" t="str">
        <f t="shared" si="7"/>
        <v>OK</v>
      </c>
      <c r="H140" s="121" t="str">
        <f t="shared" si="6"/>
        <v>OK</v>
      </c>
      <c r="I140" s="121" t="str">
        <f>IF(AND($C140&gt;0, NOT($C$236&gt;0)), "Row " &amp; ROW($C$236) &amp; " should be positive!", "OK")</f>
        <v>OK</v>
      </c>
    </row>
    <row r="141" spans="1:9" x14ac:dyDescent="0.2">
      <c r="A141" s="4" t="s">
        <v>1</v>
      </c>
      <c r="B141" s="5" t="s">
        <v>510</v>
      </c>
      <c r="C141" s="111">
        <v>0</v>
      </c>
      <c r="D141" s="110" t="s">
        <v>634</v>
      </c>
      <c r="E141" s="6"/>
      <c r="G141" s="121" t="str">
        <f t="shared" si="7"/>
        <v>OK</v>
      </c>
      <c r="H141" s="121" t="str">
        <f t="shared" si="6"/>
        <v>OK</v>
      </c>
      <c r="I141" s="121" t="str">
        <f>IF(AND($C141&gt;0, NOT($C$237&gt;0)), "Row " &amp; ROW($C$237) &amp; " should be positive!", "OK")</f>
        <v>OK</v>
      </c>
    </row>
    <row r="142" spans="1:9" x14ac:dyDescent="0.2">
      <c r="A142" s="4" t="s">
        <v>12</v>
      </c>
      <c r="B142" s="5" t="s">
        <v>510</v>
      </c>
      <c r="C142" s="111">
        <v>0</v>
      </c>
      <c r="D142" s="110" t="s">
        <v>634</v>
      </c>
      <c r="E142" s="6"/>
      <c r="G142" s="121" t="str">
        <f t="shared" si="7"/>
        <v>OK</v>
      </c>
      <c r="H142" s="121" t="str">
        <f t="shared" si="6"/>
        <v>OK</v>
      </c>
      <c r="I142" s="121" t="str">
        <f>IF(AND($C142&gt;0, NOT($C$238&gt;0)), "Row " &amp; ROW($C$238) &amp; " should be positive!", "OK")</f>
        <v>OK</v>
      </c>
    </row>
    <row r="143" spans="1:9" x14ac:dyDescent="0.2">
      <c r="A143" s="4" t="s">
        <v>13</v>
      </c>
      <c r="B143" s="5" t="s">
        <v>510</v>
      </c>
      <c r="C143" s="111">
        <v>0</v>
      </c>
      <c r="D143" s="110" t="s">
        <v>634</v>
      </c>
      <c r="E143" s="6"/>
      <c r="G143" s="121" t="str">
        <f t="shared" si="7"/>
        <v>OK</v>
      </c>
      <c r="H143" s="121" t="str">
        <f t="shared" si="6"/>
        <v>OK</v>
      </c>
      <c r="I143" s="121" t="str">
        <f>IF(AND($C143&gt;0, NOT($C$239&gt;0)), "Row " &amp; ROW($C$239) &amp; " should be positive!", "OK")</f>
        <v>OK</v>
      </c>
    </row>
    <row r="144" spans="1:9" x14ac:dyDescent="0.2">
      <c r="A144" s="4" t="s">
        <v>1</v>
      </c>
      <c r="B144" s="5" t="s">
        <v>511</v>
      </c>
      <c r="C144" s="109">
        <f xml:space="preserve"> SUM($C$156, $C$159, $C$162, $C$165, $C$168, $C$171, $C$174, $C$177)</f>
        <v>0</v>
      </c>
      <c r="D144" s="110" t="s">
        <v>634</v>
      </c>
      <c r="E144" s="6"/>
      <c r="F144" s="122">
        <f>SUM($C$144) - SUM($C$147, $C$150, $C$153)</f>
        <v>0</v>
      </c>
      <c r="G144" s="121" t="str">
        <f t="shared" si="7"/>
        <v>OK</v>
      </c>
      <c r="H144" s="121" t="str">
        <f t="shared" si="6"/>
        <v>OK</v>
      </c>
      <c r="I144" s="121" t="str">
        <f>IF(AND($C144&gt;0, NOT($C$240&gt;0)), "Row " &amp; ROW($C$240) &amp; " should be positive!", "OK")</f>
        <v>OK</v>
      </c>
    </row>
    <row r="145" spans="1:9" x14ac:dyDescent="0.2">
      <c r="A145" s="4" t="s">
        <v>12</v>
      </c>
      <c r="B145" s="5" t="s">
        <v>511</v>
      </c>
      <c r="C145" s="109">
        <f xml:space="preserve"> SUM($C$157, $C$160, $C$163, $C$166, $C$169, $C$172, $C$175, $C$178)</f>
        <v>0</v>
      </c>
      <c r="D145" s="110" t="s">
        <v>634</v>
      </c>
      <c r="E145" s="6"/>
      <c r="F145" s="122">
        <f>SUM($C$145) - SUM($C$148, $C$151, $C$154)</f>
        <v>0</v>
      </c>
      <c r="G145" s="121" t="str">
        <f t="shared" si="7"/>
        <v>OK</v>
      </c>
      <c r="H145" s="121" t="str">
        <f t="shared" si="6"/>
        <v>OK</v>
      </c>
      <c r="I145" s="121" t="str">
        <f>IF(AND($C145&gt;0, NOT($C$241&gt;0)), "Row " &amp; ROW($C$241) &amp; " should be positive!", "OK")</f>
        <v>OK</v>
      </c>
    </row>
    <row r="146" spans="1:9" x14ac:dyDescent="0.2">
      <c r="A146" s="4" t="s">
        <v>13</v>
      </c>
      <c r="B146" s="5" t="s">
        <v>511</v>
      </c>
      <c r="C146" s="109">
        <f xml:space="preserve"> SUM($C$158, $C$161, $C$164, $C$167, $C$170, $C$173, $C$176, $C$179)</f>
        <v>0</v>
      </c>
      <c r="D146" s="110" t="s">
        <v>634</v>
      </c>
      <c r="E146" s="6"/>
      <c r="F146" s="122">
        <f>SUM($C$146) - SUM($C$149, $C$152, $C$155)</f>
        <v>0</v>
      </c>
      <c r="G146" s="121" t="str">
        <f t="shared" si="7"/>
        <v>OK</v>
      </c>
      <c r="H146" s="121" t="str">
        <f t="shared" si="6"/>
        <v>OK</v>
      </c>
      <c r="I146" s="121" t="str">
        <f>IF(AND($C146&gt;0, NOT($C$242&gt;0)), "Row " &amp; ROW($C$242) &amp; " should be positive!", "OK")</f>
        <v>OK</v>
      </c>
    </row>
    <row r="147" spans="1:9" x14ac:dyDescent="0.2">
      <c r="A147" s="4" t="s">
        <v>1</v>
      </c>
      <c r="B147" s="5" t="s">
        <v>512</v>
      </c>
      <c r="C147" s="111">
        <v>0</v>
      </c>
      <c r="D147" s="110" t="s">
        <v>634</v>
      </c>
      <c r="E147" s="6"/>
      <c r="F147" s="122">
        <f>SUM($C$144) - SUM($C$156, $C$159, $C$162, $C$165, $C$168, $C$171, $C$174, $C$177)</f>
        <v>0</v>
      </c>
      <c r="G147" s="121" t="str">
        <f t="shared" si="7"/>
        <v>OK</v>
      </c>
      <c r="H147" s="121" t="str">
        <f t="shared" si="6"/>
        <v>OK</v>
      </c>
      <c r="I147" s="121" t="str">
        <f>IF(AND($C147&gt;0, NOT($C$243&gt;0)), "Row " &amp; ROW($C$243) &amp; " should be positive!", "OK")</f>
        <v>OK</v>
      </c>
    </row>
    <row r="148" spans="1:9" x14ac:dyDescent="0.2">
      <c r="A148" s="4" t="s">
        <v>12</v>
      </c>
      <c r="B148" s="5" t="s">
        <v>512</v>
      </c>
      <c r="C148" s="111">
        <v>0</v>
      </c>
      <c r="D148" s="110" t="s">
        <v>634</v>
      </c>
      <c r="E148" s="6"/>
      <c r="F148" s="122">
        <f>SUM($C$145) - SUM($C$157, $C$160, $C$163, $C$166, $C$169, $C$172, $C$175, $C$178)</f>
        <v>0</v>
      </c>
      <c r="G148" s="121" t="str">
        <f t="shared" si="7"/>
        <v>OK</v>
      </c>
      <c r="H148" s="121" t="str">
        <f t="shared" si="6"/>
        <v>OK</v>
      </c>
      <c r="I148" s="121" t="str">
        <f>IF(AND($C148&gt;0, NOT($C$244&gt;0)), "Row " &amp; ROW($C$244) &amp; " should be positive!", "OK")</f>
        <v>OK</v>
      </c>
    </row>
    <row r="149" spans="1:9" x14ac:dyDescent="0.2">
      <c r="A149" s="4" t="s">
        <v>13</v>
      </c>
      <c r="B149" s="5" t="s">
        <v>512</v>
      </c>
      <c r="C149" s="111">
        <v>0</v>
      </c>
      <c r="D149" s="110" t="s">
        <v>634</v>
      </c>
      <c r="E149" s="6"/>
      <c r="F149" s="122">
        <f>SUM($C$146) - SUM($C$158, $C$161, $C$164, $C$167, $C$170, $C$173, $C$176, $C$179)</f>
        <v>0</v>
      </c>
      <c r="G149" s="121" t="str">
        <f t="shared" si="7"/>
        <v>OK</v>
      </c>
      <c r="H149" s="121" t="str">
        <f t="shared" si="6"/>
        <v>OK</v>
      </c>
      <c r="I149" s="121" t="str">
        <f>IF(AND($C149&gt;0, NOT($C$245&gt;0)), "Row " &amp; ROW($C$245) &amp; " should be positive!", "OK")</f>
        <v>OK</v>
      </c>
    </row>
    <row r="150" spans="1:9" x14ac:dyDescent="0.2">
      <c r="A150" s="4" t="s">
        <v>1</v>
      </c>
      <c r="B150" s="5" t="s">
        <v>513</v>
      </c>
      <c r="C150" s="111">
        <v>0</v>
      </c>
      <c r="D150" s="110" t="s">
        <v>634</v>
      </c>
      <c r="E150" s="6"/>
      <c r="G150" s="121" t="str">
        <f t="shared" si="7"/>
        <v>OK</v>
      </c>
      <c r="H150" s="121" t="str">
        <f t="shared" si="6"/>
        <v>OK</v>
      </c>
      <c r="I150" s="121" t="str">
        <f>IF(AND($C150&gt;0, NOT($C$246&gt;0)), "Row " &amp; ROW($C$246) &amp; " should be positive!", "OK")</f>
        <v>OK</v>
      </c>
    </row>
    <row r="151" spans="1:9" x14ac:dyDescent="0.2">
      <c r="A151" s="4" t="s">
        <v>12</v>
      </c>
      <c r="B151" s="5" t="s">
        <v>513</v>
      </c>
      <c r="C151" s="111">
        <v>0</v>
      </c>
      <c r="D151" s="110" t="s">
        <v>634</v>
      </c>
      <c r="E151" s="6"/>
      <c r="G151" s="121" t="str">
        <f t="shared" si="7"/>
        <v>OK</v>
      </c>
      <c r="H151" s="121" t="str">
        <f t="shared" si="6"/>
        <v>OK</v>
      </c>
      <c r="I151" s="121" t="str">
        <f>IF(AND($C151&gt;0, NOT($C$247&gt;0)), "Row " &amp; ROW($C$247) &amp; " should be positive!", "OK")</f>
        <v>OK</v>
      </c>
    </row>
    <row r="152" spans="1:9" x14ac:dyDescent="0.2">
      <c r="A152" s="4" t="s">
        <v>13</v>
      </c>
      <c r="B152" s="5" t="s">
        <v>513</v>
      </c>
      <c r="C152" s="111">
        <v>0</v>
      </c>
      <c r="D152" s="110" t="s">
        <v>634</v>
      </c>
      <c r="E152" s="6"/>
      <c r="G152" s="121" t="str">
        <f t="shared" si="7"/>
        <v>OK</v>
      </c>
      <c r="H152" s="121" t="str">
        <f t="shared" si="6"/>
        <v>OK</v>
      </c>
      <c r="I152" s="121" t="str">
        <f>IF(AND($C152&gt;0, NOT($C$248&gt;0)), "Row " &amp; ROW($C$248) &amp; " should be positive!", "OK")</f>
        <v>OK</v>
      </c>
    </row>
    <row r="153" spans="1:9" x14ac:dyDescent="0.2">
      <c r="A153" s="4" t="s">
        <v>1</v>
      </c>
      <c r="B153" s="5" t="s">
        <v>514</v>
      </c>
      <c r="C153" s="111">
        <v>0</v>
      </c>
      <c r="D153" s="110" t="s">
        <v>634</v>
      </c>
      <c r="E153" s="6"/>
      <c r="G153" s="121" t="str">
        <f t="shared" si="7"/>
        <v>OK</v>
      </c>
      <c r="H153" s="121" t="str">
        <f t="shared" si="6"/>
        <v>OK</v>
      </c>
      <c r="I153" s="121" t="str">
        <f>IF(AND($C153&gt;0, NOT($C$249&gt;0)), "Row " &amp; ROW($C$249) &amp; " should be positive!", "OK")</f>
        <v>OK</v>
      </c>
    </row>
    <row r="154" spans="1:9" x14ac:dyDescent="0.2">
      <c r="A154" s="4" t="s">
        <v>12</v>
      </c>
      <c r="B154" s="5" t="s">
        <v>514</v>
      </c>
      <c r="C154" s="111">
        <v>0</v>
      </c>
      <c r="D154" s="110" t="s">
        <v>634</v>
      </c>
      <c r="E154" s="6"/>
      <c r="G154" s="121" t="str">
        <f t="shared" si="7"/>
        <v>OK</v>
      </c>
      <c r="H154" s="121" t="str">
        <f t="shared" si="6"/>
        <v>OK</v>
      </c>
      <c r="I154" s="121" t="str">
        <f>IF(AND($C154&gt;0, NOT($C$250&gt;0)), "Row " &amp; ROW($C$250) &amp; " should be positive!", "OK")</f>
        <v>OK</v>
      </c>
    </row>
    <row r="155" spans="1:9" x14ac:dyDescent="0.2">
      <c r="A155" s="4" t="s">
        <v>13</v>
      </c>
      <c r="B155" s="5" t="s">
        <v>514</v>
      </c>
      <c r="C155" s="111">
        <v>0</v>
      </c>
      <c r="D155" s="110" t="s">
        <v>634</v>
      </c>
      <c r="E155" s="6"/>
      <c r="G155" s="121" t="str">
        <f t="shared" si="7"/>
        <v>OK</v>
      </c>
      <c r="H155" s="121" t="str">
        <f t="shared" si="6"/>
        <v>OK</v>
      </c>
      <c r="I155" s="121" t="str">
        <f>IF(AND($C155&gt;0, NOT($C$251&gt;0)), "Row " &amp; ROW($C$251) &amp; " should be positive!", "OK")</f>
        <v>OK</v>
      </c>
    </row>
    <row r="156" spans="1:9" x14ac:dyDescent="0.2">
      <c r="A156" s="4" t="s">
        <v>1</v>
      </c>
      <c r="B156" s="5" t="s">
        <v>515</v>
      </c>
      <c r="C156" s="111">
        <v>0</v>
      </c>
      <c r="D156" s="110" t="s">
        <v>634</v>
      </c>
      <c r="E156" s="6"/>
      <c r="G156" s="121" t="str">
        <f t="shared" si="7"/>
        <v>OK</v>
      </c>
      <c r="H156" s="121" t="str">
        <f t="shared" si="6"/>
        <v>OK</v>
      </c>
      <c r="I156" s="121" t="str">
        <f>IF(AND($C156&gt;0, NOT($C$252&gt;0)), "Row " &amp; ROW($C$252) &amp; " should be positive!", "OK")</f>
        <v>OK</v>
      </c>
    </row>
    <row r="157" spans="1:9" x14ac:dyDescent="0.2">
      <c r="A157" s="4" t="s">
        <v>12</v>
      </c>
      <c r="B157" s="5" t="s">
        <v>515</v>
      </c>
      <c r="C157" s="111">
        <v>0</v>
      </c>
      <c r="D157" s="110" t="s">
        <v>634</v>
      </c>
      <c r="E157" s="6"/>
      <c r="G157" s="121" t="str">
        <f t="shared" si="7"/>
        <v>OK</v>
      </c>
      <c r="H157" s="121" t="str">
        <f t="shared" si="6"/>
        <v>OK</v>
      </c>
      <c r="I157" s="121" t="str">
        <f>IF(AND($C157&gt;0, NOT($C$253&gt;0)), "Row " &amp; ROW($C$253) &amp; " should be positive!", "OK")</f>
        <v>OK</v>
      </c>
    </row>
    <row r="158" spans="1:9" x14ac:dyDescent="0.2">
      <c r="A158" s="4" t="s">
        <v>13</v>
      </c>
      <c r="B158" s="5" t="s">
        <v>515</v>
      </c>
      <c r="C158" s="111">
        <v>0</v>
      </c>
      <c r="D158" s="110" t="s">
        <v>634</v>
      </c>
      <c r="E158" s="6"/>
      <c r="G158" s="121" t="str">
        <f t="shared" si="7"/>
        <v>OK</v>
      </c>
      <c r="H158" s="121" t="str">
        <f t="shared" ref="H158:H189" si="8">IF(AND($C158&gt;0, $D158= "NA"), "Flag should be OK", "OK")</f>
        <v>OK</v>
      </c>
      <c r="I158" s="121" t="str">
        <f>IF(AND($C158&gt;0, NOT($C$254&gt;0)), "Row " &amp; ROW($C$254) &amp; " should be positive!", "OK")</f>
        <v>OK</v>
      </c>
    </row>
    <row r="159" spans="1:9" x14ac:dyDescent="0.2">
      <c r="A159" s="4" t="s">
        <v>1</v>
      </c>
      <c r="B159" s="5" t="s">
        <v>516</v>
      </c>
      <c r="C159" s="111">
        <v>0</v>
      </c>
      <c r="D159" s="110" t="s">
        <v>634</v>
      </c>
      <c r="E159" s="6"/>
      <c r="G159" s="121" t="str">
        <f t="shared" si="7"/>
        <v>OK</v>
      </c>
      <c r="H159" s="121" t="str">
        <f t="shared" si="8"/>
        <v>OK</v>
      </c>
      <c r="I159" s="121" t="str">
        <f>IF(AND($C159&gt;0, NOT($C$255&gt;0)), "Row " &amp; ROW($C$255) &amp; " should be positive!", "OK")</f>
        <v>OK</v>
      </c>
    </row>
    <row r="160" spans="1:9" x14ac:dyDescent="0.2">
      <c r="A160" s="4" t="s">
        <v>12</v>
      </c>
      <c r="B160" s="5" t="s">
        <v>516</v>
      </c>
      <c r="C160" s="111">
        <v>0</v>
      </c>
      <c r="D160" s="110" t="s">
        <v>634</v>
      </c>
      <c r="E160" s="6"/>
      <c r="G160" s="121" t="str">
        <f t="shared" si="7"/>
        <v>OK</v>
      </c>
      <c r="H160" s="121" t="str">
        <f t="shared" si="8"/>
        <v>OK</v>
      </c>
      <c r="I160" s="121" t="str">
        <f>IF(AND($C160&gt;0, NOT($C$256&gt;0)), "Row " &amp; ROW($C$256) &amp; " should be positive!", "OK")</f>
        <v>OK</v>
      </c>
    </row>
    <row r="161" spans="1:9" x14ac:dyDescent="0.2">
      <c r="A161" s="4" t="s">
        <v>13</v>
      </c>
      <c r="B161" s="5" t="s">
        <v>516</v>
      </c>
      <c r="C161" s="111">
        <v>0</v>
      </c>
      <c r="D161" s="110" t="s">
        <v>634</v>
      </c>
      <c r="E161" s="6"/>
      <c r="G161" s="121" t="str">
        <f t="shared" si="7"/>
        <v>OK</v>
      </c>
      <c r="H161" s="121" t="str">
        <f t="shared" si="8"/>
        <v>OK</v>
      </c>
      <c r="I161" s="121" t="str">
        <f>IF(AND($C161&gt;0, NOT($C$257&gt;0)), "Row " &amp; ROW($C$257) &amp; " should be positive!", "OK")</f>
        <v>OK</v>
      </c>
    </row>
    <row r="162" spans="1:9" x14ac:dyDescent="0.2">
      <c r="A162" s="4" t="s">
        <v>1</v>
      </c>
      <c r="B162" s="5" t="s">
        <v>517</v>
      </c>
      <c r="C162" s="111">
        <v>0</v>
      </c>
      <c r="D162" s="110" t="s">
        <v>634</v>
      </c>
      <c r="E162" s="6"/>
      <c r="G162" s="121" t="str">
        <f t="shared" si="7"/>
        <v>OK</v>
      </c>
      <c r="H162" s="121" t="str">
        <f t="shared" si="8"/>
        <v>OK</v>
      </c>
      <c r="I162" s="121" t="str">
        <f>IF(AND($C162&gt;0, NOT($C$258&gt;0)), "Row " &amp; ROW($C$258) &amp; " should be positive!", "OK")</f>
        <v>OK</v>
      </c>
    </row>
    <row r="163" spans="1:9" x14ac:dyDescent="0.2">
      <c r="A163" s="4" t="s">
        <v>12</v>
      </c>
      <c r="B163" s="5" t="s">
        <v>517</v>
      </c>
      <c r="C163" s="111">
        <v>0</v>
      </c>
      <c r="D163" s="110" t="s">
        <v>634</v>
      </c>
      <c r="E163" s="6"/>
      <c r="G163" s="121" t="str">
        <f t="shared" si="7"/>
        <v>OK</v>
      </c>
      <c r="H163" s="121" t="str">
        <f t="shared" si="8"/>
        <v>OK</v>
      </c>
      <c r="I163" s="121" t="str">
        <f>IF(AND($C163&gt;0, NOT($C$259&gt;0)), "Row " &amp; ROW($C$259) &amp; " should be positive!", "OK")</f>
        <v>OK</v>
      </c>
    </row>
    <row r="164" spans="1:9" x14ac:dyDescent="0.2">
      <c r="A164" s="4" t="s">
        <v>13</v>
      </c>
      <c r="B164" s="5" t="s">
        <v>517</v>
      </c>
      <c r="C164" s="111">
        <v>0</v>
      </c>
      <c r="D164" s="110" t="s">
        <v>634</v>
      </c>
      <c r="E164" s="6"/>
      <c r="G164" s="121" t="str">
        <f t="shared" si="7"/>
        <v>OK</v>
      </c>
      <c r="H164" s="121" t="str">
        <f t="shared" si="8"/>
        <v>OK</v>
      </c>
      <c r="I164" s="121" t="str">
        <f>IF(AND($C164&gt;0, NOT($C$260&gt;0)), "Row " &amp; ROW($C$260) &amp; " should be positive!", "OK")</f>
        <v>OK</v>
      </c>
    </row>
    <row r="165" spans="1:9" x14ac:dyDescent="0.2">
      <c r="A165" s="4" t="s">
        <v>1</v>
      </c>
      <c r="B165" s="5" t="s">
        <v>518</v>
      </c>
      <c r="C165" s="111">
        <v>0</v>
      </c>
      <c r="D165" s="110" t="s">
        <v>634</v>
      </c>
      <c r="E165" s="6"/>
      <c r="G165" s="121" t="str">
        <f t="shared" si="7"/>
        <v>OK</v>
      </c>
      <c r="H165" s="121" t="str">
        <f t="shared" si="8"/>
        <v>OK</v>
      </c>
      <c r="I165" s="121" t="str">
        <f>IF(AND($C165&gt;0, NOT($C$261&gt;0)), "Row " &amp; ROW($C$261) &amp; " should be positive!", "OK")</f>
        <v>OK</v>
      </c>
    </row>
    <row r="166" spans="1:9" x14ac:dyDescent="0.2">
      <c r="A166" s="4" t="s">
        <v>12</v>
      </c>
      <c r="B166" s="5" t="s">
        <v>518</v>
      </c>
      <c r="C166" s="111">
        <v>0</v>
      </c>
      <c r="D166" s="110" t="s">
        <v>634</v>
      </c>
      <c r="E166" s="6"/>
      <c r="G166" s="121" t="str">
        <f t="shared" si="7"/>
        <v>OK</v>
      </c>
      <c r="H166" s="121" t="str">
        <f t="shared" si="8"/>
        <v>OK</v>
      </c>
      <c r="I166" s="121" t="str">
        <f>IF(AND($C166&gt;0, NOT($C$262&gt;0)), "Row " &amp; ROW($C$262) &amp; " should be positive!", "OK")</f>
        <v>OK</v>
      </c>
    </row>
    <row r="167" spans="1:9" x14ac:dyDescent="0.2">
      <c r="A167" s="4" t="s">
        <v>13</v>
      </c>
      <c r="B167" s="5" t="s">
        <v>518</v>
      </c>
      <c r="C167" s="111">
        <v>0</v>
      </c>
      <c r="D167" s="110" t="s">
        <v>634</v>
      </c>
      <c r="E167" s="6"/>
      <c r="G167" s="121" t="str">
        <f t="shared" si="7"/>
        <v>OK</v>
      </c>
      <c r="H167" s="121" t="str">
        <f t="shared" si="8"/>
        <v>OK</v>
      </c>
      <c r="I167" s="121" t="str">
        <f>IF(AND($C167&gt;0, NOT($C$263&gt;0)), "Row " &amp; ROW($C$263) &amp; " should be positive!", "OK")</f>
        <v>OK</v>
      </c>
    </row>
    <row r="168" spans="1:9" x14ac:dyDescent="0.2">
      <c r="A168" s="4" t="s">
        <v>1</v>
      </c>
      <c r="B168" s="5" t="s">
        <v>519</v>
      </c>
      <c r="C168" s="111">
        <v>0</v>
      </c>
      <c r="D168" s="110" t="s">
        <v>634</v>
      </c>
      <c r="E168" s="6"/>
      <c r="G168" s="121" t="str">
        <f t="shared" si="7"/>
        <v>OK</v>
      </c>
      <c r="H168" s="121" t="str">
        <f t="shared" si="8"/>
        <v>OK</v>
      </c>
      <c r="I168" s="121" t="str">
        <f>IF(AND($C168&gt;0, NOT($C$264&gt;0)), "Row " &amp; ROW($C$264) &amp; " should be positive!", "OK")</f>
        <v>OK</v>
      </c>
    </row>
    <row r="169" spans="1:9" x14ac:dyDescent="0.2">
      <c r="A169" s="4" t="s">
        <v>12</v>
      </c>
      <c r="B169" s="5" t="s">
        <v>519</v>
      </c>
      <c r="C169" s="111">
        <v>0</v>
      </c>
      <c r="D169" s="110" t="s">
        <v>634</v>
      </c>
      <c r="E169" s="6"/>
      <c r="G169" s="121" t="str">
        <f t="shared" si="7"/>
        <v>OK</v>
      </c>
      <c r="H169" s="121" t="str">
        <f t="shared" si="8"/>
        <v>OK</v>
      </c>
      <c r="I169" s="121" t="str">
        <f>IF(AND($C169&gt;0, NOT($C$265&gt;0)), "Row " &amp; ROW($C$265) &amp; " should be positive!", "OK")</f>
        <v>OK</v>
      </c>
    </row>
    <row r="170" spans="1:9" x14ac:dyDescent="0.2">
      <c r="A170" s="4" t="s">
        <v>13</v>
      </c>
      <c r="B170" s="5" t="s">
        <v>519</v>
      </c>
      <c r="C170" s="111">
        <v>0</v>
      </c>
      <c r="D170" s="110" t="s">
        <v>634</v>
      </c>
      <c r="E170" s="6"/>
      <c r="G170" s="121" t="str">
        <f t="shared" si="7"/>
        <v>OK</v>
      </c>
      <c r="H170" s="121" t="str">
        <f t="shared" si="8"/>
        <v>OK</v>
      </c>
      <c r="I170" s="121" t="str">
        <f>IF(AND($C170&gt;0, NOT($C$266&gt;0)), "Row " &amp; ROW($C$266) &amp; " should be positive!", "OK")</f>
        <v>OK</v>
      </c>
    </row>
    <row r="171" spans="1:9" x14ac:dyDescent="0.2">
      <c r="A171" s="4" t="s">
        <v>1</v>
      </c>
      <c r="B171" s="5" t="s">
        <v>520</v>
      </c>
      <c r="C171" s="111">
        <v>0</v>
      </c>
      <c r="D171" s="110" t="s">
        <v>634</v>
      </c>
      <c r="E171" s="6"/>
      <c r="G171" s="121" t="str">
        <f t="shared" si="7"/>
        <v>OK</v>
      </c>
      <c r="H171" s="121" t="str">
        <f t="shared" si="8"/>
        <v>OK</v>
      </c>
      <c r="I171" s="121" t="str">
        <f>IF(AND($C171&gt;0, NOT($C$267&gt;0)), "Row " &amp; ROW($C$267) &amp; " should be positive!", "OK")</f>
        <v>OK</v>
      </c>
    </row>
    <row r="172" spans="1:9" x14ac:dyDescent="0.2">
      <c r="A172" s="4" t="s">
        <v>12</v>
      </c>
      <c r="B172" s="5" t="s">
        <v>520</v>
      </c>
      <c r="C172" s="111">
        <v>0</v>
      </c>
      <c r="D172" s="110" t="s">
        <v>634</v>
      </c>
      <c r="E172" s="6"/>
      <c r="G172" s="121" t="str">
        <f t="shared" si="7"/>
        <v>OK</v>
      </c>
      <c r="H172" s="121" t="str">
        <f t="shared" si="8"/>
        <v>OK</v>
      </c>
      <c r="I172" s="121" t="str">
        <f>IF(AND($C172&gt;0, NOT($C$268&gt;0)), "Row " &amp; ROW($C$268) &amp; " should be positive!", "OK")</f>
        <v>OK</v>
      </c>
    </row>
    <row r="173" spans="1:9" x14ac:dyDescent="0.2">
      <c r="A173" s="4" t="s">
        <v>13</v>
      </c>
      <c r="B173" s="5" t="s">
        <v>520</v>
      </c>
      <c r="C173" s="111">
        <v>0</v>
      </c>
      <c r="D173" s="110" t="s">
        <v>634</v>
      </c>
      <c r="E173" s="6"/>
      <c r="G173" s="121" t="str">
        <f t="shared" si="7"/>
        <v>OK</v>
      </c>
      <c r="H173" s="121" t="str">
        <f t="shared" si="8"/>
        <v>OK</v>
      </c>
      <c r="I173" s="121" t="str">
        <f>IF(AND($C173&gt;0, NOT($C$269&gt;0)), "Row " &amp; ROW($C$269) &amp; " should be positive!", "OK")</f>
        <v>OK</v>
      </c>
    </row>
    <row r="174" spans="1:9" x14ac:dyDescent="0.2">
      <c r="A174" s="4" t="s">
        <v>1</v>
      </c>
      <c r="B174" s="5" t="s">
        <v>1020</v>
      </c>
      <c r="C174" s="111">
        <v>0</v>
      </c>
      <c r="D174" s="110" t="s">
        <v>634</v>
      </c>
      <c r="E174" s="6"/>
      <c r="G174" s="121" t="str">
        <f t="shared" si="7"/>
        <v>OK</v>
      </c>
      <c r="H174" s="121" t="str">
        <f t="shared" si="8"/>
        <v>OK</v>
      </c>
      <c r="I174" s="121" t="str">
        <f>IF(AND($C174&gt;0, NOT($C$270&gt;0)), "Row " &amp; ROW($C$270) &amp; " should be positive!", "OK")</f>
        <v>OK</v>
      </c>
    </row>
    <row r="175" spans="1:9" x14ac:dyDescent="0.2">
      <c r="A175" s="4" t="s">
        <v>12</v>
      </c>
      <c r="B175" s="5" t="s">
        <v>1020</v>
      </c>
      <c r="C175" s="111">
        <v>0</v>
      </c>
      <c r="D175" s="110" t="s">
        <v>634</v>
      </c>
      <c r="E175" s="6"/>
      <c r="G175" s="121" t="str">
        <f t="shared" si="7"/>
        <v>OK</v>
      </c>
      <c r="H175" s="121" t="str">
        <f t="shared" si="8"/>
        <v>OK</v>
      </c>
      <c r="I175" s="121" t="str">
        <f>IF(AND($C175&gt;0, NOT($C$271&gt;0)), "Row " &amp; ROW($C$271) &amp; " should be positive!", "OK")</f>
        <v>OK</v>
      </c>
    </row>
    <row r="176" spans="1:9" x14ac:dyDescent="0.2">
      <c r="A176" s="4" t="s">
        <v>13</v>
      </c>
      <c r="B176" s="5" t="s">
        <v>1020</v>
      </c>
      <c r="C176" s="111">
        <v>0</v>
      </c>
      <c r="D176" s="110" t="s">
        <v>634</v>
      </c>
      <c r="E176" s="6"/>
      <c r="G176" s="121" t="str">
        <f t="shared" si="7"/>
        <v>OK</v>
      </c>
      <c r="H176" s="121" t="str">
        <f t="shared" si="8"/>
        <v>OK</v>
      </c>
      <c r="I176" s="121" t="str">
        <f>IF(AND($C176&gt;0, NOT($C$272&gt;0)), "Row " &amp; ROW($C$272) &amp; " should be positive!", "OK")</f>
        <v>OK</v>
      </c>
    </row>
    <row r="177" spans="1:9" x14ac:dyDescent="0.2">
      <c r="A177" s="4" t="s">
        <v>1</v>
      </c>
      <c r="B177" s="5" t="s">
        <v>1025</v>
      </c>
      <c r="C177" s="111">
        <v>0</v>
      </c>
      <c r="D177" s="110" t="s">
        <v>634</v>
      </c>
      <c r="E177" s="6"/>
      <c r="G177" s="121" t="str">
        <f t="shared" si="7"/>
        <v>OK</v>
      </c>
      <c r="H177" s="121" t="str">
        <f t="shared" si="8"/>
        <v>OK</v>
      </c>
      <c r="I177" s="121" t="str">
        <f>IF(AND($C177&gt;0, NOT($C$273&gt;0)), "Row " &amp; ROW($C$273) &amp; " should be positive!", "OK")</f>
        <v>OK</v>
      </c>
    </row>
    <row r="178" spans="1:9" x14ac:dyDescent="0.2">
      <c r="A178" s="4" t="s">
        <v>12</v>
      </c>
      <c r="B178" s="5" t="s">
        <v>1025</v>
      </c>
      <c r="C178" s="111">
        <v>0</v>
      </c>
      <c r="D178" s="110" t="s">
        <v>634</v>
      </c>
      <c r="E178" s="6"/>
      <c r="G178" s="121" t="str">
        <f t="shared" si="7"/>
        <v>OK</v>
      </c>
      <c r="H178" s="121" t="str">
        <f t="shared" si="8"/>
        <v>OK</v>
      </c>
      <c r="I178" s="121" t="str">
        <f>IF(AND($C178&gt;0, NOT($C$274&gt;0)), "Row " &amp; ROW($C$274) &amp; " should be positive!", "OK")</f>
        <v>OK</v>
      </c>
    </row>
    <row r="179" spans="1:9" x14ac:dyDescent="0.2">
      <c r="A179" s="4" t="s">
        <v>13</v>
      </c>
      <c r="B179" s="5" t="s">
        <v>1025</v>
      </c>
      <c r="C179" s="111">
        <v>0</v>
      </c>
      <c r="D179" s="110" t="s">
        <v>634</v>
      </c>
      <c r="E179" s="6"/>
      <c r="G179" s="121" t="str">
        <f t="shared" si="7"/>
        <v>OK</v>
      </c>
      <c r="H179" s="121" t="str">
        <f t="shared" si="8"/>
        <v>OK</v>
      </c>
      <c r="I179" s="121" t="str">
        <f>IF(AND($C179&gt;0, NOT($C$275&gt;0)), "Row " &amp; ROW($C$275) &amp; " should be positive!", "OK")</f>
        <v>OK</v>
      </c>
    </row>
    <row r="180" spans="1:9" x14ac:dyDescent="0.2">
      <c r="A180" s="4" t="s">
        <v>1</v>
      </c>
      <c r="B180" s="5" t="s">
        <v>521</v>
      </c>
      <c r="C180" s="109">
        <f xml:space="preserve"> SUM($C$183, $C$195)</f>
        <v>0</v>
      </c>
      <c r="D180" s="110" t="s">
        <v>634</v>
      </c>
      <c r="E180" s="6"/>
      <c r="F180" s="122">
        <f>SUM($C$180) - SUM($C$183, $C$195)</f>
        <v>0</v>
      </c>
      <c r="G180" s="121" t="str">
        <f t="shared" si="7"/>
        <v>OK</v>
      </c>
      <c r="H180" s="121" t="str">
        <f t="shared" si="8"/>
        <v>OK</v>
      </c>
      <c r="I180" s="121" t="str">
        <f>IF(AND($C180&gt;0, NOT($C$276&gt;0)), "Row " &amp; ROW($C$276) &amp; " should be positive!", "OK")</f>
        <v>OK</v>
      </c>
    </row>
    <row r="181" spans="1:9" x14ac:dyDescent="0.2">
      <c r="A181" s="4" t="s">
        <v>12</v>
      </c>
      <c r="B181" s="5" t="s">
        <v>521</v>
      </c>
      <c r="C181" s="109">
        <f xml:space="preserve"> SUM($C$184, $C$196)</f>
        <v>0</v>
      </c>
      <c r="D181" s="110" t="s">
        <v>634</v>
      </c>
      <c r="E181" s="6"/>
      <c r="F181" s="122">
        <f>SUM($C$181) - SUM($C$184, $C$196)</f>
        <v>0</v>
      </c>
      <c r="G181" s="121" t="str">
        <f t="shared" si="7"/>
        <v>OK</v>
      </c>
      <c r="H181" s="121" t="str">
        <f t="shared" si="8"/>
        <v>OK</v>
      </c>
      <c r="I181" s="121" t="str">
        <f>IF(AND($C181&gt;0, NOT($C$277&gt;0)), "Row " &amp; ROW($C$277) &amp; " should be positive!", "OK")</f>
        <v>OK</v>
      </c>
    </row>
    <row r="182" spans="1:9" x14ac:dyDescent="0.2">
      <c r="A182" s="4" t="s">
        <v>13</v>
      </c>
      <c r="B182" s="5" t="s">
        <v>521</v>
      </c>
      <c r="C182" s="109">
        <f xml:space="preserve"> SUM($C$185, $C$197)</f>
        <v>0</v>
      </c>
      <c r="D182" s="110" t="s">
        <v>634</v>
      </c>
      <c r="E182" s="6"/>
      <c r="F182" s="122">
        <f>SUM($C$182) - SUM($C$185, $C$197)</f>
        <v>0</v>
      </c>
      <c r="G182" s="121" t="str">
        <f t="shared" si="7"/>
        <v>OK</v>
      </c>
      <c r="H182" s="121" t="str">
        <f t="shared" si="8"/>
        <v>OK</v>
      </c>
      <c r="I182" s="121" t="str">
        <f>IF(AND($C182&gt;0, NOT($C$278&gt;0)), "Row " &amp; ROW($C$278) &amp; " should be positive!", "OK")</f>
        <v>OK</v>
      </c>
    </row>
    <row r="183" spans="1:9" x14ac:dyDescent="0.2">
      <c r="A183" s="4" t="s">
        <v>1</v>
      </c>
      <c r="B183" s="5" t="s">
        <v>522</v>
      </c>
      <c r="C183" s="109">
        <f xml:space="preserve"> SUM($C$186, $C$189, $C$192)</f>
        <v>0</v>
      </c>
      <c r="D183" s="110" t="s">
        <v>634</v>
      </c>
      <c r="E183" s="6"/>
      <c r="F183" s="122">
        <f>SUM($C$183) - SUM($C$186, $C$189, $C$192)</f>
        <v>0</v>
      </c>
      <c r="G183" s="121" t="str">
        <f t="shared" si="7"/>
        <v>OK</v>
      </c>
      <c r="H183" s="121" t="str">
        <f t="shared" si="8"/>
        <v>OK</v>
      </c>
      <c r="I183" s="121" t="str">
        <f>IF(AND($C183&gt;0, NOT($C$279&gt;0)), "Row " &amp; ROW($C$279) &amp; " should be positive!", "OK")</f>
        <v>OK</v>
      </c>
    </row>
    <row r="184" spans="1:9" x14ac:dyDescent="0.2">
      <c r="A184" s="4" t="s">
        <v>12</v>
      </c>
      <c r="B184" s="5" t="s">
        <v>522</v>
      </c>
      <c r="C184" s="109">
        <f xml:space="preserve"> SUM($C$187, $C$190, $C$193)</f>
        <v>0</v>
      </c>
      <c r="D184" s="110" t="s">
        <v>634</v>
      </c>
      <c r="E184" s="6"/>
      <c r="F184" s="122">
        <f>SUM($C$184) - SUM($C$187, $C$190, $C$193)</f>
        <v>0</v>
      </c>
      <c r="G184" s="121" t="str">
        <f t="shared" si="7"/>
        <v>OK</v>
      </c>
      <c r="H184" s="121" t="str">
        <f t="shared" si="8"/>
        <v>OK</v>
      </c>
      <c r="I184" s="121" t="str">
        <f>IF(AND($C184&gt;0, NOT($C$280&gt;0)), "Row " &amp; ROW($C$280) &amp; " should be positive!", "OK")</f>
        <v>OK</v>
      </c>
    </row>
    <row r="185" spans="1:9" x14ac:dyDescent="0.2">
      <c r="A185" s="4" t="s">
        <v>13</v>
      </c>
      <c r="B185" s="5" t="s">
        <v>522</v>
      </c>
      <c r="C185" s="109">
        <f xml:space="preserve"> SUM($C$188, $C$191, $C$194)</f>
        <v>0</v>
      </c>
      <c r="D185" s="110" t="s">
        <v>634</v>
      </c>
      <c r="E185" s="6"/>
      <c r="F185" s="122">
        <f>SUM($C$185) - SUM($C$188, $C$191, $C$194)</f>
        <v>0</v>
      </c>
      <c r="G185" s="121" t="str">
        <f t="shared" si="7"/>
        <v>OK</v>
      </c>
      <c r="H185" s="121" t="str">
        <f t="shared" si="8"/>
        <v>OK</v>
      </c>
      <c r="I185" s="121" t="str">
        <f>IF(AND($C185&gt;0, NOT($C$281&gt;0)), "Row " &amp; ROW($C$281) &amp; " should be positive!", "OK")</f>
        <v>OK</v>
      </c>
    </row>
    <row r="186" spans="1:9" x14ac:dyDescent="0.2">
      <c r="A186" s="4" t="s">
        <v>1</v>
      </c>
      <c r="B186" s="5" t="s">
        <v>523</v>
      </c>
      <c r="C186" s="111">
        <v>0</v>
      </c>
      <c r="D186" s="110" t="s">
        <v>634</v>
      </c>
      <c r="E186" s="6"/>
      <c r="G186" s="121" t="str">
        <f t="shared" si="7"/>
        <v>OK</v>
      </c>
      <c r="H186" s="121" t="str">
        <f t="shared" si="8"/>
        <v>OK</v>
      </c>
      <c r="I186" s="121" t="str">
        <f>IF(AND($C186&gt;0, NOT($C$282&gt;0)), "Row " &amp; ROW($C$282) &amp; " should be positive!", "OK")</f>
        <v>OK</v>
      </c>
    </row>
    <row r="187" spans="1:9" x14ac:dyDescent="0.2">
      <c r="A187" s="4" t="s">
        <v>12</v>
      </c>
      <c r="B187" s="5" t="s">
        <v>523</v>
      </c>
      <c r="C187" s="111">
        <v>0</v>
      </c>
      <c r="D187" s="110" t="s">
        <v>634</v>
      </c>
      <c r="E187" s="6"/>
      <c r="G187" s="121" t="str">
        <f t="shared" si="7"/>
        <v>OK</v>
      </c>
      <c r="H187" s="121" t="str">
        <f t="shared" si="8"/>
        <v>OK</v>
      </c>
      <c r="I187" s="121" t="str">
        <f>IF(AND($C187&gt;0, NOT($C$283&gt;0)), "Row " &amp; ROW($C$283) &amp; " should be positive!", "OK")</f>
        <v>OK</v>
      </c>
    </row>
    <row r="188" spans="1:9" x14ac:dyDescent="0.2">
      <c r="A188" s="4" t="s">
        <v>13</v>
      </c>
      <c r="B188" s="5" t="s">
        <v>523</v>
      </c>
      <c r="C188" s="111">
        <v>0</v>
      </c>
      <c r="D188" s="110" t="s">
        <v>634</v>
      </c>
      <c r="E188" s="6"/>
      <c r="G188" s="121" t="str">
        <f t="shared" si="7"/>
        <v>OK</v>
      </c>
      <c r="H188" s="121" t="str">
        <f t="shared" si="8"/>
        <v>OK</v>
      </c>
      <c r="I188" s="121" t="str">
        <f>IF(AND($C188&gt;0, NOT($C$284&gt;0)), "Row " &amp; ROW($C$284) &amp; " should be positive!", "OK")</f>
        <v>OK</v>
      </c>
    </row>
    <row r="189" spans="1:9" x14ac:dyDescent="0.2">
      <c r="A189" s="4" t="s">
        <v>1</v>
      </c>
      <c r="B189" s="5" t="s">
        <v>524</v>
      </c>
      <c r="C189" s="111">
        <v>0</v>
      </c>
      <c r="D189" s="110" t="s">
        <v>634</v>
      </c>
      <c r="E189" s="6"/>
      <c r="G189" s="121" t="str">
        <f t="shared" si="7"/>
        <v>OK</v>
      </c>
      <c r="H189" s="121" t="str">
        <f t="shared" si="8"/>
        <v>OK</v>
      </c>
      <c r="I189" s="121" t="str">
        <f>IF(AND($C189&gt;0, NOT($C$285&gt;0)), "Row " &amp; ROW($C$285) &amp; " should be positive!", "OK")</f>
        <v>OK</v>
      </c>
    </row>
    <row r="190" spans="1:9" x14ac:dyDescent="0.2">
      <c r="A190" s="4" t="s">
        <v>12</v>
      </c>
      <c r="B190" s="5" t="s">
        <v>524</v>
      </c>
      <c r="C190" s="111">
        <v>0</v>
      </c>
      <c r="D190" s="110" t="s">
        <v>634</v>
      </c>
      <c r="E190" s="6"/>
      <c r="G190" s="121" t="str">
        <f t="shared" si="7"/>
        <v>OK</v>
      </c>
      <c r="H190" s="121" t="str">
        <f t="shared" ref="H190:H221" si="9">IF(AND($C190&gt;0, $D190= "NA"), "Flag should be OK", "OK")</f>
        <v>OK</v>
      </c>
      <c r="I190" s="121" t="str">
        <f>IF(AND($C190&gt;0, NOT($C$286&gt;0)), "Row " &amp; ROW($C$286) &amp; " should be positive!", "OK")</f>
        <v>OK</v>
      </c>
    </row>
    <row r="191" spans="1:9" x14ac:dyDescent="0.2">
      <c r="A191" s="4" t="s">
        <v>13</v>
      </c>
      <c r="B191" s="5" t="s">
        <v>524</v>
      </c>
      <c r="C191" s="111">
        <v>0</v>
      </c>
      <c r="D191" s="110" t="s">
        <v>634</v>
      </c>
      <c r="E191" s="6"/>
      <c r="G191" s="121" t="str">
        <f t="shared" si="7"/>
        <v>OK</v>
      </c>
      <c r="H191" s="121" t="str">
        <f t="shared" si="9"/>
        <v>OK</v>
      </c>
      <c r="I191" s="121" t="str">
        <f>IF(AND($C191&gt;0, NOT($C$287&gt;0)), "Row " &amp; ROW($C$287) &amp; " should be positive!", "OK")</f>
        <v>OK</v>
      </c>
    </row>
    <row r="192" spans="1:9" x14ac:dyDescent="0.2">
      <c r="A192" s="4" t="s">
        <v>1</v>
      </c>
      <c r="B192" s="5" t="s">
        <v>525</v>
      </c>
      <c r="C192" s="111">
        <v>0</v>
      </c>
      <c r="D192" s="110" t="s">
        <v>634</v>
      </c>
      <c r="E192" s="6"/>
      <c r="G192" s="121" t="str">
        <f t="shared" si="7"/>
        <v>OK</v>
      </c>
      <c r="H192" s="121" t="str">
        <f t="shared" si="9"/>
        <v>OK</v>
      </c>
      <c r="I192" s="121" t="str">
        <f>IF(AND($C192&gt;0, NOT($C$288&gt;0)), "Row " &amp; ROW($C$288) &amp; " should be positive!", "OK")</f>
        <v>OK</v>
      </c>
    </row>
    <row r="193" spans="1:9" x14ac:dyDescent="0.2">
      <c r="A193" s="4" t="s">
        <v>12</v>
      </c>
      <c r="B193" s="5" t="s">
        <v>525</v>
      </c>
      <c r="C193" s="111">
        <v>0</v>
      </c>
      <c r="D193" s="110" t="s">
        <v>634</v>
      </c>
      <c r="E193" s="6"/>
      <c r="G193" s="121" t="str">
        <f t="shared" si="7"/>
        <v>OK</v>
      </c>
      <c r="H193" s="121" t="str">
        <f t="shared" si="9"/>
        <v>OK</v>
      </c>
      <c r="I193" s="121" t="str">
        <f>IF(AND($C193&gt;0, NOT($C$289&gt;0)), "Row " &amp; ROW($C$289) &amp; " should be positive!", "OK")</f>
        <v>OK</v>
      </c>
    </row>
    <row r="194" spans="1:9" x14ac:dyDescent="0.2">
      <c r="A194" s="4" t="s">
        <v>13</v>
      </c>
      <c r="B194" s="5" t="s">
        <v>525</v>
      </c>
      <c r="C194" s="111">
        <v>0</v>
      </c>
      <c r="D194" s="110" t="s">
        <v>634</v>
      </c>
      <c r="E194" s="6"/>
      <c r="G194" s="121" t="str">
        <f t="shared" si="7"/>
        <v>OK</v>
      </c>
      <c r="H194" s="121" t="str">
        <f t="shared" si="9"/>
        <v>OK</v>
      </c>
      <c r="I194" s="121" t="str">
        <f>IF(AND($C194&gt;0, NOT($C$290&gt;0)), "Row " &amp; ROW($C$290) &amp; " should be positive!", "OK")</f>
        <v>OK</v>
      </c>
    </row>
    <row r="195" spans="1:9" x14ac:dyDescent="0.2">
      <c r="A195" s="4" t="s">
        <v>1</v>
      </c>
      <c r="B195" s="5" t="s">
        <v>526</v>
      </c>
      <c r="C195" s="109">
        <f xml:space="preserve"> SUM($C$207, $C$210, $C$213, $C$216, $C$219)</f>
        <v>0</v>
      </c>
      <c r="D195" s="110" t="s">
        <v>634</v>
      </c>
      <c r="E195" s="6"/>
      <c r="F195" s="122">
        <f>SUM($C$195) - SUM($C$198, $C$201, $C$204)</f>
        <v>0</v>
      </c>
      <c r="G195" s="121" t="str">
        <f t="shared" si="7"/>
        <v>OK</v>
      </c>
      <c r="H195" s="121" t="str">
        <f t="shared" si="9"/>
        <v>OK</v>
      </c>
      <c r="I195" s="121" t="str">
        <f>IF(AND($C195&gt;0, NOT($C$291&gt;0)), "Row " &amp; ROW($C$291) &amp; " should be positive!", "OK")</f>
        <v>OK</v>
      </c>
    </row>
    <row r="196" spans="1:9" x14ac:dyDescent="0.2">
      <c r="A196" s="4" t="s">
        <v>12</v>
      </c>
      <c r="B196" s="5" t="s">
        <v>526</v>
      </c>
      <c r="C196" s="109">
        <f xml:space="preserve"> SUM($C$208, $C$211, $C$214, $C$217, $C$220)</f>
        <v>0</v>
      </c>
      <c r="D196" s="110" t="s">
        <v>634</v>
      </c>
      <c r="E196" s="6"/>
      <c r="F196" s="122">
        <f>SUM($C$196) - SUM($C$199, $C$202, $C$205)</f>
        <v>0</v>
      </c>
      <c r="G196" s="121" t="str">
        <f t="shared" si="7"/>
        <v>OK</v>
      </c>
      <c r="H196" s="121" t="str">
        <f t="shared" si="9"/>
        <v>OK</v>
      </c>
      <c r="I196" s="121" t="str">
        <f>IF(AND($C196&gt;0, NOT($C$292&gt;0)), "Row " &amp; ROW($C$292) &amp; " should be positive!", "OK")</f>
        <v>OK</v>
      </c>
    </row>
    <row r="197" spans="1:9" x14ac:dyDescent="0.2">
      <c r="A197" s="4" t="s">
        <v>13</v>
      </c>
      <c r="B197" s="5" t="s">
        <v>526</v>
      </c>
      <c r="C197" s="109">
        <f xml:space="preserve"> SUM($C$209, $C$212, $C$215, $C$218, $C$221)</f>
        <v>0</v>
      </c>
      <c r="D197" s="110" t="s">
        <v>634</v>
      </c>
      <c r="E197" s="6"/>
      <c r="F197" s="122">
        <f>SUM($C$197) - SUM($C$200, $C$203, $C$206)</f>
        <v>0</v>
      </c>
      <c r="G197" s="121" t="str">
        <f t="shared" si="7"/>
        <v>OK</v>
      </c>
      <c r="H197" s="121" t="str">
        <f t="shared" si="9"/>
        <v>OK</v>
      </c>
      <c r="I197" s="121" t="str">
        <f>IF(AND($C197&gt;0, NOT($C$293&gt;0)), "Row " &amp; ROW($C$293) &amp; " should be positive!", "OK")</f>
        <v>OK</v>
      </c>
    </row>
    <row r="198" spans="1:9" x14ac:dyDescent="0.2">
      <c r="A198" s="4" t="s">
        <v>1</v>
      </c>
      <c r="B198" s="5" t="s">
        <v>527</v>
      </c>
      <c r="C198" s="111">
        <v>0</v>
      </c>
      <c r="D198" s="110" t="s">
        <v>634</v>
      </c>
      <c r="E198" s="6"/>
      <c r="F198" s="122">
        <f>SUM($C$195) - SUM($C$207, $C$210, $C$213, $C$216, $C$219)</f>
        <v>0</v>
      </c>
      <c r="G198" s="121" t="str">
        <f t="shared" ref="G198:G261" si="10">IF(OR(ISBLANK($C198), ISBLANK($D198)), "missing", "OK")</f>
        <v>OK</v>
      </c>
      <c r="H198" s="121" t="str">
        <f t="shared" si="9"/>
        <v>OK</v>
      </c>
      <c r="I198" s="121" t="str">
        <f>IF(AND($C198&gt;0, NOT($C$294&gt;0)), "Row " &amp; ROW($C$294) &amp; " should be positive!", "OK")</f>
        <v>OK</v>
      </c>
    </row>
    <row r="199" spans="1:9" x14ac:dyDescent="0.2">
      <c r="A199" s="4" t="s">
        <v>12</v>
      </c>
      <c r="B199" s="5" t="s">
        <v>527</v>
      </c>
      <c r="C199" s="111">
        <v>0</v>
      </c>
      <c r="D199" s="110" t="s">
        <v>634</v>
      </c>
      <c r="E199" s="6"/>
      <c r="F199" s="122">
        <f>SUM($C$196) - SUM($C$208, $C$211, $C$214, $C$217, $C$220)</f>
        <v>0</v>
      </c>
      <c r="G199" s="121" t="str">
        <f t="shared" si="10"/>
        <v>OK</v>
      </c>
      <c r="H199" s="121" t="str">
        <f t="shared" si="9"/>
        <v>OK</v>
      </c>
      <c r="I199" s="121" t="str">
        <f>IF(AND($C199&gt;0, NOT($C$295&gt;0)), "Row " &amp; ROW($C$295) &amp; " should be positive!", "OK")</f>
        <v>OK</v>
      </c>
    </row>
    <row r="200" spans="1:9" x14ac:dyDescent="0.2">
      <c r="A200" s="4" t="s">
        <v>13</v>
      </c>
      <c r="B200" s="5" t="s">
        <v>527</v>
      </c>
      <c r="C200" s="111">
        <v>0</v>
      </c>
      <c r="D200" s="110" t="s">
        <v>634</v>
      </c>
      <c r="E200" s="6"/>
      <c r="F200" s="122">
        <f>SUM($C$197) - SUM($C$209, $C$212, $C$215, $C$218, $C$221)</f>
        <v>0</v>
      </c>
      <c r="G200" s="121" t="str">
        <f t="shared" si="10"/>
        <v>OK</v>
      </c>
      <c r="H200" s="121" t="str">
        <f t="shared" si="9"/>
        <v>OK</v>
      </c>
      <c r="I200" s="121" t="str">
        <f>IF(AND($C200&gt;0, NOT($C$296&gt;0)), "Row " &amp; ROW($C$296) &amp; " should be positive!", "OK")</f>
        <v>OK</v>
      </c>
    </row>
    <row r="201" spans="1:9" x14ac:dyDescent="0.2">
      <c r="A201" s="4" t="s">
        <v>1</v>
      </c>
      <c r="B201" s="5" t="s">
        <v>528</v>
      </c>
      <c r="C201" s="111">
        <v>0</v>
      </c>
      <c r="D201" s="110" t="s">
        <v>634</v>
      </c>
      <c r="E201" s="6"/>
      <c r="G201" s="121" t="str">
        <f t="shared" si="10"/>
        <v>OK</v>
      </c>
      <c r="H201" s="121" t="str">
        <f t="shared" si="9"/>
        <v>OK</v>
      </c>
      <c r="I201" s="121" t="str">
        <f>IF(AND($C201&gt;0, NOT($C$297&gt;0)), "Row " &amp; ROW($C$297) &amp; " should be positive!", "OK")</f>
        <v>OK</v>
      </c>
    </row>
    <row r="202" spans="1:9" x14ac:dyDescent="0.2">
      <c r="A202" s="4" t="s">
        <v>12</v>
      </c>
      <c r="B202" s="5" t="s">
        <v>528</v>
      </c>
      <c r="C202" s="111">
        <v>0</v>
      </c>
      <c r="D202" s="110" t="s">
        <v>634</v>
      </c>
      <c r="E202" s="6"/>
      <c r="G202" s="121" t="str">
        <f t="shared" si="10"/>
        <v>OK</v>
      </c>
      <c r="H202" s="121" t="str">
        <f t="shared" si="9"/>
        <v>OK</v>
      </c>
      <c r="I202" s="121" t="str">
        <f>IF(AND($C202&gt;0, NOT($C$298&gt;0)), "Row " &amp; ROW($C$298) &amp; " should be positive!", "OK")</f>
        <v>OK</v>
      </c>
    </row>
    <row r="203" spans="1:9" x14ac:dyDescent="0.2">
      <c r="A203" s="4" t="s">
        <v>13</v>
      </c>
      <c r="B203" s="5" t="s">
        <v>528</v>
      </c>
      <c r="C203" s="111">
        <v>0</v>
      </c>
      <c r="D203" s="110" t="s">
        <v>634</v>
      </c>
      <c r="E203" s="6"/>
      <c r="G203" s="121" t="str">
        <f t="shared" si="10"/>
        <v>OK</v>
      </c>
      <c r="H203" s="121" t="str">
        <f t="shared" si="9"/>
        <v>OK</v>
      </c>
      <c r="I203" s="121" t="str">
        <f>IF(AND($C203&gt;0, NOT($C$299&gt;0)), "Row " &amp; ROW($C$299) &amp; " should be positive!", "OK")</f>
        <v>OK</v>
      </c>
    </row>
    <row r="204" spans="1:9" x14ac:dyDescent="0.2">
      <c r="A204" s="4" t="s">
        <v>1</v>
      </c>
      <c r="B204" s="5" t="s">
        <v>529</v>
      </c>
      <c r="C204" s="111">
        <v>0</v>
      </c>
      <c r="D204" s="110" t="s">
        <v>634</v>
      </c>
      <c r="E204" s="6"/>
      <c r="G204" s="121" t="str">
        <f t="shared" si="10"/>
        <v>OK</v>
      </c>
      <c r="H204" s="121" t="str">
        <f t="shared" si="9"/>
        <v>OK</v>
      </c>
      <c r="I204" s="121" t="str">
        <f>IF(AND($C204&gt;0, NOT($C$300&gt;0)), "Row " &amp; ROW($C$300) &amp; " should be positive!", "OK")</f>
        <v>OK</v>
      </c>
    </row>
    <row r="205" spans="1:9" x14ac:dyDescent="0.2">
      <c r="A205" s="4" t="s">
        <v>12</v>
      </c>
      <c r="B205" s="5" t="s">
        <v>529</v>
      </c>
      <c r="C205" s="111">
        <v>0</v>
      </c>
      <c r="D205" s="110" t="s">
        <v>634</v>
      </c>
      <c r="E205" s="6"/>
      <c r="G205" s="121" t="str">
        <f t="shared" si="10"/>
        <v>OK</v>
      </c>
      <c r="H205" s="121" t="str">
        <f t="shared" si="9"/>
        <v>OK</v>
      </c>
      <c r="I205" s="121" t="str">
        <f>IF(AND($C205&gt;0, NOT($C$301&gt;0)), "Row " &amp; ROW($C$301) &amp; " should be positive!", "OK")</f>
        <v>OK</v>
      </c>
    </row>
    <row r="206" spans="1:9" x14ac:dyDescent="0.2">
      <c r="A206" s="4" t="s">
        <v>13</v>
      </c>
      <c r="B206" s="5" t="s">
        <v>529</v>
      </c>
      <c r="C206" s="111">
        <v>0</v>
      </c>
      <c r="D206" s="110" t="s">
        <v>634</v>
      </c>
      <c r="E206" s="6"/>
      <c r="G206" s="121" t="str">
        <f t="shared" si="10"/>
        <v>OK</v>
      </c>
      <c r="H206" s="121" t="str">
        <f t="shared" si="9"/>
        <v>OK</v>
      </c>
      <c r="I206" s="121" t="str">
        <f>IF(AND($C206&gt;0, NOT($C$302&gt;0)), "Row " &amp; ROW($C$302) &amp; " should be positive!", "OK")</f>
        <v>OK</v>
      </c>
    </row>
    <row r="207" spans="1:9" x14ac:dyDescent="0.2">
      <c r="A207" s="4" t="s">
        <v>1</v>
      </c>
      <c r="B207" s="5" t="s">
        <v>530</v>
      </c>
      <c r="C207" s="111">
        <v>0</v>
      </c>
      <c r="D207" s="110" t="s">
        <v>634</v>
      </c>
      <c r="E207" s="6"/>
      <c r="G207" s="121" t="str">
        <f t="shared" si="10"/>
        <v>OK</v>
      </c>
      <c r="H207" s="121" t="str">
        <f t="shared" si="9"/>
        <v>OK</v>
      </c>
      <c r="I207" s="121" t="str">
        <f>IF(AND($C207&gt;0, NOT($C$303&gt;0)), "Row " &amp; ROW($C$303) &amp; " should be positive!", "OK")</f>
        <v>OK</v>
      </c>
    </row>
    <row r="208" spans="1:9" x14ac:dyDescent="0.2">
      <c r="A208" s="4" t="s">
        <v>12</v>
      </c>
      <c r="B208" s="5" t="s">
        <v>530</v>
      </c>
      <c r="C208" s="111">
        <v>0</v>
      </c>
      <c r="D208" s="110" t="s">
        <v>634</v>
      </c>
      <c r="E208" s="6"/>
      <c r="G208" s="121" t="str">
        <f t="shared" si="10"/>
        <v>OK</v>
      </c>
      <c r="H208" s="121" t="str">
        <f t="shared" si="9"/>
        <v>OK</v>
      </c>
      <c r="I208" s="121" t="str">
        <f>IF(AND($C208&gt;0, NOT($C$304&gt;0)), "Row " &amp; ROW($C$304) &amp; " should be positive!", "OK")</f>
        <v>OK</v>
      </c>
    </row>
    <row r="209" spans="1:9" x14ac:dyDescent="0.2">
      <c r="A209" s="4" t="s">
        <v>13</v>
      </c>
      <c r="B209" s="5" t="s">
        <v>530</v>
      </c>
      <c r="C209" s="111">
        <v>0</v>
      </c>
      <c r="D209" s="110" t="s">
        <v>634</v>
      </c>
      <c r="E209" s="6"/>
      <c r="G209" s="121" t="str">
        <f t="shared" si="10"/>
        <v>OK</v>
      </c>
      <c r="H209" s="121" t="str">
        <f t="shared" si="9"/>
        <v>OK</v>
      </c>
      <c r="I209" s="121" t="str">
        <f>IF(AND($C209&gt;0, NOT($C$305&gt;0)), "Row " &amp; ROW($C$305) &amp; " should be positive!", "OK")</f>
        <v>OK</v>
      </c>
    </row>
    <row r="210" spans="1:9" x14ac:dyDescent="0.2">
      <c r="A210" s="4" t="s">
        <v>1</v>
      </c>
      <c r="B210" s="5" t="s">
        <v>531</v>
      </c>
      <c r="C210" s="111">
        <v>0</v>
      </c>
      <c r="D210" s="110" t="s">
        <v>634</v>
      </c>
      <c r="E210" s="6"/>
      <c r="G210" s="121" t="str">
        <f t="shared" si="10"/>
        <v>OK</v>
      </c>
      <c r="H210" s="121" t="str">
        <f t="shared" si="9"/>
        <v>OK</v>
      </c>
      <c r="I210" s="121" t="str">
        <f>IF(AND($C210&gt;0, NOT($C$306&gt;0)), "Row " &amp; ROW($C$306) &amp; " should be positive!", "OK")</f>
        <v>OK</v>
      </c>
    </row>
    <row r="211" spans="1:9" x14ac:dyDescent="0.2">
      <c r="A211" s="4" t="s">
        <v>12</v>
      </c>
      <c r="B211" s="5" t="s">
        <v>531</v>
      </c>
      <c r="C211" s="111">
        <v>0</v>
      </c>
      <c r="D211" s="110" t="s">
        <v>634</v>
      </c>
      <c r="E211" s="6"/>
      <c r="G211" s="121" t="str">
        <f t="shared" si="10"/>
        <v>OK</v>
      </c>
      <c r="H211" s="121" t="str">
        <f t="shared" si="9"/>
        <v>OK</v>
      </c>
      <c r="I211" s="121" t="str">
        <f>IF(AND($C211&gt;0, NOT($C$307&gt;0)), "Row " &amp; ROW($C$307) &amp; " should be positive!", "OK")</f>
        <v>OK</v>
      </c>
    </row>
    <row r="212" spans="1:9" x14ac:dyDescent="0.2">
      <c r="A212" s="4" t="s">
        <v>13</v>
      </c>
      <c r="B212" s="5" t="s">
        <v>531</v>
      </c>
      <c r="C212" s="111">
        <v>0</v>
      </c>
      <c r="D212" s="110" t="s">
        <v>634</v>
      </c>
      <c r="E212" s="6"/>
      <c r="G212" s="121" t="str">
        <f t="shared" si="10"/>
        <v>OK</v>
      </c>
      <c r="H212" s="121" t="str">
        <f t="shared" si="9"/>
        <v>OK</v>
      </c>
      <c r="I212" s="121" t="str">
        <f>IF(AND($C212&gt;0, NOT($C$308&gt;0)), "Row " &amp; ROW($C$308) &amp; " should be positive!", "OK")</f>
        <v>OK</v>
      </c>
    </row>
    <row r="213" spans="1:9" x14ac:dyDescent="0.2">
      <c r="A213" s="4" t="s">
        <v>1</v>
      </c>
      <c r="B213" s="5" t="s">
        <v>532</v>
      </c>
      <c r="C213" s="111">
        <v>0</v>
      </c>
      <c r="D213" s="110" t="s">
        <v>634</v>
      </c>
      <c r="E213" s="6"/>
      <c r="G213" s="121" t="str">
        <f t="shared" si="10"/>
        <v>OK</v>
      </c>
      <c r="H213" s="121" t="str">
        <f t="shared" si="9"/>
        <v>OK</v>
      </c>
      <c r="I213" s="121" t="str">
        <f>IF(AND($C213&gt;0, NOT($C$309&gt;0)), "Row " &amp; ROW($C$309) &amp; " should be positive!", "OK")</f>
        <v>OK</v>
      </c>
    </row>
    <row r="214" spans="1:9" x14ac:dyDescent="0.2">
      <c r="A214" s="4" t="s">
        <v>12</v>
      </c>
      <c r="B214" s="5" t="s">
        <v>532</v>
      </c>
      <c r="C214" s="111">
        <v>0</v>
      </c>
      <c r="D214" s="110" t="s">
        <v>634</v>
      </c>
      <c r="E214" s="6"/>
      <c r="G214" s="121" t="str">
        <f t="shared" si="10"/>
        <v>OK</v>
      </c>
      <c r="H214" s="121" t="str">
        <f t="shared" si="9"/>
        <v>OK</v>
      </c>
      <c r="I214" s="121" t="str">
        <f>IF(AND($C214&gt;0, NOT($C$310&gt;0)), "Row " &amp; ROW($C$310) &amp; " should be positive!", "OK")</f>
        <v>OK</v>
      </c>
    </row>
    <row r="215" spans="1:9" x14ac:dyDescent="0.2">
      <c r="A215" s="4" t="s">
        <v>13</v>
      </c>
      <c r="B215" s="5" t="s">
        <v>532</v>
      </c>
      <c r="C215" s="111">
        <v>0</v>
      </c>
      <c r="D215" s="110" t="s">
        <v>634</v>
      </c>
      <c r="E215" s="6"/>
      <c r="G215" s="121" t="str">
        <f t="shared" si="10"/>
        <v>OK</v>
      </c>
      <c r="H215" s="121" t="str">
        <f t="shared" si="9"/>
        <v>OK</v>
      </c>
      <c r="I215" s="121" t="str">
        <f>IF(AND($C215&gt;0, NOT($C$311&gt;0)), "Row " &amp; ROW($C$311) &amp; " should be positive!", "OK")</f>
        <v>OK</v>
      </c>
    </row>
    <row r="216" spans="1:9" x14ac:dyDescent="0.2">
      <c r="A216" s="4" t="s">
        <v>1</v>
      </c>
      <c r="B216" s="5" t="s">
        <v>533</v>
      </c>
      <c r="C216" s="111">
        <v>0</v>
      </c>
      <c r="D216" s="110" t="s">
        <v>634</v>
      </c>
      <c r="E216" s="6"/>
      <c r="G216" s="121" t="str">
        <f t="shared" si="10"/>
        <v>OK</v>
      </c>
      <c r="H216" s="121" t="str">
        <f t="shared" si="9"/>
        <v>OK</v>
      </c>
      <c r="I216" s="121" t="str">
        <f>IF(AND($C216&gt;0, NOT($C$312&gt;0)), "Row " &amp; ROW($C$312) &amp; " should be positive!", "OK")</f>
        <v>OK</v>
      </c>
    </row>
    <row r="217" spans="1:9" x14ac:dyDescent="0.2">
      <c r="A217" s="4" t="s">
        <v>12</v>
      </c>
      <c r="B217" s="5" t="s">
        <v>533</v>
      </c>
      <c r="C217" s="111">
        <v>0</v>
      </c>
      <c r="D217" s="110" t="s">
        <v>634</v>
      </c>
      <c r="E217" s="6"/>
      <c r="G217" s="121" t="str">
        <f t="shared" si="10"/>
        <v>OK</v>
      </c>
      <c r="H217" s="121" t="str">
        <f t="shared" si="9"/>
        <v>OK</v>
      </c>
      <c r="I217" s="121" t="str">
        <f>IF(AND($C217&gt;0, NOT($C$313&gt;0)), "Row " &amp; ROW($C$313) &amp; " should be positive!", "OK")</f>
        <v>OK</v>
      </c>
    </row>
    <row r="218" spans="1:9" x14ac:dyDescent="0.2">
      <c r="A218" s="4" t="s">
        <v>13</v>
      </c>
      <c r="B218" s="5" t="s">
        <v>533</v>
      </c>
      <c r="C218" s="111">
        <v>0</v>
      </c>
      <c r="D218" s="110" t="s">
        <v>634</v>
      </c>
      <c r="E218" s="6"/>
      <c r="G218" s="121" t="str">
        <f t="shared" si="10"/>
        <v>OK</v>
      </c>
      <c r="H218" s="121" t="str">
        <f t="shared" si="9"/>
        <v>OK</v>
      </c>
      <c r="I218" s="121" t="str">
        <f>IF(AND($C218&gt;0, NOT($C$314&gt;0)), "Row " &amp; ROW($C$314) &amp; " should be positive!", "OK")</f>
        <v>OK</v>
      </c>
    </row>
    <row r="219" spans="1:9" x14ac:dyDescent="0.2">
      <c r="A219" s="4" t="s">
        <v>1</v>
      </c>
      <c r="B219" s="5" t="s">
        <v>1030</v>
      </c>
      <c r="C219" s="111">
        <v>0</v>
      </c>
      <c r="D219" s="110" t="s">
        <v>634</v>
      </c>
      <c r="E219" s="6"/>
      <c r="G219" s="121" t="str">
        <f t="shared" si="10"/>
        <v>OK</v>
      </c>
      <c r="H219" s="121" t="str">
        <f t="shared" si="9"/>
        <v>OK</v>
      </c>
      <c r="I219" s="121" t="str">
        <f>IF(AND($C219&gt;0, NOT($C$315&gt;0)), "Row " &amp; ROW($C$315) &amp; " should be positive!", "OK")</f>
        <v>OK</v>
      </c>
    </row>
    <row r="220" spans="1:9" x14ac:dyDescent="0.2">
      <c r="A220" s="4" t="s">
        <v>12</v>
      </c>
      <c r="B220" s="5" t="s">
        <v>1030</v>
      </c>
      <c r="C220" s="111">
        <v>0</v>
      </c>
      <c r="D220" s="110" t="s">
        <v>634</v>
      </c>
      <c r="E220" s="6"/>
      <c r="G220" s="121" t="str">
        <f t="shared" si="10"/>
        <v>OK</v>
      </c>
      <c r="H220" s="121" t="str">
        <f t="shared" si="9"/>
        <v>OK</v>
      </c>
      <c r="I220" s="121" t="str">
        <f>IF(AND($C220&gt;0, NOT($C$316&gt;0)), "Row " &amp; ROW($C$316) &amp; " should be positive!", "OK")</f>
        <v>OK</v>
      </c>
    </row>
    <row r="221" spans="1:9" x14ac:dyDescent="0.2">
      <c r="A221" s="4" t="s">
        <v>13</v>
      </c>
      <c r="B221" s="5" t="s">
        <v>1030</v>
      </c>
      <c r="C221" s="111">
        <v>0</v>
      </c>
      <c r="D221" s="110" t="s">
        <v>634</v>
      </c>
      <c r="E221" s="6"/>
      <c r="G221" s="121" t="str">
        <f t="shared" si="10"/>
        <v>OK</v>
      </c>
      <c r="H221" s="121" t="str">
        <f t="shared" si="9"/>
        <v>OK</v>
      </c>
      <c r="I221" s="121" t="str">
        <f>IF(AND($C221&gt;0, NOT($C$317&gt;0)), "Row " &amp; ROW($C$317) &amp; " should be positive!", "OK")</f>
        <v>OK</v>
      </c>
    </row>
    <row r="222" spans="1:9" x14ac:dyDescent="0.2">
      <c r="A222" s="4" t="s">
        <v>1</v>
      </c>
      <c r="B222" s="5" t="s">
        <v>534</v>
      </c>
      <c r="C222" s="112">
        <f xml:space="preserve"> SUM($C$225, $C$276)</f>
        <v>0</v>
      </c>
      <c r="D222" s="110" t="s">
        <v>634</v>
      </c>
      <c r="E222" s="6"/>
      <c r="F222" s="123">
        <f>SUM($C$222) - SUM($C$225, $C$276)</f>
        <v>0</v>
      </c>
      <c r="G222" s="121" t="str">
        <f t="shared" si="10"/>
        <v>OK</v>
      </c>
      <c r="H222" s="121" t="str">
        <f t="shared" ref="H222:H253" si="11">IF(AND($C222&gt;0, $D222= "NA"), "Flag should be OK", "OK")</f>
        <v>OK</v>
      </c>
      <c r="I222" s="121" t="str">
        <f>IF(AND($C222&gt;0, NOT($C$126&gt;0)), "Row " &amp; ROW($C$126) &amp; " should be positive!", "OK")</f>
        <v>OK</v>
      </c>
    </row>
    <row r="223" spans="1:9" x14ac:dyDescent="0.2">
      <c r="A223" s="4" t="s">
        <v>12</v>
      </c>
      <c r="B223" s="5" t="s">
        <v>534</v>
      </c>
      <c r="C223" s="112">
        <f xml:space="preserve"> SUM($C$226, $C$277)</f>
        <v>0</v>
      </c>
      <c r="D223" s="110" t="s">
        <v>634</v>
      </c>
      <c r="E223" s="6"/>
      <c r="F223" s="123">
        <f>SUM($C$223) - SUM($C$226, $C$277)</f>
        <v>0</v>
      </c>
      <c r="G223" s="121" t="str">
        <f t="shared" si="10"/>
        <v>OK</v>
      </c>
      <c r="H223" s="121" t="str">
        <f t="shared" si="11"/>
        <v>OK</v>
      </c>
      <c r="I223" s="121" t="str">
        <f>IF(AND($C223&gt;0, NOT($C$127&gt;0)), "Row " &amp; ROW($C$127) &amp; " should be positive!", "OK")</f>
        <v>OK</v>
      </c>
    </row>
    <row r="224" spans="1:9" x14ac:dyDescent="0.2">
      <c r="A224" s="4" t="s">
        <v>13</v>
      </c>
      <c r="B224" s="5" t="s">
        <v>534</v>
      </c>
      <c r="C224" s="112">
        <f xml:space="preserve"> SUM($C$227, $C$278)</f>
        <v>0</v>
      </c>
      <c r="D224" s="110" t="s">
        <v>634</v>
      </c>
      <c r="E224" s="6"/>
      <c r="F224" s="123">
        <f>SUM($C$224) - SUM($C$227, $C$278)</f>
        <v>0</v>
      </c>
      <c r="G224" s="121" t="str">
        <f t="shared" si="10"/>
        <v>OK</v>
      </c>
      <c r="H224" s="121" t="str">
        <f t="shared" si="11"/>
        <v>OK</v>
      </c>
      <c r="I224" s="121" t="str">
        <f>IF(AND($C224&gt;0, NOT($C$128&gt;0)), "Row " &amp; ROW($C$128) &amp; " should be positive!", "OK")</f>
        <v>OK</v>
      </c>
    </row>
    <row r="225" spans="1:9" x14ac:dyDescent="0.2">
      <c r="A225" s="4" t="s">
        <v>1</v>
      </c>
      <c r="B225" s="5" t="s">
        <v>535</v>
      </c>
      <c r="C225" s="112">
        <f xml:space="preserve"> SUM($C$228, $C$240)</f>
        <v>0</v>
      </c>
      <c r="D225" s="110" t="s">
        <v>634</v>
      </c>
      <c r="E225" s="6"/>
      <c r="F225" s="123">
        <f>SUM($C$225) - SUM($C$228, $C$240)</f>
        <v>0</v>
      </c>
      <c r="G225" s="121" t="str">
        <f t="shared" si="10"/>
        <v>OK</v>
      </c>
      <c r="H225" s="121" t="str">
        <f t="shared" si="11"/>
        <v>OK</v>
      </c>
      <c r="I225" s="121" t="str">
        <f>IF(AND($C225&gt;0, NOT($C$129&gt;0)), "Row " &amp; ROW($C$129) &amp; " should be positive!", "OK")</f>
        <v>OK</v>
      </c>
    </row>
    <row r="226" spans="1:9" x14ac:dyDescent="0.2">
      <c r="A226" s="4" t="s">
        <v>12</v>
      </c>
      <c r="B226" s="5" t="s">
        <v>535</v>
      </c>
      <c r="C226" s="112">
        <f xml:space="preserve"> SUM($C$229, $C$241)</f>
        <v>0</v>
      </c>
      <c r="D226" s="110" t="s">
        <v>634</v>
      </c>
      <c r="E226" s="6"/>
      <c r="F226" s="123">
        <f>SUM($C$226) - SUM($C$229, $C$241)</f>
        <v>0</v>
      </c>
      <c r="G226" s="121" t="str">
        <f t="shared" si="10"/>
        <v>OK</v>
      </c>
      <c r="H226" s="121" t="str">
        <f t="shared" si="11"/>
        <v>OK</v>
      </c>
      <c r="I226" s="121" t="str">
        <f>IF(AND($C226&gt;0, NOT($C$130&gt;0)), "Row " &amp; ROW($C$130) &amp; " should be positive!", "OK")</f>
        <v>OK</v>
      </c>
    </row>
    <row r="227" spans="1:9" x14ac:dyDescent="0.2">
      <c r="A227" s="4" t="s">
        <v>13</v>
      </c>
      <c r="B227" s="5" t="s">
        <v>535</v>
      </c>
      <c r="C227" s="112">
        <f xml:space="preserve"> SUM($C$230, $C$242)</f>
        <v>0</v>
      </c>
      <c r="D227" s="110" t="s">
        <v>634</v>
      </c>
      <c r="E227" s="6"/>
      <c r="F227" s="123">
        <f>SUM($C$227) - SUM($C$230, $C$242)</f>
        <v>0</v>
      </c>
      <c r="G227" s="121" t="str">
        <f t="shared" si="10"/>
        <v>OK</v>
      </c>
      <c r="H227" s="121" t="str">
        <f t="shared" si="11"/>
        <v>OK</v>
      </c>
      <c r="I227" s="121" t="str">
        <f>IF(AND($C227&gt;0, NOT($C$131&gt;0)), "Row " &amp; ROW($C$131) &amp; " should be positive!", "OK")</f>
        <v>OK</v>
      </c>
    </row>
    <row r="228" spans="1:9" x14ac:dyDescent="0.2">
      <c r="A228" s="4" t="s">
        <v>1</v>
      </c>
      <c r="B228" s="5" t="s">
        <v>536</v>
      </c>
      <c r="C228" s="112">
        <f xml:space="preserve"> SUM($C$231, $C$234, $C$237)</f>
        <v>0</v>
      </c>
      <c r="D228" s="110" t="s">
        <v>634</v>
      </c>
      <c r="E228" s="6"/>
      <c r="F228" s="123">
        <f>SUM($C$228) - SUM($C$231, $C$234, $C$237)</f>
        <v>0</v>
      </c>
      <c r="G228" s="121" t="str">
        <f t="shared" si="10"/>
        <v>OK</v>
      </c>
      <c r="H228" s="121" t="str">
        <f t="shared" si="11"/>
        <v>OK</v>
      </c>
      <c r="I228" s="121" t="str">
        <f>IF(AND($C228&gt;0, NOT($C$132&gt;0)), "Row " &amp; ROW($C$132) &amp; " should be positive!", "OK")</f>
        <v>OK</v>
      </c>
    </row>
    <row r="229" spans="1:9" x14ac:dyDescent="0.2">
      <c r="A229" s="4" t="s">
        <v>12</v>
      </c>
      <c r="B229" s="5" t="s">
        <v>536</v>
      </c>
      <c r="C229" s="112">
        <f xml:space="preserve"> SUM($C$232, $C$235, $C$238)</f>
        <v>0</v>
      </c>
      <c r="D229" s="110" t="s">
        <v>634</v>
      </c>
      <c r="E229" s="6"/>
      <c r="F229" s="123">
        <f>SUM($C$229) - SUM($C$232, $C$235, $C$238)</f>
        <v>0</v>
      </c>
      <c r="G229" s="121" t="str">
        <f t="shared" si="10"/>
        <v>OK</v>
      </c>
      <c r="H229" s="121" t="str">
        <f t="shared" si="11"/>
        <v>OK</v>
      </c>
      <c r="I229" s="121" t="str">
        <f>IF(AND($C229&gt;0, NOT($C$133&gt;0)), "Row " &amp; ROW($C$133) &amp; " should be positive!", "OK")</f>
        <v>OK</v>
      </c>
    </row>
    <row r="230" spans="1:9" x14ac:dyDescent="0.2">
      <c r="A230" s="4" t="s">
        <v>13</v>
      </c>
      <c r="B230" s="5" t="s">
        <v>536</v>
      </c>
      <c r="C230" s="112">
        <f xml:space="preserve"> SUM($C$233, $C$236, $C$239)</f>
        <v>0</v>
      </c>
      <c r="D230" s="110" t="s">
        <v>634</v>
      </c>
      <c r="E230" s="6"/>
      <c r="F230" s="123">
        <f>SUM($C$230) - SUM($C$233, $C$236, $C$239)</f>
        <v>0</v>
      </c>
      <c r="G230" s="121" t="str">
        <f t="shared" si="10"/>
        <v>OK</v>
      </c>
      <c r="H230" s="121" t="str">
        <f t="shared" si="11"/>
        <v>OK</v>
      </c>
      <c r="I230" s="121" t="str">
        <f>IF(AND($C230&gt;0, NOT($C$134&gt;0)), "Row " &amp; ROW($C$134) &amp; " should be positive!", "OK")</f>
        <v>OK</v>
      </c>
    </row>
    <row r="231" spans="1:9" x14ac:dyDescent="0.2">
      <c r="A231" s="4" t="s">
        <v>1</v>
      </c>
      <c r="B231" s="5" t="s">
        <v>537</v>
      </c>
      <c r="C231" s="113">
        <v>0</v>
      </c>
      <c r="D231" s="110" t="s">
        <v>634</v>
      </c>
      <c r="E231" s="6"/>
      <c r="G231" s="121" t="str">
        <f t="shared" si="10"/>
        <v>OK</v>
      </c>
      <c r="H231" s="121" t="str">
        <f t="shared" si="11"/>
        <v>OK</v>
      </c>
      <c r="I231" s="121" t="str">
        <f>IF(AND($C231&gt;0, NOT($C$135&gt;0)), "Row " &amp; ROW($C$135) &amp; " should be positive!", "OK")</f>
        <v>OK</v>
      </c>
    </row>
    <row r="232" spans="1:9" x14ac:dyDescent="0.2">
      <c r="A232" s="4" t="s">
        <v>12</v>
      </c>
      <c r="B232" s="5" t="s">
        <v>537</v>
      </c>
      <c r="C232" s="113">
        <v>0</v>
      </c>
      <c r="D232" s="110" t="s">
        <v>634</v>
      </c>
      <c r="E232" s="6"/>
      <c r="G232" s="121" t="str">
        <f t="shared" si="10"/>
        <v>OK</v>
      </c>
      <c r="H232" s="121" t="str">
        <f t="shared" si="11"/>
        <v>OK</v>
      </c>
      <c r="I232" s="121" t="str">
        <f>IF(AND($C232&gt;0, NOT($C$136&gt;0)), "Row " &amp; ROW($C$136) &amp; " should be positive!", "OK")</f>
        <v>OK</v>
      </c>
    </row>
    <row r="233" spans="1:9" x14ac:dyDescent="0.2">
      <c r="A233" s="4" t="s">
        <v>13</v>
      </c>
      <c r="B233" s="5" t="s">
        <v>537</v>
      </c>
      <c r="C233" s="113">
        <v>0</v>
      </c>
      <c r="D233" s="110" t="s">
        <v>634</v>
      </c>
      <c r="E233" s="6"/>
      <c r="G233" s="121" t="str">
        <f t="shared" si="10"/>
        <v>OK</v>
      </c>
      <c r="H233" s="121" t="str">
        <f t="shared" si="11"/>
        <v>OK</v>
      </c>
      <c r="I233" s="121" t="str">
        <f>IF(AND($C233&gt;0, NOT($C$137&gt;0)), "Row " &amp; ROW($C$137) &amp; " should be positive!", "OK")</f>
        <v>OK</v>
      </c>
    </row>
    <row r="234" spans="1:9" x14ac:dyDescent="0.2">
      <c r="A234" s="4" t="s">
        <v>1</v>
      </c>
      <c r="B234" s="5" t="s">
        <v>538</v>
      </c>
      <c r="C234" s="113">
        <v>0</v>
      </c>
      <c r="D234" s="110" t="s">
        <v>634</v>
      </c>
      <c r="E234" s="6"/>
      <c r="G234" s="121" t="str">
        <f t="shared" si="10"/>
        <v>OK</v>
      </c>
      <c r="H234" s="121" t="str">
        <f t="shared" si="11"/>
        <v>OK</v>
      </c>
      <c r="I234" s="121" t="str">
        <f>IF(AND($C234&gt;0, NOT($C$138&gt;0)), "Row " &amp; ROW($C$138) &amp; " should be positive!", "OK")</f>
        <v>OK</v>
      </c>
    </row>
    <row r="235" spans="1:9" x14ac:dyDescent="0.2">
      <c r="A235" s="4" t="s">
        <v>12</v>
      </c>
      <c r="B235" s="5" t="s">
        <v>538</v>
      </c>
      <c r="C235" s="113">
        <v>0</v>
      </c>
      <c r="D235" s="110" t="s">
        <v>634</v>
      </c>
      <c r="E235" s="6"/>
      <c r="G235" s="121" t="str">
        <f t="shared" si="10"/>
        <v>OK</v>
      </c>
      <c r="H235" s="121" t="str">
        <f t="shared" si="11"/>
        <v>OK</v>
      </c>
      <c r="I235" s="121" t="str">
        <f>IF(AND($C235&gt;0, NOT($C$139&gt;0)), "Row " &amp; ROW($C$139) &amp; " should be positive!", "OK")</f>
        <v>OK</v>
      </c>
    </row>
    <row r="236" spans="1:9" x14ac:dyDescent="0.2">
      <c r="A236" s="4" t="s">
        <v>13</v>
      </c>
      <c r="B236" s="5" t="s">
        <v>538</v>
      </c>
      <c r="C236" s="113">
        <v>0</v>
      </c>
      <c r="D236" s="110" t="s">
        <v>634</v>
      </c>
      <c r="E236" s="6"/>
      <c r="G236" s="121" t="str">
        <f t="shared" si="10"/>
        <v>OK</v>
      </c>
      <c r="H236" s="121" t="str">
        <f t="shared" si="11"/>
        <v>OK</v>
      </c>
      <c r="I236" s="121" t="str">
        <f>IF(AND($C236&gt;0, NOT($C$140&gt;0)), "Row " &amp; ROW($C$140) &amp; " should be positive!", "OK")</f>
        <v>OK</v>
      </c>
    </row>
    <row r="237" spans="1:9" x14ac:dyDescent="0.2">
      <c r="A237" s="4" t="s">
        <v>1</v>
      </c>
      <c r="B237" s="5" t="s">
        <v>539</v>
      </c>
      <c r="C237" s="113">
        <v>0</v>
      </c>
      <c r="D237" s="110" t="s">
        <v>634</v>
      </c>
      <c r="E237" s="6"/>
      <c r="G237" s="121" t="str">
        <f t="shared" si="10"/>
        <v>OK</v>
      </c>
      <c r="H237" s="121" t="str">
        <f t="shared" si="11"/>
        <v>OK</v>
      </c>
      <c r="I237" s="121" t="str">
        <f>IF(AND($C237&gt;0, NOT($C$141&gt;0)), "Row " &amp; ROW($C$141) &amp; " should be positive!", "OK")</f>
        <v>OK</v>
      </c>
    </row>
    <row r="238" spans="1:9" x14ac:dyDescent="0.2">
      <c r="A238" s="4" t="s">
        <v>12</v>
      </c>
      <c r="B238" s="5" t="s">
        <v>539</v>
      </c>
      <c r="C238" s="113">
        <v>0</v>
      </c>
      <c r="D238" s="110" t="s">
        <v>634</v>
      </c>
      <c r="E238" s="6"/>
      <c r="G238" s="121" t="str">
        <f t="shared" si="10"/>
        <v>OK</v>
      </c>
      <c r="H238" s="121" t="str">
        <f t="shared" si="11"/>
        <v>OK</v>
      </c>
      <c r="I238" s="121" t="str">
        <f>IF(AND($C238&gt;0, NOT($C$142&gt;0)), "Row " &amp; ROW($C$142) &amp; " should be positive!", "OK")</f>
        <v>OK</v>
      </c>
    </row>
    <row r="239" spans="1:9" x14ac:dyDescent="0.2">
      <c r="A239" s="4" t="s">
        <v>13</v>
      </c>
      <c r="B239" s="5" t="s">
        <v>539</v>
      </c>
      <c r="C239" s="113">
        <v>0</v>
      </c>
      <c r="D239" s="110" t="s">
        <v>634</v>
      </c>
      <c r="E239" s="6"/>
      <c r="G239" s="121" t="str">
        <f t="shared" si="10"/>
        <v>OK</v>
      </c>
      <c r="H239" s="121" t="str">
        <f t="shared" si="11"/>
        <v>OK</v>
      </c>
      <c r="I239" s="121" t="str">
        <f>IF(AND($C239&gt;0, NOT($C$143&gt;0)), "Row " &amp; ROW($C$143) &amp; " should be positive!", "OK")</f>
        <v>OK</v>
      </c>
    </row>
    <row r="240" spans="1:9" x14ac:dyDescent="0.2">
      <c r="A240" s="4" t="s">
        <v>1</v>
      </c>
      <c r="B240" s="5" t="s">
        <v>540</v>
      </c>
      <c r="C240" s="112">
        <f xml:space="preserve"> SUM($C$252, $C$255, $C$258, $C$261, $C$264, $C$267, $C$270, $C$273)</f>
        <v>0</v>
      </c>
      <c r="D240" s="110" t="s">
        <v>634</v>
      </c>
      <c r="E240" s="6"/>
      <c r="F240" s="123">
        <f>SUM($C$240) - SUM($C$243, $C$246, $C$249)</f>
        <v>0</v>
      </c>
      <c r="G240" s="121" t="str">
        <f t="shared" si="10"/>
        <v>OK</v>
      </c>
      <c r="H240" s="121" t="str">
        <f t="shared" si="11"/>
        <v>OK</v>
      </c>
      <c r="I240" s="121" t="str">
        <f>IF(AND($C240&gt;0, NOT($C$144&gt;0)), "Row " &amp; ROW($C$144) &amp; " should be positive!", "OK")</f>
        <v>OK</v>
      </c>
    </row>
    <row r="241" spans="1:9" x14ac:dyDescent="0.2">
      <c r="A241" s="4" t="s">
        <v>12</v>
      </c>
      <c r="B241" s="5" t="s">
        <v>540</v>
      </c>
      <c r="C241" s="112">
        <f xml:space="preserve"> SUM($C$253, $C$256, $C$259, $C$262, $C$265, $C$268, $C$271, $C$274)</f>
        <v>0</v>
      </c>
      <c r="D241" s="110" t="s">
        <v>634</v>
      </c>
      <c r="E241" s="6"/>
      <c r="F241" s="123">
        <f>SUM($C$241) - SUM($C$244, $C$247, $C$250)</f>
        <v>0</v>
      </c>
      <c r="G241" s="121" t="str">
        <f t="shared" si="10"/>
        <v>OK</v>
      </c>
      <c r="H241" s="121" t="str">
        <f t="shared" si="11"/>
        <v>OK</v>
      </c>
      <c r="I241" s="121" t="str">
        <f>IF(AND($C241&gt;0, NOT($C$145&gt;0)), "Row " &amp; ROW($C$145) &amp; " should be positive!", "OK")</f>
        <v>OK</v>
      </c>
    </row>
    <row r="242" spans="1:9" x14ac:dyDescent="0.2">
      <c r="A242" s="4" t="s">
        <v>13</v>
      </c>
      <c r="B242" s="5" t="s">
        <v>540</v>
      </c>
      <c r="C242" s="112">
        <f xml:space="preserve"> SUM($C$254, $C$257, $C$260, $C$263, $C$266, $C$269, $C$272, $C$275)</f>
        <v>0</v>
      </c>
      <c r="D242" s="110" t="s">
        <v>634</v>
      </c>
      <c r="E242" s="6"/>
      <c r="F242" s="123">
        <f>SUM($C$242) - SUM($C$245, $C$248, $C$251)</f>
        <v>0</v>
      </c>
      <c r="G242" s="121" t="str">
        <f t="shared" si="10"/>
        <v>OK</v>
      </c>
      <c r="H242" s="121" t="str">
        <f t="shared" si="11"/>
        <v>OK</v>
      </c>
      <c r="I242" s="121" t="str">
        <f>IF(AND($C242&gt;0, NOT($C$146&gt;0)), "Row " &amp; ROW($C$146) &amp; " should be positive!", "OK")</f>
        <v>OK</v>
      </c>
    </row>
    <row r="243" spans="1:9" x14ac:dyDescent="0.2">
      <c r="A243" s="4" t="s">
        <v>1</v>
      </c>
      <c r="B243" s="5" t="s">
        <v>541</v>
      </c>
      <c r="C243" s="113">
        <v>0</v>
      </c>
      <c r="D243" s="110" t="s">
        <v>634</v>
      </c>
      <c r="E243" s="6"/>
      <c r="F243" s="123">
        <f>SUM($C$240) - SUM($C$252, $C$255, $C$258, $C$261, $C$264, $C$267, $C$270, $C$273)</f>
        <v>0</v>
      </c>
      <c r="G243" s="121" t="str">
        <f t="shared" si="10"/>
        <v>OK</v>
      </c>
      <c r="H243" s="121" t="str">
        <f t="shared" si="11"/>
        <v>OK</v>
      </c>
      <c r="I243" s="121" t="str">
        <f>IF(AND($C243&gt;0, NOT($C$147&gt;0)), "Row " &amp; ROW($C$147) &amp; " should be positive!", "OK")</f>
        <v>OK</v>
      </c>
    </row>
    <row r="244" spans="1:9" x14ac:dyDescent="0.2">
      <c r="A244" s="4" t="s">
        <v>12</v>
      </c>
      <c r="B244" s="5" t="s">
        <v>541</v>
      </c>
      <c r="C244" s="113">
        <v>0</v>
      </c>
      <c r="D244" s="110" t="s">
        <v>634</v>
      </c>
      <c r="E244" s="6"/>
      <c r="F244" s="123">
        <f>SUM($C$241) - SUM($C$253, $C$256, $C$259, $C$262, $C$265, $C$268, $C$271, $C$274)</f>
        <v>0</v>
      </c>
      <c r="G244" s="121" t="str">
        <f t="shared" si="10"/>
        <v>OK</v>
      </c>
      <c r="H244" s="121" t="str">
        <f t="shared" si="11"/>
        <v>OK</v>
      </c>
      <c r="I244" s="121" t="str">
        <f>IF(AND($C244&gt;0, NOT($C$148&gt;0)), "Row " &amp; ROW($C$148) &amp; " should be positive!", "OK")</f>
        <v>OK</v>
      </c>
    </row>
    <row r="245" spans="1:9" x14ac:dyDescent="0.2">
      <c r="A245" s="4" t="s">
        <v>13</v>
      </c>
      <c r="B245" s="5" t="s">
        <v>541</v>
      </c>
      <c r="C245" s="113">
        <v>0</v>
      </c>
      <c r="D245" s="110" t="s">
        <v>634</v>
      </c>
      <c r="E245" s="6"/>
      <c r="F245" s="123">
        <f>SUM($C$242) - SUM($C$254, $C$257, $C$260, $C$263, $C$266, $C$269, $C$272, $C$275)</f>
        <v>0</v>
      </c>
      <c r="G245" s="121" t="str">
        <f t="shared" si="10"/>
        <v>OK</v>
      </c>
      <c r="H245" s="121" t="str">
        <f t="shared" si="11"/>
        <v>OK</v>
      </c>
      <c r="I245" s="121" t="str">
        <f>IF(AND($C245&gt;0, NOT($C$149&gt;0)), "Row " &amp; ROW($C$149) &amp; " should be positive!", "OK")</f>
        <v>OK</v>
      </c>
    </row>
    <row r="246" spans="1:9" x14ac:dyDescent="0.2">
      <c r="A246" s="4" t="s">
        <v>1</v>
      </c>
      <c r="B246" s="5" t="s">
        <v>542</v>
      </c>
      <c r="C246" s="113">
        <v>0</v>
      </c>
      <c r="D246" s="110" t="s">
        <v>634</v>
      </c>
      <c r="E246" s="6"/>
      <c r="G246" s="121" t="str">
        <f t="shared" si="10"/>
        <v>OK</v>
      </c>
      <c r="H246" s="121" t="str">
        <f t="shared" si="11"/>
        <v>OK</v>
      </c>
      <c r="I246" s="121" t="str">
        <f>IF(AND($C246&gt;0, NOT($C$150&gt;0)), "Row " &amp; ROW($C$150) &amp; " should be positive!", "OK")</f>
        <v>OK</v>
      </c>
    </row>
    <row r="247" spans="1:9" x14ac:dyDescent="0.2">
      <c r="A247" s="4" t="s">
        <v>12</v>
      </c>
      <c r="B247" s="5" t="s">
        <v>542</v>
      </c>
      <c r="C247" s="113">
        <v>0</v>
      </c>
      <c r="D247" s="110" t="s">
        <v>634</v>
      </c>
      <c r="E247" s="6"/>
      <c r="G247" s="121" t="str">
        <f t="shared" si="10"/>
        <v>OK</v>
      </c>
      <c r="H247" s="121" t="str">
        <f t="shared" si="11"/>
        <v>OK</v>
      </c>
      <c r="I247" s="121" t="str">
        <f>IF(AND($C247&gt;0, NOT($C$151&gt;0)), "Row " &amp; ROW($C$151) &amp; " should be positive!", "OK")</f>
        <v>OK</v>
      </c>
    </row>
    <row r="248" spans="1:9" x14ac:dyDescent="0.2">
      <c r="A248" s="4" t="s">
        <v>13</v>
      </c>
      <c r="B248" s="5" t="s">
        <v>542</v>
      </c>
      <c r="C248" s="113">
        <v>0</v>
      </c>
      <c r="D248" s="110" t="s">
        <v>634</v>
      </c>
      <c r="E248" s="6"/>
      <c r="G248" s="121" t="str">
        <f t="shared" si="10"/>
        <v>OK</v>
      </c>
      <c r="H248" s="121" t="str">
        <f t="shared" si="11"/>
        <v>OK</v>
      </c>
      <c r="I248" s="121" t="str">
        <f>IF(AND($C248&gt;0, NOT($C$152&gt;0)), "Row " &amp; ROW($C$152) &amp; " should be positive!", "OK")</f>
        <v>OK</v>
      </c>
    </row>
    <row r="249" spans="1:9" x14ac:dyDescent="0.2">
      <c r="A249" s="4" t="s">
        <v>1</v>
      </c>
      <c r="B249" s="5" t="s">
        <v>543</v>
      </c>
      <c r="C249" s="113">
        <v>0</v>
      </c>
      <c r="D249" s="110" t="s">
        <v>634</v>
      </c>
      <c r="E249" s="6"/>
      <c r="G249" s="121" t="str">
        <f t="shared" si="10"/>
        <v>OK</v>
      </c>
      <c r="H249" s="121" t="str">
        <f t="shared" si="11"/>
        <v>OK</v>
      </c>
      <c r="I249" s="121" t="str">
        <f>IF(AND($C249&gt;0, NOT($C$153&gt;0)), "Row " &amp; ROW($C$153) &amp; " should be positive!", "OK")</f>
        <v>OK</v>
      </c>
    </row>
    <row r="250" spans="1:9" x14ac:dyDescent="0.2">
      <c r="A250" s="4" t="s">
        <v>12</v>
      </c>
      <c r="B250" s="5" t="s">
        <v>543</v>
      </c>
      <c r="C250" s="113">
        <v>0</v>
      </c>
      <c r="D250" s="110" t="s">
        <v>634</v>
      </c>
      <c r="E250" s="6"/>
      <c r="G250" s="121" t="str">
        <f t="shared" si="10"/>
        <v>OK</v>
      </c>
      <c r="H250" s="121" t="str">
        <f t="shared" si="11"/>
        <v>OK</v>
      </c>
      <c r="I250" s="121" t="str">
        <f>IF(AND($C250&gt;0, NOT($C$154&gt;0)), "Row " &amp; ROW($C$154) &amp; " should be positive!", "OK")</f>
        <v>OK</v>
      </c>
    </row>
    <row r="251" spans="1:9" x14ac:dyDescent="0.2">
      <c r="A251" s="4" t="s">
        <v>13</v>
      </c>
      <c r="B251" s="5" t="s">
        <v>543</v>
      </c>
      <c r="C251" s="113">
        <v>0</v>
      </c>
      <c r="D251" s="110" t="s">
        <v>634</v>
      </c>
      <c r="E251" s="6"/>
      <c r="G251" s="121" t="str">
        <f t="shared" si="10"/>
        <v>OK</v>
      </c>
      <c r="H251" s="121" t="str">
        <f t="shared" si="11"/>
        <v>OK</v>
      </c>
      <c r="I251" s="121" t="str">
        <f>IF(AND($C251&gt;0, NOT($C$155&gt;0)), "Row " &amp; ROW($C$155) &amp; " should be positive!", "OK")</f>
        <v>OK</v>
      </c>
    </row>
    <row r="252" spans="1:9" x14ac:dyDescent="0.2">
      <c r="A252" s="4" t="s">
        <v>1</v>
      </c>
      <c r="B252" s="5" t="s">
        <v>544</v>
      </c>
      <c r="C252" s="113">
        <v>0</v>
      </c>
      <c r="D252" s="110" t="s">
        <v>634</v>
      </c>
      <c r="E252" s="6"/>
      <c r="G252" s="121" t="str">
        <f t="shared" si="10"/>
        <v>OK</v>
      </c>
      <c r="H252" s="121" t="str">
        <f t="shared" si="11"/>
        <v>OK</v>
      </c>
      <c r="I252" s="121" t="str">
        <f>IF(AND($C252&gt;0, NOT($C$156&gt;0)), "Row " &amp; ROW($C$156) &amp; " should be positive!", "OK")</f>
        <v>OK</v>
      </c>
    </row>
    <row r="253" spans="1:9" x14ac:dyDescent="0.2">
      <c r="A253" s="4" t="s">
        <v>12</v>
      </c>
      <c r="B253" s="5" t="s">
        <v>544</v>
      </c>
      <c r="C253" s="113">
        <v>0</v>
      </c>
      <c r="D253" s="110" t="s">
        <v>634</v>
      </c>
      <c r="E253" s="6"/>
      <c r="G253" s="121" t="str">
        <f t="shared" si="10"/>
        <v>OK</v>
      </c>
      <c r="H253" s="121" t="str">
        <f t="shared" si="11"/>
        <v>OK</v>
      </c>
      <c r="I253" s="121" t="str">
        <f>IF(AND($C253&gt;0, NOT($C$157&gt;0)), "Row " &amp; ROW($C$157) &amp; " should be positive!", "OK")</f>
        <v>OK</v>
      </c>
    </row>
    <row r="254" spans="1:9" x14ac:dyDescent="0.2">
      <c r="A254" s="4" t="s">
        <v>13</v>
      </c>
      <c r="B254" s="5" t="s">
        <v>544</v>
      </c>
      <c r="C254" s="113">
        <v>0</v>
      </c>
      <c r="D254" s="110" t="s">
        <v>634</v>
      </c>
      <c r="E254" s="6"/>
      <c r="G254" s="121" t="str">
        <f t="shared" si="10"/>
        <v>OK</v>
      </c>
      <c r="H254" s="121" t="str">
        <f t="shared" ref="H254:H285" si="12">IF(AND($C254&gt;0, $D254= "NA"), "Flag should be OK", "OK")</f>
        <v>OK</v>
      </c>
      <c r="I254" s="121" t="str">
        <f>IF(AND($C254&gt;0, NOT($C$158&gt;0)), "Row " &amp; ROW($C$158) &amp; " should be positive!", "OK")</f>
        <v>OK</v>
      </c>
    </row>
    <row r="255" spans="1:9" x14ac:dyDescent="0.2">
      <c r="A255" s="4" t="s">
        <v>1</v>
      </c>
      <c r="B255" s="5" t="s">
        <v>545</v>
      </c>
      <c r="C255" s="113">
        <v>0</v>
      </c>
      <c r="D255" s="110" t="s">
        <v>634</v>
      </c>
      <c r="E255" s="6"/>
      <c r="G255" s="121" t="str">
        <f t="shared" si="10"/>
        <v>OK</v>
      </c>
      <c r="H255" s="121" t="str">
        <f t="shared" si="12"/>
        <v>OK</v>
      </c>
      <c r="I255" s="121" t="str">
        <f>IF(AND($C255&gt;0, NOT($C$159&gt;0)), "Row " &amp; ROW($C$159) &amp; " should be positive!", "OK")</f>
        <v>OK</v>
      </c>
    </row>
    <row r="256" spans="1:9" x14ac:dyDescent="0.2">
      <c r="A256" s="4" t="s">
        <v>12</v>
      </c>
      <c r="B256" s="5" t="s">
        <v>545</v>
      </c>
      <c r="C256" s="113">
        <v>0</v>
      </c>
      <c r="D256" s="110" t="s">
        <v>634</v>
      </c>
      <c r="E256" s="6"/>
      <c r="G256" s="121" t="str">
        <f t="shared" si="10"/>
        <v>OK</v>
      </c>
      <c r="H256" s="121" t="str">
        <f t="shared" si="12"/>
        <v>OK</v>
      </c>
      <c r="I256" s="121" t="str">
        <f>IF(AND($C256&gt;0, NOT($C$160&gt;0)), "Row " &amp; ROW($C$160) &amp; " should be positive!", "OK")</f>
        <v>OK</v>
      </c>
    </row>
    <row r="257" spans="1:9" x14ac:dyDescent="0.2">
      <c r="A257" s="4" t="s">
        <v>13</v>
      </c>
      <c r="B257" s="5" t="s">
        <v>545</v>
      </c>
      <c r="C257" s="113">
        <v>0</v>
      </c>
      <c r="D257" s="110" t="s">
        <v>634</v>
      </c>
      <c r="E257" s="6"/>
      <c r="G257" s="121" t="str">
        <f t="shared" si="10"/>
        <v>OK</v>
      </c>
      <c r="H257" s="121" t="str">
        <f t="shared" si="12"/>
        <v>OK</v>
      </c>
      <c r="I257" s="121" t="str">
        <f>IF(AND($C257&gt;0, NOT($C$161&gt;0)), "Row " &amp; ROW($C$161) &amp; " should be positive!", "OK")</f>
        <v>OK</v>
      </c>
    </row>
    <row r="258" spans="1:9" x14ac:dyDescent="0.2">
      <c r="A258" s="4" t="s">
        <v>1</v>
      </c>
      <c r="B258" s="5" t="s">
        <v>546</v>
      </c>
      <c r="C258" s="113">
        <v>0</v>
      </c>
      <c r="D258" s="110" t="s">
        <v>634</v>
      </c>
      <c r="E258" s="6"/>
      <c r="G258" s="121" t="str">
        <f t="shared" si="10"/>
        <v>OK</v>
      </c>
      <c r="H258" s="121" t="str">
        <f t="shared" si="12"/>
        <v>OK</v>
      </c>
      <c r="I258" s="121" t="str">
        <f>IF(AND($C258&gt;0, NOT($C$162&gt;0)), "Row " &amp; ROW($C$162) &amp; " should be positive!", "OK")</f>
        <v>OK</v>
      </c>
    </row>
    <row r="259" spans="1:9" x14ac:dyDescent="0.2">
      <c r="A259" s="4" t="s">
        <v>12</v>
      </c>
      <c r="B259" s="5" t="s">
        <v>546</v>
      </c>
      <c r="C259" s="113">
        <v>0</v>
      </c>
      <c r="D259" s="110" t="s">
        <v>634</v>
      </c>
      <c r="E259" s="6"/>
      <c r="G259" s="121" t="str">
        <f t="shared" si="10"/>
        <v>OK</v>
      </c>
      <c r="H259" s="121" t="str">
        <f t="shared" si="12"/>
        <v>OK</v>
      </c>
      <c r="I259" s="121" t="str">
        <f>IF(AND($C259&gt;0, NOT($C$163&gt;0)), "Row " &amp; ROW($C$163) &amp; " should be positive!", "OK")</f>
        <v>OK</v>
      </c>
    </row>
    <row r="260" spans="1:9" x14ac:dyDescent="0.2">
      <c r="A260" s="4" t="s">
        <v>13</v>
      </c>
      <c r="B260" s="5" t="s">
        <v>546</v>
      </c>
      <c r="C260" s="113">
        <v>0</v>
      </c>
      <c r="D260" s="110" t="s">
        <v>634</v>
      </c>
      <c r="E260" s="6"/>
      <c r="G260" s="121" t="str">
        <f t="shared" si="10"/>
        <v>OK</v>
      </c>
      <c r="H260" s="121" t="str">
        <f t="shared" si="12"/>
        <v>OK</v>
      </c>
      <c r="I260" s="121" t="str">
        <f>IF(AND($C260&gt;0, NOT($C$164&gt;0)), "Row " &amp; ROW($C$164) &amp; " should be positive!", "OK")</f>
        <v>OK</v>
      </c>
    </row>
    <row r="261" spans="1:9" x14ac:dyDescent="0.2">
      <c r="A261" s="4" t="s">
        <v>1</v>
      </c>
      <c r="B261" s="5" t="s">
        <v>547</v>
      </c>
      <c r="C261" s="113">
        <v>0</v>
      </c>
      <c r="D261" s="110" t="s">
        <v>634</v>
      </c>
      <c r="E261" s="6"/>
      <c r="G261" s="121" t="str">
        <f t="shared" si="10"/>
        <v>OK</v>
      </c>
      <c r="H261" s="121" t="str">
        <f t="shared" si="12"/>
        <v>OK</v>
      </c>
      <c r="I261" s="121" t="str">
        <f>IF(AND($C261&gt;0, NOT($C$165&gt;0)), "Row " &amp; ROW($C$165) &amp; " should be positive!", "OK")</f>
        <v>OK</v>
      </c>
    </row>
    <row r="262" spans="1:9" x14ac:dyDescent="0.2">
      <c r="A262" s="4" t="s">
        <v>12</v>
      </c>
      <c r="B262" s="5" t="s">
        <v>547</v>
      </c>
      <c r="C262" s="113">
        <v>0</v>
      </c>
      <c r="D262" s="110" t="s">
        <v>634</v>
      </c>
      <c r="E262" s="6"/>
      <c r="G262" s="121" t="str">
        <f t="shared" ref="G262:G320" si="13">IF(OR(ISBLANK($C262), ISBLANK($D262)), "missing", "OK")</f>
        <v>OK</v>
      </c>
      <c r="H262" s="121" t="str">
        <f t="shared" si="12"/>
        <v>OK</v>
      </c>
      <c r="I262" s="121" t="str">
        <f>IF(AND($C262&gt;0, NOT($C$166&gt;0)), "Row " &amp; ROW($C$166) &amp; " should be positive!", "OK")</f>
        <v>OK</v>
      </c>
    </row>
    <row r="263" spans="1:9" x14ac:dyDescent="0.2">
      <c r="A263" s="4" t="s">
        <v>13</v>
      </c>
      <c r="B263" s="5" t="s">
        <v>547</v>
      </c>
      <c r="C263" s="113">
        <v>0</v>
      </c>
      <c r="D263" s="110" t="s">
        <v>634</v>
      </c>
      <c r="E263" s="6"/>
      <c r="G263" s="121" t="str">
        <f t="shared" si="13"/>
        <v>OK</v>
      </c>
      <c r="H263" s="121" t="str">
        <f t="shared" si="12"/>
        <v>OK</v>
      </c>
      <c r="I263" s="121" t="str">
        <f>IF(AND($C263&gt;0, NOT($C$167&gt;0)), "Row " &amp; ROW($C$167) &amp; " should be positive!", "OK")</f>
        <v>OK</v>
      </c>
    </row>
    <row r="264" spans="1:9" x14ac:dyDescent="0.2">
      <c r="A264" s="4" t="s">
        <v>1</v>
      </c>
      <c r="B264" s="5" t="s">
        <v>548</v>
      </c>
      <c r="C264" s="113">
        <v>0</v>
      </c>
      <c r="D264" s="110" t="s">
        <v>634</v>
      </c>
      <c r="E264" s="6"/>
      <c r="G264" s="121" t="str">
        <f t="shared" si="13"/>
        <v>OK</v>
      </c>
      <c r="H264" s="121" t="str">
        <f t="shared" si="12"/>
        <v>OK</v>
      </c>
      <c r="I264" s="121" t="str">
        <f>IF(AND($C264&gt;0, NOT($C$168&gt;0)), "Row " &amp; ROW($C$168) &amp; " should be positive!", "OK")</f>
        <v>OK</v>
      </c>
    </row>
    <row r="265" spans="1:9" x14ac:dyDescent="0.2">
      <c r="A265" s="4" t="s">
        <v>12</v>
      </c>
      <c r="B265" s="5" t="s">
        <v>548</v>
      </c>
      <c r="C265" s="113">
        <v>0</v>
      </c>
      <c r="D265" s="110" t="s">
        <v>634</v>
      </c>
      <c r="E265" s="6"/>
      <c r="G265" s="121" t="str">
        <f t="shared" si="13"/>
        <v>OK</v>
      </c>
      <c r="H265" s="121" t="str">
        <f t="shared" si="12"/>
        <v>OK</v>
      </c>
      <c r="I265" s="121" t="str">
        <f>IF(AND($C265&gt;0, NOT($C$169&gt;0)), "Row " &amp; ROW($C$169) &amp; " should be positive!", "OK")</f>
        <v>OK</v>
      </c>
    </row>
    <row r="266" spans="1:9" x14ac:dyDescent="0.2">
      <c r="A266" s="4" t="s">
        <v>13</v>
      </c>
      <c r="B266" s="5" t="s">
        <v>548</v>
      </c>
      <c r="C266" s="113">
        <v>0</v>
      </c>
      <c r="D266" s="110" t="s">
        <v>634</v>
      </c>
      <c r="E266" s="6"/>
      <c r="G266" s="121" t="str">
        <f t="shared" si="13"/>
        <v>OK</v>
      </c>
      <c r="H266" s="121" t="str">
        <f t="shared" si="12"/>
        <v>OK</v>
      </c>
      <c r="I266" s="121" t="str">
        <f>IF(AND($C266&gt;0, NOT($C$170&gt;0)), "Row " &amp; ROW($C$170) &amp; " should be positive!", "OK")</f>
        <v>OK</v>
      </c>
    </row>
    <row r="267" spans="1:9" x14ac:dyDescent="0.2">
      <c r="A267" s="4" t="s">
        <v>1</v>
      </c>
      <c r="B267" s="5" t="s">
        <v>549</v>
      </c>
      <c r="C267" s="113">
        <v>0</v>
      </c>
      <c r="D267" s="110" t="s">
        <v>634</v>
      </c>
      <c r="E267" s="6"/>
      <c r="G267" s="121" t="str">
        <f t="shared" si="13"/>
        <v>OK</v>
      </c>
      <c r="H267" s="121" t="str">
        <f t="shared" si="12"/>
        <v>OK</v>
      </c>
      <c r="I267" s="121" t="str">
        <f>IF(AND($C267&gt;0, NOT($C$171&gt;0)), "Row " &amp; ROW($C$171) &amp; " should be positive!", "OK")</f>
        <v>OK</v>
      </c>
    </row>
    <row r="268" spans="1:9" x14ac:dyDescent="0.2">
      <c r="A268" s="4" t="s">
        <v>12</v>
      </c>
      <c r="B268" s="5" t="s">
        <v>549</v>
      </c>
      <c r="C268" s="113">
        <v>0</v>
      </c>
      <c r="D268" s="110" t="s">
        <v>634</v>
      </c>
      <c r="E268" s="6"/>
      <c r="G268" s="121" t="str">
        <f t="shared" si="13"/>
        <v>OK</v>
      </c>
      <c r="H268" s="121" t="str">
        <f t="shared" si="12"/>
        <v>OK</v>
      </c>
      <c r="I268" s="121" t="str">
        <f>IF(AND($C268&gt;0, NOT($C$172&gt;0)), "Row " &amp; ROW($C$172) &amp; " should be positive!", "OK")</f>
        <v>OK</v>
      </c>
    </row>
    <row r="269" spans="1:9" x14ac:dyDescent="0.2">
      <c r="A269" s="4" t="s">
        <v>13</v>
      </c>
      <c r="B269" s="5" t="s">
        <v>549</v>
      </c>
      <c r="C269" s="113">
        <v>0</v>
      </c>
      <c r="D269" s="110" t="s">
        <v>634</v>
      </c>
      <c r="E269" s="6"/>
      <c r="G269" s="121" t="str">
        <f t="shared" si="13"/>
        <v>OK</v>
      </c>
      <c r="H269" s="121" t="str">
        <f t="shared" si="12"/>
        <v>OK</v>
      </c>
      <c r="I269" s="121" t="str">
        <f>IF(AND($C269&gt;0, NOT($C$173&gt;0)), "Row " &amp; ROW($C$173) &amp; " should be positive!", "OK")</f>
        <v>OK</v>
      </c>
    </row>
    <row r="270" spans="1:9" x14ac:dyDescent="0.2">
      <c r="A270" s="4" t="s">
        <v>1</v>
      </c>
      <c r="B270" s="5" t="s">
        <v>1021</v>
      </c>
      <c r="C270" s="113">
        <v>0</v>
      </c>
      <c r="D270" s="110" t="s">
        <v>634</v>
      </c>
      <c r="E270" s="6"/>
      <c r="G270" s="121" t="str">
        <f t="shared" si="13"/>
        <v>OK</v>
      </c>
      <c r="H270" s="121" t="str">
        <f t="shared" si="12"/>
        <v>OK</v>
      </c>
      <c r="I270" s="121" t="str">
        <f>IF(AND($C270&gt;0, NOT($C$174&gt;0)), "Row " &amp; ROW($C$174) &amp; " should be positive!", "OK")</f>
        <v>OK</v>
      </c>
    </row>
    <row r="271" spans="1:9" x14ac:dyDescent="0.2">
      <c r="A271" s="4" t="s">
        <v>12</v>
      </c>
      <c r="B271" s="5" t="s">
        <v>1021</v>
      </c>
      <c r="C271" s="113">
        <v>0</v>
      </c>
      <c r="D271" s="110" t="s">
        <v>634</v>
      </c>
      <c r="E271" s="6"/>
      <c r="G271" s="121" t="str">
        <f t="shared" si="13"/>
        <v>OK</v>
      </c>
      <c r="H271" s="121" t="str">
        <f t="shared" si="12"/>
        <v>OK</v>
      </c>
      <c r="I271" s="121" t="str">
        <f>IF(AND($C271&gt;0, NOT($C$175&gt;0)), "Row " &amp; ROW($C$175) &amp; " should be positive!", "OK")</f>
        <v>OK</v>
      </c>
    </row>
    <row r="272" spans="1:9" x14ac:dyDescent="0.2">
      <c r="A272" s="4" t="s">
        <v>13</v>
      </c>
      <c r="B272" s="5" t="s">
        <v>1021</v>
      </c>
      <c r="C272" s="113">
        <v>0</v>
      </c>
      <c r="D272" s="110" t="s">
        <v>634</v>
      </c>
      <c r="E272" s="6"/>
      <c r="G272" s="121" t="str">
        <f t="shared" si="13"/>
        <v>OK</v>
      </c>
      <c r="H272" s="121" t="str">
        <f t="shared" si="12"/>
        <v>OK</v>
      </c>
      <c r="I272" s="121" t="str">
        <f>IF(AND($C272&gt;0, NOT($C$176&gt;0)), "Row " &amp; ROW($C$176) &amp; " should be positive!", "OK")</f>
        <v>OK</v>
      </c>
    </row>
    <row r="273" spans="1:9" x14ac:dyDescent="0.2">
      <c r="A273" s="4" t="s">
        <v>1</v>
      </c>
      <c r="B273" s="5" t="s">
        <v>1026</v>
      </c>
      <c r="C273" s="113">
        <v>0</v>
      </c>
      <c r="D273" s="110" t="s">
        <v>634</v>
      </c>
      <c r="E273" s="6"/>
      <c r="G273" s="121" t="str">
        <f t="shared" si="13"/>
        <v>OK</v>
      </c>
      <c r="H273" s="121" t="str">
        <f t="shared" si="12"/>
        <v>OK</v>
      </c>
      <c r="I273" s="121" t="str">
        <f>IF(AND($C273&gt;0, NOT($C$177&gt;0)), "Row " &amp; ROW($C$177) &amp; " should be positive!", "OK")</f>
        <v>OK</v>
      </c>
    </row>
    <row r="274" spans="1:9" x14ac:dyDescent="0.2">
      <c r="A274" s="4" t="s">
        <v>12</v>
      </c>
      <c r="B274" s="5" t="s">
        <v>1026</v>
      </c>
      <c r="C274" s="113">
        <v>0</v>
      </c>
      <c r="D274" s="110" t="s">
        <v>634</v>
      </c>
      <c r="E274" s="6"/>
      <c r="G274" s="121" t="str">
        <f t="shared" si="13"/>
        <v>OK</v>
      </c>
      <c r="H274" s="121" t="str">
        <f t="shared" si="12"/>
        <v>OK</v>
      </c>
      <c r="I274" s="121" t="str">
        <f>IF(AND($C274&gt;0, NOT($C$178&gt;0)), "Row " &amp; ROW($C$178) &amp; " should be positive!", "OK")</f>
        <v>OK</v>
      </c>
    </row>
    <row r="275" spans="1:9" x14ac:dyDescent="0.2">
      <c r="A275" s="4" t="s">
        <v>13</v>
      </c>
      <c r="B275" s="5" t="s">
        <v>1026</v>
      </c>
      <c r="C275" s="113">
        <v>0</v>
      </c>
      <c r="D275" s="110" t="s">
        <v>634</v>
      </c>
      <c r="E275" s="6"/>
      <c r="G275" s="121" t="str">
        <f t="shared" si="13"/>
        <v>OK</v>
      </c>
      <c r="H275" s="121" t="str">
        <f t="shared" si="12"/>
        <v>OK</v>
      </c>
      <c r="I275" s="121" t="str">
        <f>IF(AND($C275&gt;0, NOT($C$179&gt;0)), "Row " &amp; ROW($C$179) &amp; " should be positive!", "OK")</f>
        <v>OK</v>
      </c>
    </row>
    <row r="276" spans="1:9" x14ac:dyDescent="0.2">
      <c r="A276" s="4" t="s">
        <v>1</v>
      </c>
      <c r="B276" s="5" t="s">
        <v>550</v>
      </c>
      <c r="C276" s="112">
        <f xml:space="preserve"> SUM($C$279, $C$291)</f>
        <v>0</v>
      </c>
      <c r="D276" s="110" t="s">
        <v>634</v>
      </c>
      <c r="E276" s="6"/>
      <c r="F276" s="123">
        <f>SUM($C$276) - SUM($C$279, $C$291)</f>
        <v>0</v>
      </c>
      <c r="G276" s="121" t="str">
        <f t="shared" si="13"/>
        <v>OK</v>
      </c>
      <c r="H276" s="121" t="str">
        <f t="shared" si="12"/>
        <v>OK</v>
      </c>
      <c r="I276" s="121" t="str">
        <f>IF(AND($C276&gt;0, NOT($C$180&gt;0)), "Row " &amp; ROW($C$180) &amp; " should be positive!", "OK")</f>
        <v>OK</v>
      </c>
    </row>
    <row r="277" spans="1:9" x14ac:dyDescent="0.2">
      <c r="A277" s="4" t="s">
        <v>12</v>
      </c>
      <c r="B277" s="5" t="s">
        <v>550</v>
      </c>
      <c r="C277" s="112">
        <f xml:space="preserve"> SUM($C$280, $C$292)</f>
        <v>0</v>
      </c>
      <c r="D277" s="110" t="s">
        <v>634</v>
      </c>
      <c r="E277" s="6"/>
      <c r="F277" s="123">
        <f>SUM($C$277) - SUM($C$280, $C$292)</f>
        <v>0</v>
      </c>
      <c r="G277" s="121" t="str">
        <f t="shared" si="13"/>
        <v>OK</v>
      </c>
      <c r="H277" s="121" t="str">
        <f t="shared" si="12"/>
        <v>OK</v>
      </c>
      <c r="I277" s="121" t="str">
        <f>IF(AND($C277&gt;0, NOT($C$181&gt;0)), "Row " &amp; ROW($C$181) &amp; " should be positive!", "OK")</f>
        <v>OK</v>
      </c>
    </row>
    <row r="278" spans="1:9" x14ac:dyDescent="0.2">
      <c r="A278" s="4" t="s">
        <v>13</v>
      </c>
      <c r="B278" s="5" t="s">
        <v>550</v>
      </c>
      <c r="C278" s="112">
        <f xml:space="preserve"> SUM($C$281, $C$293)</f>
        <v>0</v>
      </c>
      <c r="D278" s="110" t="s">
        <v>634</v>
      </c>
      <c r="E278" s="6"/>
      <c r="F278" s="123">
        <f>SUM($C$278) - SUM($C$281, $C$293)</f>
        <v>0</v>
      </c>
      <c r="G278" s="121" t="str">
        <f t="shared" si="13"/>
        <v>OK</v>
      </c>
      <c r="H278" s="121" t="str">
        <f t="shared" si="12"/>
        <v>OK</v>
      </c>
      <c r="I278" s="121" t="str">
        <f>IF(AND($C278&gt;0, NOT($C$182&gt;0)), "Row " &amp; ROW($C$182) &amp; " should be positive!", "OK")</f>
        <v>OK</v>
      </c>
    </row>
    <row r="279" spans="1:9" x14ac:dyDescent="0.2">
      <c r="A279" s="4" t="s">
        <v>1</v>
      </c>
      <c r="B279" s="5" t="s">
        <v>551</v>
      </c>
      <c r="C279" s="112">
        <f xml:space="preserve"> SUM($C$282, $C$285, $C$288)</f>
        <v>0</v>
      </c>
      <c r="D279" s="110" t="s">
        <v>634</v>
      </c>
      <c r="E279" s="6"/>
      <c r="F279" s="123">
        <f>SUM($C$279) - SUM($C$282, $C$285, $C$288)</f>
        <v>0</v>
      </c>
      <c r="G279" s="121" t="str">
        <f t="shared" si="13"/>
        <v>OK</v>
      </c>
      <c r="H279" s="121" t="str">
        <f t="shared" si="12"/>
        <v>OK</v>
      </c>
      <c r="I279" s="121" t="str">
        <f>IF(AND($C279&gt;0, NOT($C$183&gt;0)), "Row " &amp; ROW($C$183) &amp; " should be positive!", "OK")</f>
        <v>OK</v>
      </c>
    </row>
    <row r="280" spans="1:9" x14ac:dyDescent="0.2">
      <c r="A280" s="4" t="s">
        <v>12</v>
      </c>
      <c r="B280" s="5" t="s">
        <v>551</v>
      </c>
      <c r="C280" s="112">
        <f xml:space="preserve"> SUM($C$283, $C$286, $C$289)</f>
        <v>0</v>
      </c>
      <c r="D280" s="110" t="s">
        <v>634</v>
      </c>
      <c r="E280" s="6"/>
      <c r="F280" s="123">
        <f>SUM($C$280) - SUM($C$283, $C$286, $C$289)</f>
        <v>0</v>
      </c>
      <c r="G280" s="121" t="str">
        <f t="shared" si="13"/>
        <v>OK</v>
      </c>
      <c r="H280" s="121" t="str">
        <f t="shared" si="12"/>
        <v>OK</v>
      </c>
      <c r="I280" s="121" t="str">
        <f>IF(AND($C280&gt;0, NOT($C$184&gt;0)), "Row " &amp; ROW($C$184) &amp; " should be positive!", "OK")</f>
        <v>OK</v>
      </c>
    </row>
    <row r="281" spans="1:9" x14ac:dyDescent="0.2">
      <c r="A281" s="4" t="s">
        <v>13</v>
      </c>
      <c r="B281" s="5" t="s">
        <v>551</v>
      </c>
      <c r="C281" s="112">
        <f xml:space="preserve"> SUM($C$284, $C$287, $C$290)</f>
        <v>0</v>
      </c>
      <c r="D281" s="110" t="s">
        <v>634</v>
      </c>
      <c r="E281" s="6"/>
      <c r="F281" s="123">
        <f>SUM($C$281) - SUM($C$284, $C$287, $C$290)</f>
        <v>0</v>
      </c>
      <c r="G281" s="121" t="str">
        <f t="shared" si="13"/>
        <v>OK</v>
      </c>
      <c r="H281" s="121" t="str">
        <f t="shared" si="12"/>
        <v>OK</v>
      </c>
      <c r="I281" s="121" t="str">
        <f>IF(AND($C281&gt;0, NOT($C$185&gt;0)), "Row " &amp; ROW($C$185) &amp; " should be positive!", "OK")</f>
        <v>OK</v>
      </c>
    </row>
    <row r="282" spans="1:9" x14ac:dyDescent="0.2">
      <c r="A282" s="4" t="s">
        <v>1</v>
      </c>
      <c r="B282" s="5" t="s">
        <v>552</v>
      </c>
      <c r="C282" s="113">
        <v>0</v>
      </c>
      <c r="D282" s="110" t="s">
        <v>634</v>
      </c>
      <c r="E282" s="6"/>
      <c r="G282" s="121" t="str">
        <f t="shared" si="13"/>
        <v>OK</v>
      </c>
      <c r="H282" s="121" t="str">
        <f t="shared" si="12"/>
        <v>OK</v>
      </c>
      <c r="I282" s="121" t="str">
        <f>IF(AND($C282&gt;0, NOT($C$186&gt;0)), "Row " &amp; ROW($C$186) &amp; " should be positive!", "OK")</f>
        <v>OK</v>
      </c>
    </row>
    <row r="283" spans="1:9" x14ac:dyDescent="0.2">
      <c r="A283" s="4" t="s">
        <v>12</v>
      </c>
      <c r="B283" s="5" t="s">
        <v>552</v>
      </c>
      <c r="C283" s="113">
        <v>0</v>
      </c>
      <c r="D283" s="110" t="s">
        <v>634</v>
      </c>
      <c r="E283" s="6"/>
      <c r="G283" s="121" t="str">
        <f t="shared" si="13"/>
        <v>OK</v>
      </c>
      <c r="H283" s="121" t="str">
        <f t="shared" si="12"/>
        <v>OK</v>
      </c>
      <c r="I283" s="121" t="str">
        <f>IF(AND($C283&gt;0, NOT($C$187&gt;0)), "Row " &amp; ROW($C$187) &amp; " should be positive!", "OK")</f>
        <v>OK</v>
      </c>
    </row>
    <row r="284" spans="1:9" x14ac:dyDescent="0.2">
      <c r="A284" s="4" t="s">
        <v>13</v>
      </c>
      <c r="B284" s="5" t="s">
        <v>552</v>
      </c>
      <c r="C284" s="113">
        <v>0</v>
      </c>
      <c r="D284" s="110" t="s">
        <v>634</v>
      </c>
      <c r="E284" s="6"/>
      <c r="G284" s="121" t="str">
        <f t="shared" si="13"/>
        <v>OK</v>
      </c>
      <c r="H284" s="121" t="str">
        <f t="shared" si="12"/>
        <v>OK</v>
      </c>
      <c r="I284" s="121" t="str">
        <f>IF(AND($C284&gt;0, NOT($C$188&gt;0)), "Row " &amp; ROW($C$188) &amp; " should be positive!", "OK")</f>
        <v>OK</v>
      </c>
    </row>
    <row r="285" spans="1:9" x14ac:dyDescent="0.2">
      <c r="A285" s="4" t="s">
        <v>1</v>
      </c>
      <c r="B285" s="5" t="s">
        <v>553</v>
      </c>
      <c r="C285" s="113">
        <v>0</v>
      </c>
      <c r="D285" s="110" t="s">
        <v>634</v>
      </c>
      <c r="E285" s="6"/>
      <c r="G285" s="121" t="str">
        <f t="shared" si="13"/>
        <v>OK</v>
      </c>
      <c r="H285" s="121" t="str">
        <f t="shared" si="12"/>
        <v>OK</v>
      </c>
      <c r="I285" s="121" t="str">
        <f>IF(AND($C285&gt;0, NOT($C$189&gt;0)), "Row " &amp; ROW($C$189) &amp; " should be positive!", "OK")</f>
        <v>OK</v>
      </c>
    </row>
    <row r="286" spans="1:9" x14ac:dyDescent="0.2">
      <c r="A286" s="4" t="s">
        <v>12</v>
      </c>
      <c r="B286" s="5" t="s">
        <v>553</v>
      </c>
      <c r="C286" s="113">
        <v>0</v>
      </c>
      <c r="D286" s="110" t="s">
        <v>634</v>
      </c>
      <c r="E286" s="6"/>
      <c r="G286" s="121" t="str">
        <f t="shared" si="13"/>
        <v>OK</v>
      </c>
      <c r="H286" s="121" t="str">
        <f t="shared" ref="H286:H320" si="14">IF(AND($C286&gt;0, $D286= "NA"), "Flag should be OK", "OK")</f>
        <v>OK</v>
      </c>
      <c r="I286" s="121" t="str">
        <f>IF(AND($C286&gt;0, NOT($C$190&gt;0)), "Row " &amp; ROW($C$190) &amp; " should be positive!", "OK")</f>
        <v>OK</v>
      </c>
    </row>
    <row r="287" spans="1:9" x14ac:dyDescent="0.2">
      <c r="A287" s="4" t="s">
        <v>13</v>
      </c>
      <c r="B287" s="5" t="s">
        <v>553</v>
      </c>
      <c r="C287" s="113">
        <v>0</v>
      </c>
      <c r="D287" s="110" t="s">
        <v>634</v>
      </c>
      <c r="E287" s="6"/>
      <c r="G287" s="121" t="str">
        <f t="shared" si="13"/>
        <v>OK</v>
      </c>
      <c r="H287" s="121" t="str">
        <f t="shared" si="14"/>
        <v>OK</v>
      </c>
      <c r="I287" s="121" t="str">
        <f>IF(AND($C287&gt;0, NOT($C$191&gt;0)), "Row " &amp; ROW($C$191) &amp; " should be positive!", "OK")</f>
        <v>OK</v>
      </c>
    </row>
    <row r="288" spans="1:9" x14ac:dyDescent="0.2">
      <c r="A288" s="4" t="s">
        <v>1</v>
      </c>
      <c r="B288" s="5" t="s">
        <v>554</v>
      </c>
      <c r="C288" s="113">
        <v>0</v>
      </c>
      <c r="D288" s="110" t="s">
        <v>634</v>
      </c>
      <c r="E288" s="6"/>
      <c r="G288" s="121" t="str">
        <f t="shared" si="13"/>
        <v>OK</v>
      </c>
      <c r="H288" s="121" t="str">
        <f t="shared" si="14"/>
        <v>OK</v>
      </c>
      <c r="I288" s="121" t="str">
        <f>IF(AND($C288&gt;0, NOT($C$192&gt;0)), "Row " &amp; ROW($C$192) &amp; " should be positive!", "OK")</f>
        <v>OK</v>
      </c>
    </row>
    <row r="289" spans="1:9" x14ac:dyDescent="0.2">
      <c r="A289" s="4" t="s">
        <v>12</v>
      </c>
      <c r="B289" s="5" t="s">
        <v>554</v>
      </c>
      <c r="C289" s="113">
        <v>0</v>
      </c>
      <c r="D289" s="110" t="s">
        <v>634</v>
      </c>
      <c r="E289" s="6"/>
      <c r="G289" s="121" t="str">
        <f t="shared" si="13"/>
        <v>OK</v>
      </c>
      <c r="H289" s="121" t="str">
        <f t="shared" si="14"/>
        <v>OK</v>
      </c>
      <c r="I289" s="121" t="str">
        <f>IF(AND($C289&gt;0, NOT($C$193&gt;0)), "Row " &amp; ROW($C$193) &amp; " should be positive!", "OK")</f>
        <v>OK</v>
      </c>
    </row>
    <row r="290" spans="1:9" x14ac:dyDescent="0.2">
      <c r="A290" s="4" t="s">
        <v>13</v>
      </c>
      <c r="B290" s="5" t="s">
        <v>554</v>
      </c>
      <c r="C290" s="113">
        <v>0</v>
      </c>
      <c r="D290" s="110" t="s">
        <v>634</v>
      </c>
      <c r="E290" s="6"/>
      <c r="G290" s="121" t="str">
        <f t="shared" si="13"/>
        <v>OK</v>
      </c>
      <c r="H290" s="121" t="str">
        <f t="shared" si="14"/>
        <v>OK</v>
      </c>
      <c r="I290" s="121" t="str">
        <f>IF(AND($C290&gt;0, NOT($C$194&gt;0)), "Row " &amp; ROW($C$194) &amp; " should be positive!", "OK")</f>
        <v>OK</v>
      </c>
    </row>
    <row r="291" spans="1:9" x14ac:dyDescent="0.2">
      <c r="A291" s="4" t="s">
        <v>1</v>
      </c>
      <c r="B291" s="5" t="s">
        <v>555</v>
      </c>
      <c r="C291" s="112">
        <f xml:space="preserve"> SUM($C$303, $C$306, $C$309, $C$312, $C$315)</f>
        <v>0</v>
      </c>
      <c r="D291" s="110" t="s">
        <v>634</v>
      </c>
      <c r="E291" s="6"/>
      <c r="F291" s="123">
        <f>SUM($C$291) - SUM($C$294, $C$297, $C$300)</f>
        <v>0</v>
      </c>
      <c r="G291" s="121" t="str">
        <f t="shared" si="13"/>
        <v>OK</v>
      </c>
      <c r="H291" s="121" t="str">
        <f t="shared" si="14"/>
        <v>OK</v>
      </c>
      <c r="I291" s="121" t="str">
        <f>IF(AND($C291&gt;0, NOT($C$195&gt;0)), "Row " &amp; ROW($C$195) &amp; " should be positive!", "OK")</f>
        <v>OK</v>
      </c>
    </row>
    <row r="292" spans="1:9" x14ac:dyDescent="0.2">
      <c r="A292" s="4" t="s">
        <v>12</v>
      </c>
      <c r="B292" s="5" t="s">
        <v>555</v>
      </c>
      <c r="C292" s="112">
        <f xml:space="preserve"> SUM($C$304, $C$307, $C$310, $C$313, $C$316)</f>
        <v>0</v>
      </c>
      <c r="D292" s="110" t="s">
        <v>634</v>
      </c>
      <c r="E292" s="6"/>
      <c r="F292" s="123">
        <f>SUM($C$292) - SUM($C$295, $C$298, $C$301)</f>
        <v>0</v>
      </c>
      <c r="G292" s="121" t="str">
        <f t="shared" si="13"/>
        <v>OK</v>
      </c>
      <c r="H292" s="121" t="str">
        <f t="shared" si="14"/>
        <v>OK</v>
      </c>
      <c r="I292" s="121" t="str">
        <f>IF(AND($C292&gt;0, NOT($C$196&gt;0)), "Row " &amp; ROW($C$196) &amp; " should be positive!", "OK")</f>
        <v>OK</v>
      </c>
    </row>
    <row r="293" spans="1:9" x14ac:dyDescent="0.2">
      <c r="A293" s="4" t="s">
        <v>13</v>
      </c>
      <c r="B293" s="5" t="s">
        <v>555</v>
      </c>
      <c r="C293" s="112">
        <f xml:space="preserve"> SUM($C$305, $C$308, $C$311, $C$314, $C$317)</f>
        <v>0</v>
      </c>
      <c r="D293" s="110" t="s">
        <v>634</v>
      </c>
      <c r="E293" s="6"/>
      <c r="F293" s="123">
        <f>SUM($C$293) - SUM($C$296, $C$299, $C$302)</f>
        <v>0</v>
      </c>
      <c r="G293" s="121" t="str">
        <f t="shared" si="13"/>
        <v>OK</v>
      </c>
      <c r="H293" s="121" t="str">
        <f t="shared" si="14"/>
        <v>OK</v>
      </c>
      <c r="I293" s="121" t="str">
        <f>IF(AND($C293&gt;0, NOT($C$197&gt;0)), "Row " &amp; ROW($C$197) &amp; " should be positive!", "OK")</f>
        <v>OK</v>
      </c>
    </row>
    <row r="294" spans="1:9" x14ac:dyDescent="0.2">
      <c r="A294" s="4" t="s">
        <v>1</v>
      </c>
      <c r="B294" s="5" t="s">
        <v>556</v>
      </c>
      <c r="C294" s="113">
        <v>0</v>
      </c>
      <c r="D294" s="110" t="s">
        <v>634</v>
      </c>
      <c r="E294" s="6"/>
      <c r="F294" s="123">
        <f>SUM($C$291) - SUM($C$303, $C$306, $C$309, $C$312, $C$315)</f>
        <v>0</v>
      </c>
      <c r="G294" s="121" t="str">
        <f t="shared" si="13"/>
        <v>OK</v>
      </c>
      <c r="H294" s="121" t="str">
        <f t="shared" si="14"/>
        <v>OK</v>
      </c>
      <c r="I294" s="121" t="str">
        <f>IF(AND($C294&gt;0, NOT($C$198&gt;0)), "Row " &amp; ROW($C$198) &amp; " should be positive!", "OK")</f>
        <v>OK</v>
      </c>
    </row>
    <row r="295" spans="1:9" x14ac:dyDescent="0.2">
      <c r="A295" s="4" t="s">
        <v>12</v>
      </c>
      <c r="B295" s="5" t="s">
        <v>556</v>
      </c>
      <c r="C295" s="113">
        <v>0</v>
      </c>
      <c r="D295" s="110" t="s">
        <v>634</v>
      </c>
      <c r="E295" s="6"/>
      <c r="F295" s="123">
        <f>SUM($C$292) - SUM($C$304, $C$307, $C$310, $C$313, $C$316)</f>
        <v>0</v>
      </c>
      <c r="G295" s="121" t="str">
        <f t="shared" si="13"/>
        <v>OK</v>
      </c>
      <c r="H295" s="121" t="str">
        <f t="shared" si="14"/>
        <v>OK</v>
      </c>
      <c r="I295" s="121" t="str">
        <f>IF(AND($C295&gt;0, NOT($C$199&gt;0)), "Row " &amp; ROW($C$199) &amp; " should be positive!", "OK")</f>
        <v>OK</v>
      </c>
    </row>
    <row r="296" spans="1:9" x14ac:dyDescent="0.2">
      <c r="A296" s="4" t="s">
        <v>13</v>
      </c>
      <c r="B296" s="5" t="s">
        <v>556</v>
      </c>
      <c r="C296" s="113">
        <v>0</v>
      </c>
      <c r="D296" s="110" t="s">
        <v>634</v>
      </c>
      <c r="E296" s="6"/>
      <c r="F296" s="123">
        <f>SUM($C$293) - SUM($C$305, $C$308, $C$311, $C$314, $C$317)</f>
        <v>0</v>
      </c>
      <c r="G296" s="121" t="str">
        <f t="shared" si="13"/>
        <v>OK</v>
      </c>
      <c r="H296" s="121" t="str">
        <f t="shared" si="14"/>
        <v>OK</v>
      </c>
      <c r="I296" s="121" t="str">
        <f>IF(AND($C296&gt;0, NOT($C$200&gt;0)), "Row " &amp; ROW($C$200) &amp; " should be positive!", "OK")</f>
        <v>OK</v>
      </c>
    </row>
    <row r="297" spans="1:9" x14ac:dyDescent="0.2">
      <c r="A297" s="4" t="s">
        <v>1</v>
      </c>
      <c r="B297" s="5" t="s">
        <v>557</v>
      </c>
      <c r="C297" s="113">
        <v>0</v>
      </c>
      <c r="D297" s="110" t="s">
        <v>634</v>
      </c>
      <c r="E297" s="6"/>
      <c r="G297" s="121" t="str">
        <f t="shared" si="13"/>
        <v>OK</v>
      </c>
      <c r="H297" s="121" t="str">
        <f t="shared" si="14"/>
        <v>OK</v>
      </c>
      <c r="I297" s="121" t="str">
        <f>IF(AND($C297&gt;0, NOT($C$201&gt;0)), "Row " &amp; ROW($C$201) &amp; " should be positive!", "OK")</f>
        <v>OK</v>
      </c>
    </row>
    <row r="298" spans="1:9" x14ac:dyDescent="0.2">
      <c r="A298" s="4" t="s">
        <v>12</v>
      </c>
      <c r="B298" s="5" t="s">
        <v>557</v>
      </c>
      <c r="C298" s="113">
        <v>0</v>
      </c>
      <c r="D298" s="110" t="s">
        <v>634</v>
      </c>
      <c r="E298" s="6"/>
      <c r="G298" s="121" t="str">
        <f t="shared" si="13"/>
        <v>OK</v>
      </c>
      <c r="H298" s="121" t="str">
        <f t="shared" si="14"/>
        <v>OK</v>
      </c>
      <c r="I298" s="121" t="str">
        <f>IF(AND($C298&gt;0, NOT($C$202&gt;0)), "Row " &amp; ROW($C$202) &amp; " should be positive!", "OK")</f>
        <v>OK</v>
      </c>
    </row>
    <row r="299" spans="1:9" x14ac:dyDescent="0.2">
      <c r="A299" s="4" t="s">
        <v>13</v>
      </c>
      <c r="B299" s="5" t="s">
        <v>557</v>
      </c>
      <c r="C299" s="113">
        <v>0</v>
      </c>
      <c r="D299" s="110" t="s">
        <v>634</v>
      </c>
      <c r="E299" s="6"/>
      <c r="G299" s="121" t="str">
        <f t="shared" si="13"/>
        <v>OK</v>
      </c>
      <c r="H299" s="121" t="str">
        <f t="shared" si="14"/>
        <v>OK</v>
      </c>
      <c r="I299" s="121" t="str">
        <f>IF(AND($C299&gt;0, NOT($C$203&gt;0)), "Row " &amp; ROW($C$203) &amp; " should be positive!", "OK")</f>
        <v>OK</v>
      </c>
    </row>
    <row r="300" spans="1:9" x14ac:dyDescent="0.2">
      <c r="A300" s="4" t="s">
        <v>1</v>
      </c>
      <c r="B300" s="5" t="s">
        <v>558</v>
      </c>
      <c r="C300" s="113">
        <v>0</v>
      </c>
      <c r="D300" s="110" t="s">
        <v>634</v>
      </c>
      <c r="E300" s="6"/>
      <c r="G300" s="121" t="str">
        <f t="shared" si="13"/>
        <v>OK</v>
      </c>
      <c r="H300" s="121" t="str">
        <f t="shared" si="14"/>
        <v>OK</v>
      </c>
      <c r="I300" s="121" t="str">
        <f>IF(AND($C300&gt;0, NOT($C$204&gt;0)), "Row " &amp; ROW($C$204) &amp; " should be positive!", "OK")</f>
        <v>OK</v>
      </c>
    </row>
    <row r="301" spans="1:9" x14ac:dyDescent="0.2">
      <c r="A301" s="4" t="s">
        <v>12</v>
      </c>
      <c r="B301" s="5" t="s">
        <v>558</v>
      </c>
      <c r="C301" s="113">
        <v>0</v>
      </c>
      <c r="D301" s="110" t="s">
        <v>634</v>
      </c>
      <c r="E301" s="6"/>
      <c r="G301" s="121" t="str">
        <f t="shared" si="13"/>
        <v>OK</v>
      </c>
      <c r="H301" s="121" t="str">
        <f t="shared" si="14"/>
        <v>OK</v>
      </c>
      <c r="I301" s="121" t="str">
        <f>IF(AND($C301&gt;0, NOT($C$205&gt;0)), "Row " &amp; ROW($C$205) &amp; " should be positive!", "OK")</f>
        <v>OK</v>
      </c>
    </row>
    <row r="302" spans="1:9" x14ac:dyDescent="0.2">
      <c r="A302" s="4" t="s">
        <v>13</v>
      </c>
      <c r="B302" s="5" t="s">
        <v>558</v>
      </c>
      <c r="C302" s="113">
        <v>0</v>
      </c>
      <c r="D302" s="110" t="s">
        <v>634</v>
      </c>
      <c r="E302" s="6"/>
      <c r="G302" s="121" t="str">
        <f t="shared" si="13"/>
        <v>OK</v>
      </c>
      <c r="H302" s="121" t="str">
        <f t="shared" si="14"/>
        <v>OK</v>
      </c>
      <c r="I302" s="121" t="str">
        <f>IF(AND($C302&gt;0, NOT($C$206&gt;0)), "Row " &amp; ROW($C$206) &amp; " should be positive!", "OK")</f>
        <v>OK</v>
      </c>
    </row>
    <row r="303" spans="1:9" x14ac:dyDescent="0.2">
      <c r="A303" s="4" t="s">
        <v>1</v>
      </c>
      <c r="B303" s="5" t="s">
        <v>559</v>
      </c>
      <c r="C303" s="113">
        <v>0</v>
      </c>
      <c r="D303" s="110" t="s">
        <v>634</v>
      </c>
      <c r="E303" s="6"/>
      <c r="G303" s="121" t="str">
        <f t="shared" si="13"/>
        <v>OK</v>
      </c>
      <c r="H303" s="121" t="str">
        <f t="shared" si="14"/>
        <v>OK</v>
      </c>
      <c r="I303" s="121" t="str">
        <f>IF(AND($C303&gt;0, NOT($C$207&gt;0)), "Row " &amp; ROW($C$207) &amp; " should be positive!", "OK")</f>
        <v>OK</v>
      </c>
    </row>
    <row r="304" spans="1:9" x14ac:dyDescent="0.2">
      <c r="A304" s="4" t="s">
        <v>12</v>
      </c>
      <c r="B304" s="5" t="s">
        <v>559</v>
      </c>
      <c r="C304" s="113">
        <v>0</v>
      </c>
      <c r="D304" s="110" t="s">
        <v>634</v>
      </c>
      <c r="E304" s="6"/>
      <c r="G304" s="121" t="str">
        <f t="shared" si="13"/>
        <v>OK</v>
      </c>
      <c r="H304" s="121" t="str">
        <f t="shared" si="14"/>
        <v>OK</v>
      </c>
      <c r="I304" s="121" t="str">
        <f>IF(AND($C304&gt;0, NOT($C$208&gt;0)), "Row " &amp; ROW($C$208) &amp; " should be positive!", "OK")</f>
        <v>OK</v>
      </c>
    </row>
    <row r="305" spans="1:9" x14ac:dyDescent="0.2">
      <c r="A305" s="4" t="s">
        <v>13</v>
      </c>
      <c r="B305" s="5" t="s">
        <v>559</v>
      </c>
      <c r="C305" s="113">
        <v>0</v>
      </c>
      <c r="D305" s="110" t="s">
        <v>634</v>
      </c>
      <c r="E305" s="6"/>
      <c r="G305" s="121" t="str">
        <f t="shared" si="13"/>
        <v>OK</v>
      </c>
      <c r="H305" s="121" t="str">
        <f t="shared" si="14"/>
        <v>OK</v>
      </c>
      <c r="I305" s="121" t="str">
        <f>IF(AND($C305&gt;0, NOT($C$209&gt;0)), "Row " &amp; ROW($C$209) &amp; " should be positive!", "OK")</f>
        <v>OK</v>
      </c>
    </row>
    <row r="306" spans="1:9" x14ac:dyDescent="0.2">
      <c r="A306" s="4" t="s">
        <v>1</v>
      </c>
      <c r="B306" s="5" t="s">
        <v>560</v>
      </c>
      <c r="C306" s="113">
        <v>0</v>
      </c>
      <c r="D306" s="110" t="s">
        <v>634</v>
      </c>
      <c r="E306" s="6"/>
      <c r="G306" s="121" t="str">
        <f t="shared" si="13"/>
        <v>OK</v>
      </c>
      <c r="H306" s="121" t="str">
        <f t="shared" si="14"/>
        <v>OK</v>
      </c>
      <c r="I306" s="121" t="str">
        <f>IF(AND($C306&gt;0, NOT($C$210&gt;0)), "Row " &amp; ROW($C$210) &amp; " should be positive!", "OK")</f>
        <v>OK</v>
      </c>
    </row>
    <row r="307" spans="1:9" x14ac:dyDescent="0.2">
      <c r="A307" s="4" t="s">
        <v>12</v>
      </c>
      <c r="B307" s="5" t="s">
        <v>560</v>
      </c>
      <c r="C307" s="113">
        <v>0</v>
      </c>
      <c r="D307" s="110" t="s">
        <v>634</v>
      </c>
      <c r="E307" s="6"/>
      <c r="G307" s="121" t="str">
        <f t="shared" si="13"/>
        <v>OK</v>
      </c>
      <c r="H307" s="121" t="str">
        <f t="shared" si="14"/>
        <v>OK</v>
      </c>
      <c r="I307" s="121" t="str">
        <f>IF(AND($C307&gt;0, NOT($C$211&gt;0)), "Row " &amp; ROW($C$211) &amp; " should be positive!", "OK")</f>
        <v>OK</v>
      </c>
    </row>
    <row r="308" spans="1:9" x14ac:dyDescent="0.2">
      <c r="A308" s="4" t="s">
        <v>13</v>
      </c>
      <c r="B308" s="5" t="s">
        <v>560</v>
      </c>
      <c r="C308" s="113">
        <v>0</v>
      </c>
      <c r="D308" s="110" t="s">
        <v>634</v>
      </c>
      <c r="E308" s="6"/>
      <c r="G308" s="121" t="str">
        <f t="shared" si="13"/>
        <v>OK</v>
      </c>
      <c r="H308" s="121" t="str">
        <f t="shared" si="14"/>
        <v>OK</v>
      </c>
      <c r="I308" s="121" t="str">
        <f>IF(AND($C308&gt;0, NOT($C$212&gt;0)), "Row " &amp; ROW($C$212) &amp; " should be positive!", "OK")</f>
        <v>OK</v>
      </c>
    </row>
    <row r="309" spans="1:9" x14ac:dyDescent="0.2">
      <c r="A309" s="4" t="s">
        <v>1</v>
      </c>
      <c r="B309" s="5" t="s">
        <v>561</v>
      </c>
      <c r="C309" s="113">
        <v>0</v>
      </c>
      <c r="D309" s="110" t="s">
        <v>634</v>
      </c>
      <c r="E309" s="6"/>
      <c r="G309" s="121" t="str">
        <f t="shared" si="13"/>
        <v>OK</v>
      </c>
      <c r="H309" s="121" t="str">
        <f t="shared" si="14"/>
        <v>OK</v>
      </c>
      <c r="I309" s="121" t="str">
        <f>IF(AND($C309&gt;0, NOT($C$213&gt;0)), "Row " &amp; ROW($C$213) &amp; " should be positive!", "OK")</f>
        <v>OK</v>
      </c>
    </row>
    <row r="310" spans="1:9" x14ac:dyDescent="0.2">
      <c r="A310" s="4" t="s">
        <v>12</v>
      </c>
      <c r="B310" s="5" t="s">
        <v>561</v>
      </c>
      <c r="C310" s="113">
        <v>0</v>
      </c>
      <c r="D310" s="110" t="s">
        <v>634</v>
      </c>
      <c r="E310" s="6"/>
      <c r="G310" s="121" t="str">
        <f t="shared" si="13"/>
        <v>OK</v>
      </c>
      <c r="H310" s="121" t="str">
        <f t="shared" si="14"/>
        <v>OK</v>
      </c>
      <c r="I310" s="121" t="str">
        <f>IF(AND($C310&gt;0, NOT($C$214&gt;0)), "Row " &amp; ROW($C$214) &amp; " should be positive!", "OK")</f>
        <v>OK</v>
      </c>
    </row>
    <row r="311" spans="1:9" x14ac:dyDescent="0.2">
      <c r="A311" s="4" t="s">
        <v>13</v>
      </c>
      <c r="B311" s="5" t="s">
        <v>561</v>
      </c>
      <c r="C311" s="113">
        <v>0</v>
      </c>
      <c r="D311" s="110" t="s">
        <v>634</v>
      </c>
      <c r="E311" s="6"/>
      <c r="G311" s="121" t="str">
        <f t="shared" si="13"/>
        <v>OK</v>
      </c>
      <c r="H311" s="121" t="str">
        <f t="shared" si="14"/>
        <v>OK</v>
      </c>
      <c r="I311" s="121" t="str">
        <f>IF(AND($C311&gt;0, NOT($C$215&gt;0)), "Row " &amp; ROW($C$215) &amp; " should be positive!", "OK")</f>
        <v>OK</v>
      </c>
    </row>
    <row r="312" spans="1:9" x14ac:dyDescent="0.2">
      <c r="A312" s="4" t="s">
        <v>1</v>
      </c>
      <c r="B312" s="5" t="s">
        <v>562</v>
      </c>
      <c r="C312" s="113">
        <v>0</v>
      </c>
      <c r="D312" s="110" t="s">
        <v>634</v>
      </c>
      <c r="E312" s="6"/>
      <c r="G312" s="121" t="str">
        <f t="shared" si="13"/>
        <v>OK</v>
      </c>
      <c r="H312" s="121" t="str">
        <f t="shared" si="14"/>
        <v>OK</v>
      </c>
      <c r="I312" s="121" t="str">
        <f>IF(AND($C312&gt;0, NOT($C$216&gt;0)), "Row " &amp; ROW($C$216) &amp; " should be positive!", "OK")</f>
        <v>OK</v>
      </c>
    </row>
    <row r="313" spans="1:9" x14ac:dyDescent="0.2">
      <c r="A313" s="4" t="s">
        <v>12</v>
      </c>
      <c r="B313" s="5" t="s">
        <v>562</v>
      </c>
      <c r="C313" s="113">
        <v>0</v>
      </c>
      <c r="D313" s="110" t="s">
        <v>634</v>
      </c>
      <c r="E313" s="6"/>
      <c r="G313" s="121" t="str">
        <f t="shared" si="13"/>
        <v>OK</v>
      </c>
      <c r="H313" s="121" t="str">
        <f t="shared" si="14"/>
        <v>OK</v>
      </c>
      <c r="I313" s="121" t="str">
        <f>IF(AND($C313&gt;0, NOT($C$217&gt;0)), "Row " &amp; ROW($C$217) &amp; " should be positive!", "OK")</f>
        <v>OK</v>
      </c>
    </row>
    <row r="314" spans="1:9" x14ac:dyDescent="0.2">
      <c r="A314" s="4" t="s">
        <v>13</v>
      </c>
      <c r="B314" s="5" t="s">
        <v>562</v>
      </c>
      <c r="C314" s="113">
        <v>0</v>
      </c>
      <c r="D314" s="110" t="s">
        <v>634</v>
      </c>
      <c r="E314" s="6"/>
      <c r="G314" s="121" t="str">
        <f t="shared" si="13"/>
        <v>OK</v>
      </c>
      <c r="H314" s="121" t="str">
        <f t="shared" si="14"/>
        <v>OK</v>
      </c>
      <c r="I314" s="121" t="str">
        <f>IF(AND($C314&gt;0, NOT($C$218&gt;0)), "Row " &amp; ROW($C$218) &amp; " should be positive!", "OK")</f>
        <v>OK</v>
      </c>
    </row>
    <row r="315" spans="1:9" x14ac:dyDescent="0.2">
      <c r="A315" s="4" t="s">
        <v>1</v>
      </c>
      <c r="B315" s="5" t="s">
        <v>1031</v>
      </c>
      <c r="C315" s="113">
        <v>0</v>
      </c>
      <c r="D315" s="110" t="s">
        <v>634</v>
      </c>
      <c r="E315" s="6"/>
      <c r="G315" s="121" t="str">
        <f t="shared" si="13"/>
        <v>OK</v>
      </c>
      <c r="H315" s="121" t="str">
        <f t="shared" si="14"/>
        <v>OK</v>
      </c>
      <c r="I315" s="121" t="str">
        <f>IF(AND($C315&gt;0, NOT($C$219&gt;0)), "Row " &amp; ROW($C$219) &amp; " should be positive!", "OK")</f>
        <v>OK</v>
      </c>
    </row>
    <row r="316" spans="1:9" x14ac:dyDescent="0.2">
      <c r="A316" s="4" t="s">
        <v>12</v>
      </c>
      <c r="B316" s="5" t="s">
        <v>1031</v>
      </c>
      <c r="C316" s="113">
        <v>0</v>
      </c>
      <c r="D316" s="110" t="s">
        <v>634</v>
      </c>
      <c r="E316" s="6"/>
      <c r="G316" s="121" t="str">
        <f t="shared" si="13"/>
        <v>OK</v>
      </c>
      <c r="H316" s="121" t="str">
        <f t="shared" si="14"/>
        <v>OK</v>
      </c>
      <c r="I316" s="121" t="str">
        <f>IF(AND($C316&gt;0, NOT($C$220&gt;0)), "Row " &amp; ROW($C$220) &amp; " should be positive!", "OK")</f>
        <v>OK</v>
      </c>
    </row>
    <row r="317" spans="1:9" x14ac:dyDescent="0.2">
      <c r="A317" s="4" t="s">
        <v>13</v>
      </c>
      <c r="B317" s="5" t="s">
        <v>1031</v>
      </c>
      <c r="C317" s="113">
        <v>0</v>
      </c>
      <c r="D317" s="110" t="s">
        <v>634</v>
      </c>
      <c r="E317" s="6"/>
      <c r="G317" s="121" t="str">
        <f t="shared" si="13"/>
        <v>OK</v>
      </c>
      <c r="H317" s="121" t="str">
        <f t="shared" si="14"/>
        <v>OK</v>
      </c>
      <c r="I317" s="121" t="str">
        <f>IF(AND($C317&gt;0, NOT($C$221&gt;0)), "Row " &amp; ROW($C$221) &amp; " should be positive!", "OK")</f>
        <v>OK</v>
      </c>
    </row>
    <row r="318" spans="1:9" x14ac:dyDescent="0.2">
      <c r="A318" s="4" t="s">
        <v>121</v>
      </c>
      <c r="B318" s="5" t="s">
        <v>563</v>
      </c>
      <c r="C318" s="113">
        <v>0</v>
      </c>
      <c r="D318" s="110" t="s">
        <v>634</v>
      </c>
      <c r="E318" s="6"/>
      <c r="G318" s="121" t="str">
        <f t="shared" si="13"/>
        <v>OK</v>
      </c>
      <c r="H318" s="121" t="str">
        <f t="shared" si="14"/>
        <v>OK</v>
      </c>
    </row>
    <row r="319" spans="1:9" x14ac:dyDescent="0.2">
      <c r="A319" s="4" t="s">
        <v>121</v>
      </c>
      <c r="B319" s="5" t="s">
        <v>564</v>
      </c>
      <c r="C319" s="113">
        <v>0</v>
      </c>
      <c r="D319" s="110" t="s">
        <v>634</v>
      </c>
      <c r="E319" s="6"/>
      <c r="G319" s="121" t="str">
        <f t="shared" si="13"/>
        <v>OK</v>
      </c>
      <c r="H319" s="121" t="str">
        <f t="shared" si="14"/>
        <v>OK</v>
      </c>
    </row>
    <row r="320" spans="1:9" x14ac:dyDescent="0.2">
      <c r="A320" s="4" t="s">
        <v>121</v>
      </c>
      <c r="B320" s="5" t="s">
        <v>565</v>
      </c>
      <c r="C320" s="113">
        <v>0</v>
      </c>
      <c r="D320" s="110" t="s">
        <v>634</v>
      </c>
      <c r="E320" s="6"/>
      <c r="G320" s="121" t="str">
        <f t="shared" si="13"/>
        <v>OK</v>
      </c>
      <c r="H320" s="121" t="str">
        <f t="shared" si="14"/>
        <v>OK</v>
      </c>
    </row>
  </sheetData>
  <sheetProtection algorithmName="SHA-512" hashValue="MCZHTNddjfEDwJzrutX2N+o1UVh9E7pMJH+ggRiV/e9yBktgxfqLtYqb/Rkh411lKXiaQVRXzBxEhWCyugDpJw==" saltValue="6gMpErmeiucJZL7LgA9yfw==" spinCount="100000" sheet="1" objects="1" scenarios="1" formatColumns="0" formatRows="0"/>
  <conditionalFormatting sqref="B258:B260">
    <cfRule type="cellIs" dxfId="293" priority="1" stopIfTrue="1" operator="equal">
      <formula>"optional"</formula>
    </cfRule>
    <cfRule type="cellIs" dxfId="292" priority="2" stopIfTrue="1" operator="equal">
      <formula>"optional if"</formula>
    </cfRule>
  </conditionalFormatting>
  <conditionalFormatting sqref="C408:C409 C406">
    <cfRule type="containsText" priority="3" stopIfTrue="1" operator="containsText" text="TRUE">
      <formula>NOT(ISERROR(SEARCH("TRUE",C406)))</formula>
    </cfRule>
    <cfRule type="cellIs" dxfId="291" priority="4" stopIfTrue="1" operator="greaterThan">
      <formula>Tolerance</formula>
    </cfRule>
    <cfRule type="cellIs" dxfId="290" priority="5" stopIfTrue="1" operator="lessThan">
      <formula>-Tolerance</formula>
    </cfRule>
  </conditionalFormatting>
  <conditionalFormatting sqref="F6:F320">
    <cfRule type="containsText" priority="6" stopIfTrue="1" operator="containsText" text="TRUE">
      <formula>NOT(ISERROR(SEARCH("TRUE",F6)))</formula>
    </cfRule>
    <cfRule type="cellIs" dxfId="289" priority="7" stopIfTrue="1" operator="greaterThan">
      <formula>Tolerance</formula>
    </cfRule>
    <cfRule type="cellIs" dxfId="288" priority="8" stopIfTrue="1" operator="lessThan">
      <formula>-Tolerance</formula>
    </cfRule>
  </conditionalFormatting>
  <conditionalFormatting sqref="G6:G320">
    <cfRule type="containsText" dxfId="287" priority="9" stopIfTrue="1" operator="containsText" text="missing">
      <formula>NOT(ISERROR(SEARCH("missing",G6)))</formula>
    </cfRule>
  </conditionalFormatting>
  <conditionalFormatting sqref="H6:H320">
    <cfRule type="containsText" dxfId="286" priority="10" stopIfTrue="1" operator="containsText" text="Flag">
      <formula>NOT(ISERROR(SEARCH("Flag",H6)))</formula>
    </cfRule>
  </conditionalFormatting>
  <conditionalFormatting sqref="I6:I320">
    <cfRule type="containsText" dxfId="285" priority="11" stopIfTrue="1" operator="containsText" text=" ">
      <formula>NOT(ISERROR(SEARCH(" ",I6)))</formula>
    </cfRule>
  </conditionalFormatting>
  <conditionalFormatting sqref="F5:I5">
    <cfRule type="cellIs" dxfId="284" priority="12" stopIfTrue="1" operator="greaterThan">
      <formula>0</formula>
    </cfRule>
  </conditionalFormatting>
  <dataValidations count="3">
    <dataValidation type="list" allowBlank="1" showInputMessage="1" showErrorMessage="1" sqref="D318:D320 D6:D125">
      <formula1>availability_payments</formula1>
    </dataValidation>
    <dataValidation type="list" allowBlank="1" showInputMessage="1" showErrorMessage="1" sqref="D126:D317">
      <formula1>availability_fraud</formula1>
    </dataValidation>
    <dataValidation type="decimal" operator="greaterThanOrEqual" allowBlank="1" showInputMessage="1" showErrorMessage="1" errorTitle="Please correct." error="Please input a number larger or equal to zero. Negative or character values are not permitted." sqref="C6:C320">
      <formula1>0</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K17"/>
  <sheetViews>
    <sheetView workbookViewId="0"/>
  </sheetViews>
  <sheetFormatPr defaultRowHeight="12.75" x14ac:dyDescent="0.2"/>
  <cols>
    <col min="1" max="1" width="16" style="9" bestFit="1" customWidth="1"/>
    <col min="2" max="2" width="9.85546875" style="9" bestFit="1" customWidth="1"/>
    <col min="3" max="3" width="20.85546875" style="20" customWidth="1"/>
    <col min="4" max="4" width="14" style="20" customWidth="1"/>
    <col min="5" max="5" width="50.5703125" style="9" customWidth="1"/>
    <col min="6" max="6" width="11.85546875" style="121" customWidth="1"/>
    <col min="7" max="7" width="17" style="121" customWidth="1"/>
    <col min="8" max="8" width="19.42578125" style="121" customWidth="1"/>
    <col min="9" max="9" width="32.28515625" style="121" customWidth="1"/>
    <col min="12" max="16384" width="9.140625" style="9"/>
  </cols>
  <sheetData>
    <row r="1" spans="1:9" ht="15.75" x14ac:dyDescent="0.25">
      <c r="A1" s="7" t="s">
        <v>566</v>
      </c>
      <c r="B1" s="8"/>
      <c r="C1" s="115"/>
      <c r="D1" s="103"/>
      <c r="E1" s="8"/>
    </row>
    <row r="2" spans="1:9" x14ac:dyDescent="0.2">
      <c r="A2" s="10"/>
      <c r="B2" s="11"/>
      <c r="C2" s="116"/>
      <c r="D2" s="105"/>
      <c r="E2" s="12"/>
    </row>
    <row r="3" spans="1:9" x14ac:dyDescent="0.2">
      <c r="A3" s="13"/>
      <c r="B3" s="13"/>
      <c r="C3" s="104"/>
      <c r="D3" s="105"/>
      <c r="E3" s="12"/>
    </row>
    <row r="4" spans="1:9" ht="25.5" x14ac:dyDescent="0.2">
      <c r="A4" s="2"/>
      <c r="B4" s="2"/>
      <c r="C4" s="106" t="s">
        <v>5</v>
      </c>
      <c r="D4" s="106" t="s">
        <v>5</v>
      </c>
      <c r="E4" s="2" t="s">
        <v>6</v>
      </c>
      <c r="F4" s="125"/>
      <c r="G4" s="125" t="s">
        <v>857</v>
      </c>
      <c r="H4" s="125" t="s">
        <v>975</v>
      </c>
      <c r="I4" s="125" t="s">
        <v>858</v>
      </c>
    </row>
    <row r="5" spans="1:9" x14ac:dyDescent="0.2">
      <c r="A5" s="3" t="s">
        <v>7</v>
      </c>
      <c r="B5" s="3" t="s">
        <v>8</v>
      </c>
      <c r="C5" s="107" t="s">
        <v>851</v>
      </c>
      <c r="D5" s="108" t="s">
        <v>9</v>
      </c>
      <c r="E5" s="3" t="s">
        <v>10</v>
      </c>
      <c r="F5" s="121">
        <f>COUNTIF(F$6:F$17, "&lt;" &amp; -Tolerance) + COUNTIF(F$6:F$17, "&gt;" &amp; Tolerance) + COUNTIF(F$6:F$17, FALSE)</f>
        <v>0</v>
      </c>
      <c r="G5" s="121">
        <f>COUNTIF(G$6:G$17, "missing")</f>
        <v>0</v>
      </c>
      <c r="H5" s="121">
        <f>COUNTIF(H$6:H$17, "*Flag*" )</f>
        <v>0</v>
      </c>
      <c r="I5" s="121">
        <f>COUNTIF(I$6:I$17, "*Fraud*" ) + COUNTIF(I$6:I$17, "*positive*" )</f>
        <v>0</v>
      </c>
    </row>
    <row r="6" spans="1:9" x14ac:dyDescent="0.2">
      <c r="A6" s="4" t="s">
        <v>1</v>
      </c>
      <c r="B6" s="5" t="s">
        <v>567</v>
      </c>
      <c r="C6" s="111">
        <v>0</v>
      </c>
      <c r="D6" s="110" t="s">
        <v>634</v>
      </c>
      <c r="E6" s="6"/>
      <c r="G6" s="121" t="str">
        <f t="shared" ref="G6:G17" si="0">IF(OR(ISBLANK($C6), ISBLANK($D6)), "missing", "OK")</f>
        <v>OK</v>
      </c>
      <c r="H6" s="121" t="str">
        <f t="shared" ref="H6:H11" si="1">IF(AND($C6&gt;0, $D6= "NA"), "Flag should be OK", IF($D6="E","Flag E only for fraud","OK"))</f>
        <v>OK</v>
      </c>
      <c r="I6" s="121" t="str">
        <f>IF(AND($C6&gt;0, NOT($C$9&gt;0)), "Row " &amp; ROW($C$9) &amp; " should also be positive!", IF($C$12 &gt; $C6 + Tolerance,"Fraud in row " &amp; ROW($C$12) &amp; " higher than payment", "OK"))</f>
        <v>OK</v>
      </c>
    </row>
    <row r="7" spans="1:9" x14ac:dyDescent="0.2">
      <c r="A7" s="4" t="s">
        <v>12</v>
      </c>
      <c r="B7" s="5" t="s">
        <v>567</v>
      </c>
      <c r="C7" s="111">
        <v>0</v>
      </c>
      <c r="D7" s="110" t="s">
        <v>634</v>
      </c>
      <c r="E7" s="6"/>
      <c r="G7" s="121" t="str">
        <f t="shared" si="0"/>
        <v>OK</v>
      </c>
      <c r="H7" s="121" t="str">
        <f t="shared" si="1"/>
        <v>OK</v>
      </c>
      <c r="I7" s="121" t="str">
        <f>IF(AND($C7&gt;0, NOT($C$10&gt;0)), "Row " &amp; ROW($C$10) &amp; " should also be positive!", IF($C$13 &gt; $C7 + Tolerance,"Fraud in row " &amp; ROW($C$13) &amp; " higher than payment", "OK"))</f>
        <v>OK</v>
      </c>
    </row>
    <row r="8" spans="1:9" x14ac:dyDescent="0.2">
      <c r="A8" s="4" t="s">
        <v>13</v>
      </c>
      <c r="B8" s="5" t="s">
        <v>567</v>
      </c>
      <c r="C8" s="111">
        <v>0</v>
      </c>
      <c r="D8" s="110" t="s">
        <v>634</v>
      </c>
      <c r="E8" s="6"/>
      <c r="G8" s="121" t="str">
        <f t="shared" si="0"/>
        <v>OK</v>
      </c>
      <c r="H8" s="121" t="str">
        <f t="shared" si="1"/>
        <v>OK</v>
      </c>
      <c r="I8" s="121" t="str">
        <f>IF(AND($C8&gt;0, NOT($C$11&gt;0)), "Row " &amp; ROW($C$11) &amp; " should also be positive!", IF($C$14 &gt; $C8 + Tolerance,"Fraud in row " &amp; ROW($C$14) &amp; " higher than payment", "OK"))</f>
        <v>OK</v>
      </c>
    </row>
    <row r="9" spans="1:9" x14ac:dyDescent="0.2">
      <c r="A9" s="4" t="s">
        <v>1</v>
      </c>
      <c r="B9" s="5" t="s">
        <v>568</v>
      </c>
      <c r="C9" s="113">
        <v>0</v>
      </c>
      <c r="D9" s="110" t="s">
        <v>634</v>
      </c>
      <c r="E9" s="6"/>
      <c r="G9" s="121" t="str">
        <f t="shared" si="0"/>
        <v>OK</v>
      </c>
      <c r="H9" s="121" t="str">
        <f t="shared" si="1"/>
        <v>OK</v>
      </c>
      <c r="I9" s="121" t="str">
        <f>IF(AND($C9&gt;0, NOT($C$6&gt;0)), "Row " &amp; ROW($C$6) &amp; " should also be positive!", IF($C$15 &gt; $C9 + Tolerance,"Fraud in row " &amp; ROW($C$15) &amp; " higher than payment", "OK"))</f>
        <v>OK</v>
      </c>
    </row>
    <row r="10" spans="1:9" x14ac:dyDescent="0.2">
      <c r="A10" s="4" t="s">
        <v>12</v>
      </c>
      <c r="B10" s="5" t="s">
        <v>568</v>
      </c>
      <c r="C10" s="113">
        <v>0</v>
      </c>
      <c r="D10" s="110" t="s">
        <v>634</v>
      </c>
      <c r="E10" s="6"/>
      <c r="G10" s="121" t="str">
        <f t="shared" si="0"/>
        <v>OK</v>
      </c>
      <c r="H10" s="121" t="str">
        <f t="shared" si="1"/>
        <v>OK</v>
      </c>
      <c r="I10" s="121" t="str">
        <f>IF(AND($C10&gt;0, NOT($C$7&gt;0)), "Row " &amp; ROW($C$7) &amp; " should also be positive!", IF($C$16 &gt; $C10 + Tolerance,"Fraud in row " &amp; ROW($C$16) &amp; " higher than payment", "OK"))</f>
        <v>OK</v>
      </c>
    </row>
    <row r="11" spans="1:9" x14ac:dyDescent="0.2">
      <c r="A11" s="4" t="s">
        <v>13</v>
      </c>
      <c r="B11" s="5" t="s">
        <v>568</v>
      </c>
      <c r="C11" s="113">
        <v>0</v>
      </c>
      <c r="D11" s="110" t="s">
        <v>634</v>
      </c>
      <c r="E11" s="6"/>
      <c r="G11" s="121" t="str">
        <f t="shared" si="0"/>
        <v>OK</v>
      </c>
      <c r="H11" s="121" t="str">
        <f t="shared" si="1"/>
        <v>OK</v>
      </c>
      <c r="I11" s="121" t="str">
        <f>IF(AND($C11&gt;0, NOT($C$8&gt;0)), "Row " &amp; ROW($C$8) &amp; " should also be positive!", IF($C$17 &gt; $C11 + Tolerance,"Fraud in row " &amp; ROW($C$17) &amp; " higher than payment", "OK"))</f>
        <v>OK</v>
      </c>
    </row>
    <row r="12" spans="1:9" x14ac:dyDescent="0.2">
      <c r="A12" s="4" t="s">
        <v>1</v>
      </c>
      <c r="B12" s="5" t="s">
        <v>569</v>
      </c>
      <c r="C12" s="111">
        <v>0</v>
      </c>
      <c r="D12" s="110" t="s">
        <v>634</v>
      </c>
      <c r="E12" s="6"/>
      <c r="G12" s="121" t="str">
        <f t="shared" si="0"/>
        <v>OK</v>
      </c>
      <c r="H12" s="121" t="str">
        <f t="shared" ref="H12:H17" si="2">IF(AND($C12&gt;0, $D12= "NA"), "Flag should be OK", "OK")</f>
        <v>OK</v>
      </c>
      <c r="I12" s="121" t="str">
        <f>IF(AND($C12&gt;0, NOT($C$15&gt;0)), "Row " &amp; ROW($C$15) &amp; " should be positive!", "OK")</f>
        <v>OK</v>
      </c>
    </row>
    <row r="13" spans="1:9" x14ac:dyDescent="0.2">
      <c r="A13" s="4" t="s">
        <v>12</v>
      </c>
      <c r="B13" s="5" t="s">
        <v>569</v>
      </c>
      <c r="C13" s="111">
        <v>0</v>
      </c>
      <c r="D13" s="110" t="s">
        <v>634</v>
      </c>
      <c r="E13" s="6"/>
      <c r="G13" s="121" t="str">
        <f t="shared" si="0"/>
        <v>OK</v>
      </c>
      <c r="H13" s="121" t="str">
        <f t="shared" si="2"/>
        <v>OK</v>
      </c>
      <c r="I13" s="121" t="str">
        <f>IF(AND($C13&gt;0, NOT($C$16&gt;0)), "Row " &amp; ROW($C$16) &amp; " should be positive!", "OK")</f>
        <v>OK</v>
      </c>
    </row>
    <row r="14" spans="1:9" x14ac:dyDescent="0.2">
      <c r="A14" s="4" t="s">
        <v>13</v>
      </c>
      <c r="B14" s="5" t="s">
        <v>569</v>
      </c>
      <c r="C14" s="111">
        <v>0</v>
      </c>
      <c r="D14" s="110" t="s">
        <v>634</v>
      </c>
      <c r="E14" s="6"/>
      <c r="G14" s="121" t="str">
        <f t="shared" si="0"/>
        <v>OK</v>
      </c>
      <c r="H14" s="121" t="str">
        <f t="shared" si="2"/>
        <v>OK</v>
      </c>
      <c r="I14" s="121" t="str">
        <f>IF(AND($C14&gt;0, NOT($C$17&gt;0)), "Row " &amp; ROW($C$17) &amp; " should be positive!", "OK")</f>
        <v>OK</v>
      </c>
    </row>
    <row r="15" spans="1:9" x14ac:dyDescent="0.2">
      <c r="A15" s="4" t="s">
        <v>1</v>
      </c>
      <c r="B15" s="5" t="s">
        <v>570</v>
      </c>
      <c r="C15" s="113">
        <v>0</v>
      </c>
      <c r="D15" s="110" t="s">
        <v>634</v>
      </c>
      <c r="E15" s="6"/>
      <c r="G15" s="121" t="str">
        <f t="shared" si="0"/>
        <v>OK</v>
      </c>
      <c r="H15" s="121" t="str">
        <f t="shared" si="2"/>
        <v>OK</v>
      </c>
      <c r="I15" s="121" t="str">
        <f>IF(AND($C15&gt;0, NOT($C$12&gt;0)), "Row " &amp; ROW($C$12) &amp; " should be positive!", "OK")</f>
        <v>OK</v>
      </c>
    </row>
    <row r="16" spans="1:9" x14ac:dyDescent="0.2">
      <c r="A16" s="4" t="s">
        <v>12</v>
      </c>
      <c r="B16" s="5" t="s">
        <v>570</v>
      </c>
      <c r="C16" s="113">
        <v>0</v>
      </c>
      <c r="D16" s="110" t="s">
        <v>634</v>
      </c>
      <c r="E16" s="6"/>
      <c r="G16" s="121" t="str">
        <f t="shared" si="0"/>
        <v>OK</v>
      </c>
      <c r="H16" s="121" t="str">
        <f t="shared" si="2"/>
        <v>OK</v>
      </c>
      <c r="I16" s="121" t="str">
        <f>IF(AND($C16&gt;0, NOT($C$13&gt;0)), "Row " &amp; ROW($C$13) &amp; " should be positive!", "OK")</f>
        <v>OK</v>
      </c>
    </row>
    <row r="17" spans="1:9" x14ac:dyDescent="0.2">
      <c r="A17" s="4" t="s">
        <v>13</v>
      </c>
      <c r="B17" s="5" t="s">
        <v>570</v>
      </c>
      <c r="C17" s="113">
        <v>0</v>
      </c>
      <c r="D17" s="110" t="s">
        <v>634</v>
      </c>
      <c r="E17" s="6"/>
      <c r="G17" s="121" t="str">
        <f t="shared" si="0"/>
        <v>OK</v>
      </c>
      <c r="H17" s="121" t="str">
        <f t="shared" si="2"/>
        <v>OK</v>
      </c>
      <c r="I17" s="121" t="str">
        <f>IF(AND($C17&gt;0, NOT($C$14&gt;0)), "Row " &amp; ROW($C$14) &amp; " should be positive!", "OK")</f>
        <v>OK</v>
      </c>
    </row>
  </sheetData>
  <sheetProtection algorithmName="SHA-512" hashValue="7SMOlK7RxPymRbnfvpJ/s7ondnxsCVAPinS7te83G8RqQASSdF6erN5I/w+CMtbI4UsKcGG5HM8do52B5+Ge8g==" saltValue="ah22qU//w0DrcHfYKYsiiA==" spinCount="100000" sheet="1" objects="1" scenarios="1" formatColumns="0" formatRows="0"/>
  <conditionalFormatting sqref="G6:G17">
    <cfRule type="containsText" dxfId="283" priority="1" stopIfTrue="1" operator="containsText" text="missing">
      <formula>NOT(ISERROR(SEARCH("missing",G6)))</formula>
    </cfRule>
  </conditionalFormatting>
  <conditionalFormatting sqref="H6:H17">
    <cfRule type="containsText" dxfId="282" priority="2" stopIfTrue="1" operator="containsText" text="Flag">
      <formula>NOT(ISERROR(SEARCH("Flag",H6)))</formula>
    </cfRule>
  </conditionalFormatting>
  <conditionalFormatting sqref="I6:I17">
    <cfRule type="containsText" dxfId="281" priority="3" stopIfTrue="1" operator="containsText" text=" ">
      <formula>NOT(ISERROR(SEARCH(" ",I6)))</formula>
    </cfRule>
  </conditionalFormatting>
  <conditionalFormatting sqref="F5:I5">
    <cfRule type="cellIs" dxfId="280" priority="4" stopIfTrue="1" operator="greaterThan">
      <formula>0</formula>
    </cfRule>
  </conditionalFormatting>
  <dataValidations count="3">
    <dataValidation type="list" allowBlank="1" showInputMessage="1" showErrorMessage="1" sqref="D6:D11">
      <formula1>availability_payments</formula1>
    </dataValidation>
    <dataValidation type="list" allowBlank="1" showInputMessage="1" showErrorMessage="1" sqref="D12:D17">
      <formula1>availability_fraud</formula1>
    </dataValidation>
    <dataValidation type="decimal" operator="greaterThanOrEqual" allowBlank="1" showInputMessage="1" showErrorMessage="1" errorTitle="Please correct." error="Please input a number larger or equal to zero. Negative or character values are not permitted." sqref="C6:C17">
      <formula1>0</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K113"/>
  <sheetViews>
    <sheetView workbookViewId="0"/>
  </sheetViews>
  <sheetFormatPr defaultRowHeight="12.75" x14ac:dyDescent="0.2"/>
  <cols>
    <col min="1" max="1" width="13.85546875" style="9" customWidth="1"/>
    <col min="2" max="2" width="9.85546875" style="9" bestFit="1" customWidth="1"/>
    <col min="3" max="3" width="20.85546875" style="20" customWidth="1"/>
    <col min="4" max="4" width="14" style="20" customWidth="1"/>
    <col min="5" max="5" width="50.5703125" style="9" customWidth="1"/>
    <col min="6" max="6" width="11.85546875" style="121" customWidth="1"/>
    <col min="7" max="7" width="17" style="121" customWidth="1"/>
    <col min="8" max="8" width="19.42578125" style="121" customWidth="1"/>
    <col min="9" max="9" width="32.28515625" style="121" customWidth="1"/>
    <col min="12" max="16384" width="9.140625" style="9"/>
  </cols>
  <sheetData>
    <row r="1" spans="1:9" ht="15.75" x14ac:dyDescent="0.25">
      <c r="A1" s="7" t="s">
        <v>571</v>
      </c>
      <c r="B1" s="8"/>
      <c r="C1" s="115"/>
      <c r="D1" s="103"/>
      <c r="E1" s="8"/>
    </row>
    <row r="2" spans="1:9" x14ac:dyDescent="0.2">
      <c r="A2" s="10"/>
      <c r="B2" s="11"/>
      <c r="C2" s="116"/>
      <c r="D2" s="105"/>
      <c r="E2" s="12"/>
    </row>
    <row r="3" spans="1:9" x14ac:dyDescent="0.2">
      <c r="A3" s="13"/>
      <c r="B3" s="13"/>
      <c r="C3" s="104"/>
      <c r="D3" s="105"/>
      <c r="E3" s="12"/>
    </row>
    <row r="4" spans="1:9" ht="25.5" x14ac:dyDescent="0.2">
      <c r="A4" s="2"/>
      <c r="B4" s="2"/>
      <c r="C4" s="106" t="s">
        <v>5</v>
      </c>
      <c r="D4" s="106" t="s">
        <v>5</v>
      </c>
      <c r="E4" s="2" t="s">
        <v>6</v>
      </c>
      <c r="F4" s="125" t="s">
        <v>855</v>
      </c>
      <c r="G4" s="125" t="s">
        <v>857</v>
      </c>
      <c r="H4" s="125" t="s">
        <v>975</v>
      </c>
      <c r="I4" s="125" t="s">
        <v>858</v>
      </c>
    </row>
    <row r="5" spans="1:9" x14ac:dyDescent="0.2">
      <c r="A5" s="3" t="s">
        <v>7</v>
      </c>
      <c r="B5" s="3" t="s">
        <v>8</v>
      </c>
      <c r="C5" s="107" t="s">
        <v>851</v>
      </c>
      <c r="D5" s="108" t="s">
        <v>9</v>
      </c>
      <c r="E5" s="3" t="s">
        <v>10</v>
      </c>
      <c r="F5" s="121">
        <f>COUNTIF(F$6:F$113, "&lt;" &amp; -Tolerance) + COUNTIF(F$6:F$113, "&gt;" &amp; Tolerance) + COUNTIF(F$6:F$113, FALSE)</f>
        <v>0</v>
      </c>
      <c r="G5" s="121">
        <f>COUNTIF(G$6:G$113, "missing")</f>
        <v>0</v>
      </c>
      <c r="H5" s="121">
        <f>COUNTIF(H$6:H$113, "*Flag*" )</f>
        <v>0</v>
      </c>
      <c r="I5" s="121">
        <f>COUNTIF(I$6:I$113, "*Fraud*" ) + COUNTIF(I$6:I$113, "*positive*" )</f>
        <v>0</v>
      </c>
    </row>
    <row r="6" spans="1:9" x14ac:dyDescent="0.2">
      <c r="A6" s="4" t="s">
        <v>1</v>
      </c>
      <c r="B6" s="5" t="s">
        <v>572</v>
      </c>
      <c r="C6" s="109">
        <f xml:space="preserve"> SUM($C$27, $C$30)</f>
        <v>0</v>
      </c>
      <c r="D6" s="110" t="s">
        <v>634</v>
      </c>
      <c r="E6" s="6"/>
      <c r="F6" s="122">
        <f>SUM($C$6) - SUM($C$9, $C$18)</f>
        <v>0</v>
      </c>
      <c r="G6" s="121" t="str">
        <f t="shared" ref="G6:G37" si="0">IF(OR(ISBLANK($C6), ISBLANK($D6)), "missing", "OK")</f>
        <v>OK</v>
      </c>
      <c r="H6" s="121" t="str">
        <f t="shared" ref="H6:H37" si="1">IF(AND($C6&gt;0, $D6= "NA"), "Flag should be OK", IF($D6="E","Flag E only for fraud","OK"))</f>
        <v>OK</v>
      </c>
      <c r="I6" s="121" t="str">
        <f>IF(AND($C6&gt;0, NOT($C$33&gt;0)), "Row " &amp; ROW($C$33) &amp; " should also be positive!", IF($C$60 &gt; $C6 + Tolerance,"Fraud in row " &amp; ROW($C$60) &amp; " higher than payment", "OK"))</f>
        <v>OK</v>
      </c>
    </row>
    <row r="7" spans="1:9" x14ac:dyDescent="0.2">
      <c r="A7" s="4" t="s">
        <v>12</v>
      </c>
      <c r="B7" s="5" t="s">
        <v>572</v>
      </c>
      <c r="C7" s="109">
        <f xml:space="preserve"> SUM($C$28, $C$31)</f>
        <v>0</v>
      </c>
      <c r="D7" s="110" t="s">
        <v>634</v>
      </c>
      <c r="E7" s="6"/>
      <c r="F7" s="122">
        <f>SUM($C$7) - SUM($C$10, $C$19)</f>
        <v>0</v>
      </c>
      <c r="G7" s="121" t="str">
        <f t="shared" si="0"/>
        <v>OK</v>
      </c>
      <c r="H7" s="121" t="str">
        <f t="shared" si="1"/>
        <v>OK</v>
      </c>
      <c r="I7" s="121" t="str">
        <f>IF(AND($C7&gt;0, NOT($C$34&gt;0)), "Row " &amp; ROW($C$34) &amp; " should also be positive!", IF($C$61 &gt; $C7 + Tolerance,"Fraud in row " &amp; ROW($C$61) &amp; " higher than payment", "OK"))</f>
        <v>OK</v>
      </c>
    </row>
    <row r="8" spans="1:9" x14ac:dyDescent="0.2">
      <c r="A8" s="4" t="s">
        <v>13</v>
      </c>
      <c r="B8" s="5" t="s">
        <v>572</v>
      </c>
      <c r="C8" s="109">
        <f xml:space="preserve"> SUM($C$29, $C$32)</f>
        <v>0</v>
      </c>
      <c r="D8" s="110" t="s">
        <v>634</v>
      </c>
      <c r="E8" s="6"/>
      <c r="F8" s="122">
        <f>SUM($C$8) - SUM($C$11, $C$20)</f>
        <v>0</v>
      </c>
      <c r="G8" s="121" t="str">
        <f t="shared" si="0"/>
        <v>OK</v>
      </c>
      <c r="H8" s="121" t="str">
        <f t="shared" si="1"/>
        <v>OK</v>
      </c>
      <c r="I8" s="121" t="str">
        <f>IF(AND($C8&gt;0, NOT($C$35&gt;0)), "Row " &amp; ROW($C$35) &amp; " should also be positive!", IF($C$62 &gt; $C8 + Tolerance,"Fraud in row " &amp; ROW($C$62) &amp; " higher than payment", "OK"))</f>
        <v>OK</v>
      </c>
    </row>
    <row r="9" spans="1:9" x14ac:dyDescent="0.2">
      <c r="A9" s="4" t="s">
        <v>1</v>
      </c>
      <c r="B9" s="5" t="s">
        <v>573</v>
      </c>
      <c r="C9" s="109">
        <f xml:space="preserve"> SUM($C$12, $C$15)</f>
        <v>0</v>
      </c>
      <c r="D9" s="110" t="s">
        <v>634</v>
      </c>
      <c r="E9" s="6"/>
      <c r="F9" s="122">
        <f>SUM($C$6) - SUM($C$27, $C$30)</f>
        <v>0</v>
      </c>
      <c r="G9" s="121" t="str">
        <f t="shared" si="0"/>
        <v>OK</v>
      </c>
      <c r="H9" s="121" t="str">
        <f t="shared" si="1"/>
        <v>OK</v>
      </c>
      <c r="I9" s="121" t="str">
        <f>IF(AND($C9&gt;0, NOT($C$36&gt;0)), "Row " &amp; ROW($C$36) &amp; " should also be positive!", IF($C$63 &gt; $C9 + Tolerance,"Fraud in row " &amp; ROW($C$63) &amp; " higher than payment", "OK"))</f>
        <v>OK</v>
      </c>
    </row>
    <row r="10" spans="1:9" x14ac:dyDescent="0.2">
      <c r="A10" s="4" t="s">
        <v>12</v>
      </c>
      <c r="B10" s="5" t="s">
        <v>573</v>
      </c>
      <c r="C10" s="109">
        <f xml:space="preserve"> SUM($C$13, $C$16)</f>
        <v>0</v>
      </c>
      <c r="D10" s="110" t="s">
        <v>634</v>
      </c>
      <c r="E10" s="6"/>
      <c r="F10" s="122">
        <f>SUM($C$7) - SUM($C$28, $C$31)</f>
        <v>0</v>
      </c>
      <c r="G10" s="121" t="str">
        <f t="shared" si="0"/>
        <v>OK</v>
      </c>
      <c r="H10" s="121" t="str">
        <f t="shared" si="1"/>
        <v>OK</v>
      </c>
      <c r="I10" s="121" t="str">
        <f>IF(AND($C10&gt;0, NOT($C$37&gt;0)), "Row " &amp; ROW($C$37) &amp; " should also be positive!", IF($C$64 &gt; $C10 + Tolerance,"Fraud in row " &amp; ROW($C$64) &amp; " higher than payment", "OK"))</f>
        <v>OK</v>
      </c>
    </row>
    <row r="11" spans="1:9" x14ac:dyDescent="0.2">
      <c r="A11" s="4" t="s">
        <v>13</v>
      </c>
      <c r="B11" s="5" t="s">
        <v>573</v>
      </c>
      <c r="C11" s="109">
        <f xml:space="preserve"> SUM($C$14, $C$17)</f>
        <v>0</v>
      </c>
      <c r="D11" s="110" t="s">
        <v>634</v>
      </c>
      <c r="E11" s="6"/>
      <c r="F11" s="122">
        <f>SUM($C$8) - SUM($C$29, $C$32)</f>
        <v>0</v>
      </c>
      <c r="G11" s="121" t="str">
        <f t="shared" si="0"/>
        <v>OK</v>
      </c>
      <c r="H11" s="121" t="str">
        <f t="shared" si="1"/>
        <v>OK</v>
      </c>
      <c r="I11" s="121" t="str">
        <f>IF(AND($C11&gt;0, NOT($C$38&gt;0)), "Row " &amp; ROW($C$38) &amp; " should also be positive!", IF($C$65 &gt; $C11 + Tolerance,"Fraud in row " &amp; ROW($C$65) &amp; " higher than payment", "OK"))</f>
        <v>OK</v>
      </c>
    </row>
    <row r="12" spans="1:9" x14ac:dyDescent="0.2">
      <c r="A12" s="4" t="s">
        <v>1</v>
      </c>
      <c r="B12" s="5" t="s">
        <v>574</v>
      </c>
      <c r="C12" s="111">
        <v>0</v>
      </c>
      <c r="D12" s="110" t="s">
        <v>634</v>
      </c>
      <c r="E12" s="6"/>
      <c r="F12" s="122">
        <f>SUM($C$9) - SUM($C$12, $C$15)</f>
        <v>0</v>
      </c>
      <c r="G12" s="121" t="str">
        <f t="shared" si="0"/>
        <v>OK</v>
      </c>
      <c r="H12" s="121" t="str">
        <f t="shared" si="1"/>
        <v>OK</v>
      </c>
      <c r="I12" s="121" t="str">
        <f>IF(AND($C12&gt;0, NOT($C$39&gt;0)), "Row " &amp; ROW($C$39) &amp; " should also be positive!", IF($C$66 &gt; $C12 + Tolerance,"Fraud in row " &amp; ROW($C$66) &amp; " higher than payment", "OK"))</f>
        <v>OK</v>
      </c>
    </row>
    <row r="13" spans="1:9" x14ac:dyDescent="0.2">
      <c r="A13" s="4" t="s">
        <v>12</v>
      </c>
      <c r="B13" s="5" t="s">
        <v>574</v>
      </c>
      <c r="C13" s="111">
        <v>0</v>
      </c>
      <c r="D13" s="110" t="s">
        <v>634</v>
      </c>
      <c r="E13" s="6"/>
      <c r="F13" s="122">
        <f>SUM($C$10) - SUM($C$13, $C$16)</f>
        <v>0</v>
      </c>
      <c r="G13" s="121" t="str">
        <f t="shared" si="0"/>
        <v>OK</v>
      </c>
      <c r="H13" s="121" t="str">
        <f t="shared" si="1"/>
        <v>OK</v>
      </c>
      <c r="I13" s="121" t="str">
        <f>IF(AND($C13&gt;0, NOT($C$40&gt;0)), "Row " &amp; ROW($C$40) &amp; " should also be positive!", IF($C$67 &gt; $C13 + Tolerance,"Fraud in row " &amp; ROW($C$67) &amp; " higher than payment", "OK"))</f>
        <v>OK</v>
      </c>
    </row>
    <row r="14" spans="1:9" x14ac:dyDescent="0.2">
      <c r="A14" s="4" t="s">
        <v>13</v>
      </c>
      <c r="B14" s="5" t="s">
        <v>574</v>
      </c>
      <c r="C14" s="111">
        <v>0</v>
      </c>
      <c r="D14" s="110" t="s">
        <v>634</v>
      </c>
      <c r="E14" s="6"/>
      <c r="F14" s="122">
        <f>SUM($C$11) - SUM($C$14, $C$17)</f>
        <v>0</v>
      </c>
      <c r="G14" s="121" t="str">
        <f t="shared" si="0"/>
        <v>OK</v>
      </c>
      <c r="H14" s="121" t="str">
        <f t="shared" si="1"/>
        <v>OK</v>
      </c>
      <c r="I14" s="121" t="str">
        <f>IF(AND($C14&gt;0, NOT($C$41&gt;0)), "Row " &amp; ROW($C$41) &amp; " should also be positive!", IF($C$68 &gt; $C14 + Tolerance,"Fraud in row " &amp; ROW($C$68) &amp; " higher than payment", "OK"))</f>
        <v>OK</v>
      </c>
    </row>
    <row r="15" spans="1:9" x14ac:dyDescent="0.2">
      <c r="A15" s="4" t="s">
        <v>1</v>
      </c>
      <c r="B15" s="5" t="s">
        <v>575</v>
      </c>
      <c r="C15" s="111">
        <v>0</v>
      </c>
      <c r="D15" s="110" t="s">
        <v>634</v>
      </c>
      <c r="E15" s="6"/>
      <c r="G15" s="121" t="str">
        <f t="shared" si="0"/>
        <v>OK</v>
      </c>
      <c r="H15" s="121" t="str">
        <f t="shared" si="1"/>
        <v>OK</v>
      </c>
      <c r="I15" s="121" t="str">
        <f>IF(AND($C15&gt;0, NOT($C$42&gt;0)), "Row " &amp; ROW($C$42) &amp; " should also be positive!", IF($C$69 &gt; $C15 + Tolerance,"Fraud in row " &amp; ROW($C$69) &amp; " higher than payment", "OK"))</f>
        <v>OK</v>
      </c>
    </row>
    <row r="16" spans="1:9" x14ac:dyDescent="0.2">
      <c r="A16" s="4" t="s">
        <v>12</v>
      </c>
      <c r="B16" s="5" t="s">
        <v>575</v>
      </c>
      <c r="C16" s="111">
        <v>0</v>
      </c>
      <c r="D16" s="110" t="s">
        <v>634</v>
      </c>
      <c r="E16" s="6"/>
      <c r="G16" s="121" t="str">
        <f t="shared" si="0"/>
        <v>OK</v>
      </c>
      <c r="H16" s="121" t="str">
        <f t="shared" si="1"/>
        <v>OK</v>
      </c>
      <c r="I16" s="121" t="str">
        <f>IF(AND($C16&gt;0, NOT($C$43&gt;0)), "Row " &amp; ROW($C$43) &amp; " should also be positive!", IF($C$70 &gt; $C16 + Tolerance,"Fraud in row " &amp; ROW($C$70) &amp; " higher than payment", "OK"))</f>
        <v>OK</v>
      </c>
    </row>
    <row r="17" spans="1:9" x14ac:dyDescent="0.2">
      <c r="A17" s="4" t="s">
        <v>13</v>
      </c>
      <c r="B17" s="5" t="s">
        <v>575</v>
      </c>
      <c r="C17" s="111">
        <v>0</v>
      </c>
      <c r="D17" s="110" t="s">
        <v>634</v>
      </c>
      <c r="E17" s="6"/>
      <c r="G17" s="121" t="str">
        <f t="shared" si="0"/>
        <v>OK</v>
      </c>
      <c r="H17" s="121" t="str">
        <f t="shared" si="1"/>
        <v>OK</v>
      </c>
      <c r="I17" s="121" t="str">
        <f>IF(AND($C17&gt;0, NOT($C$44&gt;0)), "Row " &amp; ROW($C$44) &amp; " should also be positive!", IF($C$71 &gt; $C17 + Tolerance,"Fraud in row " &amp; ROW($C$71) &amp; " higher than payment", "OK"))</f>
        <v>OK</v>
      </c>
    </row>
    <row r="18" spans="1:9" x14ac:dyDescent="0.2">
      <c r="A18" s="4" t="s">
        <v>1</v>
      </c>
      <c r="B18" s="5" t="s">
        <v>576</v>
      </c>
      <c r="C18" s="109">
        <f xml:space="preserve"> SUM($C$21, $C$24)</f>
        <v>0</v>
      </c>
      <c r="D18" s="110" t="s">
        <v>634</v>
      </c>
      <c r="E18" s="6"/>
      <c r="F18" s="122">
        <f>SUM($C$18) - SUM($C$21, $C$24)</f>
        <v>0</v>
      </c>
      <c r="G18" s="121" t="str">
        <f t="shared" si="0"/>
        <v>OK</v>
      </c>
      <c r="H18" s="121" t="str">
        <f t="shared" si="1"/>
        <v>OK</v>
      </c>
      <c r="I18" s="121" t="str">
        <f>IF(AND($C18&gt;0, NOT($C$45&gt;0)), "Row " &amp; ROW($C$45) &amp; " should also be positive!", IF($C$72 &gt; $C18 + Tolerance,"Fraud in row " &amp; ROW($C$72) &amp; " higher than payment", "OK"))</f>
        <v>OK</v>
      </c>
    </row>
    <row r="19" spans="1:9" x14ac:dyDescent="0.2">
      <c r="A19" s="4" t="s">
        <v>12</v>
      </c>
      <c r="B19" s="5" t="s">
        <v>576</v>
      </c>
      <c r="C19" s="109">
        <f xml:space="preserve"> SUM($C$22, $C$25)</f>
        <v>0</v>
      </c>
      <c r="D19" s="110" t="s">
        <v>634</v>
      </c>
      <c r="E19" s="6"/>
      <c r="F19" s="122">
        <f>SUM($C$19) - SUM($C$22, $C$25)</f>
        <v>0</v>
      </c>
      <c r="G19" s="121" t="str">
        <f t="shared" si="0"/>
        <v>OK</v>
      </c>
      <c r="H19" s="121" t="str">
        <f t="shared" si="1"/>
        <v>OK</v>
      </c>
      <c r="I19" s="121" t="str">
        <f>IF(AND($C19&gt;0, NOT($C$46&gt;0)), "Row " &amp; ROW($C$46) &amp; " should also be positive!", IF($C$73 &gt; $C19 + Tolerance,"Fraud in row " &amp; ROW($C$73) &amp; " higher than payment", "OK"))</f>
        <v>OK</v>
      </c>
    </row>
    <row r="20" spans="1:9" x14ac:dyDescent="0.2">
      <c r="A20" s="4" t="s">
        <v>13</v>
      </c>
      <c r="B20" s="5" t="s">
        <v>576</v>
      </c>
      <c r="C20" s="109">
        <f xml:space="preserve"> SUM($C$23, $C$26)</f>
        <v>0</v>
      </c>
      <c r="D20" s="110" t="s">
        <v>634</v>
      </c>
      <c r="E20" s="6"/>
      <c r="F20" s="122">
        <f>SUM($C$20) - SUM($C$23, $C$26)</f>
        <v>0</v>
      </c>
      <c r="G20" s="121" t="str">
        <f t="shared" si="0"/>
        <v>OK</v>
      </c>
      <c r="H20" s="121" t="str">
        <f t="shared" si="1"/>
        <v>OK</v>
      </c>
      <c r="I20" s="121" t="str">
        <f>IF(AND($C20&gt;0, NOT($C$47&gt;0)), "Row " &amp; ROW($C$47) &amp; " should also be positive!", IF($C$74 &gt; $C20 + Tolerance,"Fraud in row " &amp; ROW($C$74) &amp; " higher than payment", "OK"))</f>
        <v>OK</v>
      </c>
    </row>
    <row r="21" spans="1:9" x14ac:dyDescent="0.2">
      <c r="A21" s="4" t="s">
        <v>1</v>
      </c>
      <c r="B21" s="5" t="s">
        <v>577</v>
      </c>
      <c r="C21" s="111">
        <v>0</v>
      </c>
      <c r="D21" s="110" t="s">
        <v>634</v>
      </c>
      <c r="E21" s="6"/>
      <c r="G21" s="121" t="str">
        <f t="shared" si="0"/>
        <v>OK</v>
      </c>
      <c r="H21" s="121" t="str">
        <f t="shared" si="1"/>
        <v>OK</v>
      </c>
      <c r="I21" s="121" t="str">
        <f>IF(AND($C21&gt;0, NOT($C$48&gt;0)), "Row " &amp; ROW($C$48) &amp; " should also be positive!", IF($C$75 &gt; $C21 + Tolerance,"Fraud in row " &amp; ROW($C$75) &amp; " higher than payment", "OK"))</f>
        <v>OK</v>
      </c>
    </row>
    <row r="22" spans="1:9" x14ac:dyDescent="0.2">
      <c r="A22" s="4" t="s">
        <v>12</v>
      </c>
      <c r="B22" s="5" t="s">
        <v>577</v>
      </c>
      <c r="C22" s="111">
        <v>0</v>
      </c>
      <c r="D22" s="110" t="s">
        <v>634</v>
      </c>
      <c r="E22" s="6"/>
      <c r="G22" s="121" t="str">
        <f t="shared" si="0"/>
        <v>OK</v>
      </c>
      <c r="H22" s="121" t="str">
        <f t="shared" si="1"/>
        <v>OK</v>
      </c>
      <c r="I22" s="121" t="str">
        <f>IF(AND($C22&gt;0, NOT($C$49&gt;0)), "Row " &amp; ROW($C$49) &amp; " should also be positive!", IF($C$76 &gt; $C22 + Tolerance,"Fraud in row " &amp; ROW($C$76) &amp; " higher than payment", "OK"))</f>
        <v>OK</v>
      </c>
    </row>
    <row r="23" spans="1:9" x14ac:dyDescent="0.2">
      <c r="A23" s="4" t="s">
        <v>13</v>
      </c>
      <c r="B23" s="5" t="s">
        <v>577</v>
      </c>
      <c r="C23" s="111">
        <v>0</v>
      </c>
      <c r="D23" s="110" t="s">
        <v>634</v>
      </c>
      <c r="E23" s="6"/>
      <c r="G23" s="121" t="str">
        <f t="shared" si="0"/>
        <v>OK</v>
      </c>
      <c r="H23" s="121" t="str">
        <f t="shared" si="1"/>
        <v>OK</v>
      </c>
      <c r="I23" s="121" t="str">
        <f>IF(AND($C23&gt;0, NOT($C$50&gt;0)), "Row " &amp; ROW($C$50) &amp; " should also be positive!", IF($C$77 &gt; $C23 + Tolerance,"Fraud in row " &amp; ROW($C$77) &amp; " higher than payment", "OK"))</f>
        <v>OK</v>
      </c>
    </row>
    <row r="24" spans="1:9" x14ac:dyDescent="0.2">
      <c r="A24" s="4" t="s">
        <v>1</v>
      </c>
      <c r="B24" s="5" t="s">
        <v>578</v>
      </c>
      <c r="C24" s="111">
        <v>0</v>
      </c>
      <c r="D24" s="110" t="s">
        <v>634</v>
      </c>
      <c r="E24" s="6"/>
      <c r="G24" s="121" t="str">
        <f t="shared" si="0"/>
        <v>OK</v>
      </c>
      <c r="H24" s="121" t="str">
        <f t="shared" si="1"/>
        <v>OK</v>
      </c>
      <c r="I24" s="121" t="str">
        <f>IF(AND($C24&gt;0, NOT($C$51&gt;0)), "Row " &amp; ROW($C$51) &amp; " should also be positive!", IF($C$78 &gt; $C24 + Tolerance,"Fraud in row " &amp; ROW($C$78) &amp; " higher than payment", "OK"))</f>
        <v>OK</v>
      </c>
    </row>
    <row r="25" spans="1:9" x14ac:dyDescent="0.2">
      <c r="A25" s="4" t="s">
        <v>12</v>
      </c>
      <c r="B25" s="5" t="s">
        <v>578</v>
      </c>
      <c r="C25" s="111">
        <v>0</v>
      </c>
      <c r="D25" s="110" t="s">
        <v>634</v>
      </c>
      <c r="E25" s="6"/>
      <c r="G25" s="121" t="str">
        <f t="shared" si="0"/>
        <v>OK</v>
      </c>
      <c r="H25" s="121" t="str">
        <f t="shared" si="1"/>
        <v>OK</v>
      </c>
      <c r="I25" s="121" t="str">
        <f>IF(AND($C25&gt;0, NOT($C$52&gt;0)), "Row " &amp; ROW($C$52) &amp; " should also be positive!", IF($C$79 &gt; $C25 + Tolerance,"Fraud in row " &amp; ROW($C$79) &amp; " higher than payment", "OK"))</f>
        <v>OK</v>
      </c>
    </row>
    <row r="26" spans="1:9" x14ac:dyDescent="0.2">
      <c r="A26" s="4" t="s">
        <v>13</v>
      </c>
      <c r="B26" s="5" t="s">
        <v>578</v>
      </c>
      <c r="C26" s="111">
        <v>0</v>
      </c>
      <c r="D26" s="110" t="s">
        <v>634</v>
      </c>
      <c r="E26" s="6"/>
      <c r="G26" s="121" t="str">
        <f t="shared" si="0"/>
        <v>OK</v>
      </c>
      <c r="H26" s="121" t="str">
        <f t="shared" si="1"/>
        <v>OK</v>
      </c>
      <c r="I26" s="121" t="str">
        <f>IF(AND($C26&gt;0, NOT($C$53&gt;0)), "Row " &amp; ROW($C$53) &amp; " should also be positive!", IF($C$80 &gt; $C26 + Tolerance,"Fraud in row " &amp; ROW($C$80) &amp; " higher than payment", "OK"))</f>
        <v>OK</v>
      </c>
    </row>
    <row r="27" spans="1:9" x14ac:dyDescent="0.2">
      <c r="A27" s="4" t="s">
        <v>1</v>
      </c>
      <c r="B27" s="5" t="s">
        <v>579</v>
      </c>
      <c r="C27" s="111">
        <v>0</v>
      </c>
      <c r="D27" s="110" t="s">
        <v>634</v>
      </c>
      <c r="E27" s="6"/>
      <c r="G27" s="121" t="str">
        <f t="shared" si="0"/>
        <v>OK</v>
      </c>
      <c r="H27" s="121" t="str">
        <f t="shared" si="1"/>
        <v>OK</v>
      </c>
      <c r="I27" s="121" t="str">
        <f>IF(AND($C27&gt;0, NOT($C$54&gt;0)), "Row " &amp; ROW($C$54) &amp; " should also be positive!", IF($C$81 &gt; $C27 + Tolerance,"Fraud in row " &amp; ROW($C$81) &amp; " higher than payment", "OK"))</f>
        <v>OK</v>
      </c>
    </row>
    <row r="28" spans="1:9" x14ac:dyDescent="0.2">
      <c r="A28" s="4" t="s">
        <v>12</v>
      </c>
      <c r="B28" s="5" t="s">
        <v>579</v>
      </c>
      <c r="C28" s="111">
        <v>0</v>
      </c>
      <c r="D28" s="110" t="s">
        <v>634</v>
      </c>
      <c r="E28" s="6"/>
      <c r="G28" s="121" t="str">
        <f t="shared" si="0"/>
        <v>OK</v>
      </c>
      <c r="H28" s="121" t="str">
        <f t="shared" si="1"/>
        <v>OK</v>
      </c>
      <c r="I28" s="121" t="str">
        <f>IF(AND($C28&gt;0, NOT($C$55&gt;0)), "Row " &amp; ROW($C$55) &amp; " should also be positive!", IF($C$82 &gt; $C28 + Tolerance,"Fraud in row " &amp; ROW($C$82) &amp; " higher than payment", "OK"))</f>
        <v>OK</v>
      </c>
    </row>
    <row r="29" spans="1:9" x14ac:dyDescent="0.2">
      <c r="A29" s="4" t="s">
        <v>13</v>
      </c>
      <c r="B29" s="5" t="s">
        <v>579</v>
      </c>
      <c r="C29" s="111">
        <v>0</v>
      </c>
      <c r="D29" s="110" t="s">
        <v>634</v>
      </c>
      <c r="E29" s="6"/>
      <c r="G29" s="121" t="str">
        <f t="shared" si="0"/>
        <v>OK</v>
      </c>
      <c r="H29" s="121" t="str">
        <f t="shared" si="1"/>
        <v>OK</v>
      </c>
      <c r="I29" s="121" t="str">
        <f>IF(AND($C29&gt;0, NOT($C$56&gt;0)), "Row " &amp; ROW($C$56) &amp; " should also be positive!", IF($C$83 &gt; $C29 + Tolerance,"Fraud in row " &amp; ROW($C$83) &amp; " higher than payment", "OK"))</f>
        <v>OK</v>
      </c>
    </row>
    <row r="30" spans="1:9" x14ac:dyDescent="0.2">
      <c r="A30" s="4" t="s">
        <v>1</v>
      </c>
      <c r="B30" s="5" t="s">
        <v>580</v>
      </c>
      <c r="C30" s="111">
        <v>0</v>
      </c>
      <c r="D30" s="110" t="s">
        <v>634</v>
      </c>
      <c r="E30" s="6"/>
      <c r="G30" s="121" t="str">
        <f t="shared" si="0"/>
        <v>OK</v>
      </c>
      <c r="H30" s="121" t="str">
        <f t="shared" si="1"/>
        <v>OK</v>
      </c>
      <c r="I30" s="121" t="str">
        <f>IF(AND($C30&gt;0, NOT($C$57&gt;0)), "Row " &amp; ROW($C$57) &amp; " should also be positive!", IF($C$84 &gt; $C30 + Tolerance,"Fraud in row " &amp; ROW($C$84) &amp; " higher than payment", "OK"))</f>
        <v>OK</v>
      </c>
    </row>
    <row r="31" spans="1:9" x14ac:dyDescent="0.2">
      <c r="A31" s="4" t="s">
        <v>12</v>
      </c>
      <c r="B31" s="5" t="s">
        <v>580</v>
      </c>
      <c r="C31" s="111">
        <v>0</v>
      </c>
      <c r="D31" s="110" t="s">
        <v>634</v>
      </c>
      <c r="E31" s="6"/>
      <c r="G31" s="121" t="str">
        <f t="shared" si="0"/>
        <v>OK</v>
      </c>
      <c r="H31" s="121" t="str">
        <f t="shared" si="1"/>
        <v>OK</v>
      </c>
      <c r="I31" s="121" t="str">
        <f>IF(AND($C31&gt;0, NOT($C$58&gt;0)), "Row " &amp; ROW($C$58) &amp; " should also be positive!", IF($C$85 &gt; $C31 + Tolerance,"Fraud in row " &amp; ROW($C$85) &amp; " higher than payment", "OK"))</f>
        <v>OK</v>
      </c>
    </row>
    <row r="32" spans="1:9" x14ac:dyDescent="0.2">
      <c r="A32" s="4" t="s">
        <v>13</v>
      </c>
      <c r="B32" s="5" t="s">
        <v>580</v>
      </c>
      <c r="C32" s="111">
        <v>0</v>
      </c>
      <c r="D32" s="110" t="s">
        <v>634</v>
      </c>
      <c r="E32" s="6"/>
      <c r="G32" s="121" t="str">
        <f t="shared" si="0"/>
        <v>OK</v>
      </c>
      <c r="H32" s="121" t="str">
        <f t="shared" si="1"/>
        <v>OK</v>
      </c>
      <c r="I32" s="121" t="str">
        <f>IF(AND($C32&gt;0, NOT($C$59&gt;0)), "Row " &amp; ROW($C$59) &amp; " should also be positive!", IF($C$86 &gt; $C32 + Tolerance,"Fraud in row " &amp; ROW($C$86) &amp; " higher than payment", "OK"))</f>
        <v>OK</v>
      </c>
    </row>
    <row r="33" spans="1:9" x14ac:dyDescent="0.2">
      <c r="A33" s="4" t="s">
        <v>1</v>
      </c>
      <c r="B33" s="5" t="s">
        <v>581</v>
      </c>
      <c r="C33" s="112">
        <f xml:space="preserve"> SUM($C$54, $C$57)</f>
        <v>0</v>
      </c>
      <c r="D33" s="110" t="s">
        <v>634</v>
      </c>
      <c r="E33" s="6"/>
      <c r="F33" s="123">
        <f>SUM($C$33) - SUM($C$36, $C$45)</f>
        <v>0</v>
      </c>
      <c r="G33" s="121" t="str">
        <f t="shared" si="0"/>
        <v>OK</v>
      </c>
      <c r="H33" s="121" t="str">
        <f t="shared" si="1"/>
        <v>OK</v>
      </c>
      <c r="I33" s="121" t="str">
        <f>IF(AND($C33&gt;0, NOT($C$6&gt;0)), "Row " &amp; ROW($C$6) &amp; " should also be positive!", IF($C$87 &gt; $C33 + Tolerance,"Fraud in row " &amp; ROW($C$87) &amp; " higher than payment", "OK"))</f>
        <v>OK</v>
      </c>
    </row>
    <row r="34" spans="1:9" x14ac:dyDescent="0.2">
      <c r="A34" s="4" t="s">
        <v>12</v>
      </c>
      <c r="B34" s="5" t="s">
        <v>581</v>
      </c>
      <c r="C34" s="112">
        <f xml:space="preserve"> SUM($C$55, $C$58)</f>
        <v>0</v>
      </c>
      <c r="D34" s="110" t="s">
        <v>634</v>
      </c>
      <c r="E34" s="6"/>
      <c r="F34" s="123">
        <f>SUM($C$34) - SUM($C$37, $C$46)</f>
        <v>0</v>
      </c>
      <c r="G34" s="121" t="str">
        <f t="shared" si="0"/>
        <v>OK</v>
      </c>
      <c r="H34" s="121" t="str">
        <f t="shared" si="1"/>
        <v>OK</v>
      </c>
      <c r="I34" s="121" t="str">
        <f>IF(AND($C34&gt;0, NOT($C$7&gt;0)), "Row " &amp; ROW($C$7) &amp; " should also be positive!", IF($C$88 &gt; $C34 + Tolerance,"Fraud in row " &amp; ROW($C$88) &amp; " higher than payment", "OK"))</f>
        <v>OK</v>
      </c>
    </row>
    <row r="35" spans="1:9" x14ac:dyDescent="0.2">
      <c r="A35" s="4" t="s">
        <v>13</v>
      </c>
      <c r="B35" s="5" t="s">
        <v>581</v>
      </c>
      <c r="C35" s="112">
        <f xml:space="preserve"> SUM($C$56, $C$59)</f>
        <v>0</v>
      </c>
      <c r="D35" s="110" t="s">
        <v>634</v>
      </c>
      <c r="E35" s="6"/>
      <c r="F35" s="123">
        <f>SUM($C$35) - SUM($C$38, $C$47)</f>
        <v>0</v>
      </c>
      <c r="G35" s="121" t="str">
        <f t="shared" si="0"/>
        <v>OK</v>
      </c>
      <c r="H35" s="121" t="str">
        <f t="shared" si="1"/>
        <v>OK</v>
      </c>
      <c r="I35" s="121" t="str">
        <f>IF(AND($C35&gt;0, NOT($C$8&gt;0)), "Row " &amp; ROW($C$8) &amp; " should also be positive!", IF($C$89 &gt; $C35 + Tolerance,"Fraud in row " &amp; ROW($C$89) &amp; " higher than payment", "OK"))</f>
        <v>OK</v>
      </c>
    </row>
    <row r="36" spans="1:9" x14ac:dyDescent="0.2">
      <c r="A36" s="4" t="s">
        <v>1</v>
      </c>
      <c r="B36" s="5" t="s">
        <v>582</v>
      </c>
      <c r="C36" s="112">
        <f xml:space="preserve"> SUM($C$39, $C$42)</f>
        <v>0</v>
      </c>
      <c r="D36" s="110" t="s">
        <v>634</v>
      </c>
      <c r="E36" s="6"/>
      <c r="F36" s="123">
        <f>SUM($C$33) - SUM($C$54, $C$57)</f>
        <v>0</v>
      </c>
      <c r="G36" s="121" t="str">
        <f t="shared" si="0"/>
        <v>OK</v>
      </c>
      <c r="H36" s="121" t="str">
        <f t="shared" si="1"/>
        <v>OK</v>
      </c>
      <c r="I36" s="121" t="str">
        <f>IF(AND($C36&gt;0, NOT($C$9&gt;0)), "Row " &amp; ROW($C$9) &amp; " should also be positive!", IF($C$90 &gt; $C36 + Tolerance,"Fraud in row " &amp; ROW($C$90) &amp; " higher than payment", "OK"))</f>
        <v>OK</v>
      </c>
    </row>
    <row r="37" spans="1:9" x14ac:dyDescent="0.2">
      <c r="A37" s="4" t="s">
        <v>12</v>
      </c>
      <c r="B37" s="5" t="s">
        <v>582</v>
      </c>
      <c r="C37" s="112">
        <f xml:space="preserve"> SUM($C$40, $C$43)</f>
        <v>0</v>
      </c>
      <c r="D37" s="110" t="s">
        <v>634</v>
      </c>
      <c r="E37" s="6"/>
      <c r="F37" s="123">
        <f>SUM($C$34) - SUM($C$55, $C$58)</f>
        <v>0</v>
      </c>
      <c r="G37" s="121" t="str">
        <f t="shared" si="0"/>
        <v>OK</v>
      </c>
      <c r="H37" s="121" t="str">
        <f t="shared" si="1"/>
        <v>OK</v>
      </c>
      <c r="I37" s="121" t="str">
        <f>IF(AND($C37&gt;0, NOT($C$10&gt;0)), "Row " &amp; ROW($C$10) &amp; " should also be positive!", IF($C$91 &gt; $C37 + Tolerance,"Fraud in row " &amp; ROW($C$91) &amp; " higher than payment", "OK"))</f>
        <v>OK</v>
      </c>
    </row>
    <row r="38" spans="1:9" x14ac:dyDescent="0.2">
      <c r="A38" s="4" t="s">
        <v>13</v>
      </c>
      <c r="B38" s="5" t="s">
        <v>582</v>
      </c>
      <c r="C38" s="112">
        <f xml:space="preserve"> SUM($C$41, $C$44)</f>
        <v>0</v>
      </c>
      <c r="D38" s="110" t="s">
        <v>634</v>
      </c>
      <c r="E38" s="6"/>
      <c r="F38" s="123">
        <f>SUM($C$35) - SUM($C$56, $C$59)</f>
        <v>0</v>
      </c>
      <c r="G38" s="121" t="str">
        <f t="shared" ref="G38:G69" si="2">IF(OR(ISBLANK($C38), ISBLANK($D38)), "missing", "OK")</f>
        <v>OK</v>
      </c>
      <c r="H38" s="121" t="str">
        <f t="shared" ref="H38:H59" si="3">IF(AND($C38&gt;0, $D38= "NA"), "Flag should be OK", IF($D38="E","Flag E only for fraud","OK"))</f>
        <v>OK</v>
      </c>
      <c r="I38" s="121" t="str">
        <f>IF(AND($C38&gt;0, NOT($C$11&gt;0)), "Row " &amp; ROW($C$11) &amp; " should also be positive!", IF($C$92 &gt; $C38 + Tolerance,"Fraud in row " &amp; ROW($C$92) &amp; " higher than payment", "OK"))</f>
        <v>OK</v>
      </c>
    </row>
    <row r="39" spans="1:9" x14ac:dyDescent="0.2">
      <c r="A39" s="4" t="s">
        <v>1</v>
      </c>
      <c r="B39" s="5" t="s">
        <v>583</v>
      </c>
      <c r="C39" s="113">
        <v>0</v>
      </c>
      <c r="D39" s="110" t="s">
        <v>634</v>
      </c>
      <c r="E39" s="6"/>
      <c r="F39" s="123">
        <f>SUM($C$36) - SUM($C$39, $C$42)</f>
        <v>0</v>
      </c>
      <c r="G39" s="121" t="str">
        <f t="shared" si="2"/>
        <v>OK</v>
      </c>
      <c r="H39" s="121" t="str">
        <f t="shared" si="3"/>
        <v>OK</v>
      </c>
      <c r="I39" s="121" t="str">
        <f>IF(AND($C39&gt;0, NOT($C$12&gt;0)), "Row " &amp; ROW($C$12) &amp; " should also be positive!", IF($C$93 &gt; $C39 + Tolerance,"Fraud in row " &amp; ROW($C$93) &amp; " higher than payment", "OK"))</f>
        <v>OK</v>
      </c>
    </row>
    <row r="40" spans="1:9" x14ac:dyDescent="0.2">
      <c r="A40" s="4" t="s">
        <v>12</v>
      </c>
      <c r="B40" s="5" t="s">
        <v>583</v>
      </c>
      <c r="C40" s="113">
        <v>0</v>
      </c>
      <c r="D40" s="110" t="s">
        <v>634</v>
      </c>
      <c r="E40" s="6"/>
      <c r="F40" s="123">
        <f>SUM($C$37) - SUM($C$40, $C$43)</f>
        <v>0</v>
      </c>
      <c r="G40" s="121" t="str">
        <f t="shared" si="2"/>
        <v>OK</v>
      </c>
      <c r="H40" s="121" t="str">
        <f t="shared" si="3"/>
        <v>OK</v>
      </c>
      <c r="I40" s="121" t="str">
        <f>IF(AND($C40&gt;0, NOT($C$13&gt;0)), "Row " &amp; ROW($C$13) &amp; " should also be positive!", IF($C$94 &gt; $C40 + Tolerance,"Fraud in row " &amp; ROW($C$94) &amp; " higher than payment", "OK"))</f>
        <v>OK</v>
      </c>
    </row>
    <row r="41" spans="1:9" x14ac:dyDescent="0.2">
      <c r="A41" s="4" t="s">
        <v>13</v>
      </c>
      <c r="B41" s="5" t="s">
        <v>583</v>
      </c>
      <c r="C41" s="113">
        <v>0</v>
      </c>
      <c r="D41" s="110" t="s">
        <v>634</v>
      </c>
      <c r="E41" s="6"/>
      <c r="F41" s="123">
        <f>SUM($C$38) - SUM($C$41, $C$44)</f>
        <v>0</v>
      </c>
      <c r="G41" s="121" t="str">
        <f t="shared" si="2"/>
        <v>OK</v>
      </c>
      <c r="H41" s="121" t="str">
        <f t="shared" si="3"/>
        <v>OK</v>
      </c>
      <c r="I41" s="121" t="str">
        <f>IF(AND($C41&gt;0, NOT($C$14&gt;0)), "Row " &amp; ROW($C$14) &amp; " should also be positive!", IF($C$95 &gt; $C41 + Tolerance,"Fraud in row " &amp; ROW($C$95) &amp; " higher than payment", "OK"))</f>
        <v>OK</v>
      </c>
    </row>
    <row r="42" spans="1:9" x14ac:dyDescent="0.2">
      <c r="A42" s="4" t="s">
        <v>1</v>
      </c>
      <c r="B42" s="5" t="s">
        <v>584</v>
      </c>
      <c r="C42" s="113">
        <v>0</v>
      </c>
      <c r="D42" s="110" t="s">
        <v>634</v>
      </c>
      <c r="E42" s="6"/>
      <c r="G42" s="121" t="str">
        <f t="shared" si="2"/>
        <v>OK</v>
      </c>
      <c r="H42" s="121" t="str">
        <f t="shared" si="3"/>
        <v>OK</v>
      </c>
      <c r="I42" s="121" t="str">
        <f>IF(AND($C42&gt;0, NOT($C$15&gt;0)), "Row " &amp; ROW($C$15) &amp; " should also be positive!", IF($C$96 &gt; $C42 + Tolerance,"Fraud in row " &amp; ROW($C$96) &amp; " higher than payment", "OK"))</f>
        <v>OK</v>
      </c>
    </row>
    <row r="43" spans="1:9" x14ac:dyDescent="0.2">
      <c r="A43" s="4" t="s">
        <v>12</v>
      </c>
      <c r="B43" s="5" t="s">
        <v>584</v>
      </c>
      <c r="C43" s="113">
        <v>0</v>
      </c>
      <c r="D43" s="110" t="s">
        <v>634</v>
      </c>
      <c r="E43" s="6"/>
      <c r="G43" s="121" t="str">
        <f t="shared" si="2"/>
        <v>OK</v>
      </c>
      <c r="H43" s="121" t="str">
        <f t="shared" si="3"/>
        <v>OK</v>
      </c>
      <c r="I43" s="121" t="str">
        <f>IF(AND($C43&gt;0, NOT($C$16&gt;0)), "Row " &amp; ROW($C$16) &amp; " should also be positive!", IF($C$97 &gt; $C43 + Tolerance,"Fraud in row " &amp; ROW($C$97) &amp; " higher than payment", "OK"))</f>
        <v>OK</v>
      </c>
    </row>
    <row r="44" spans="1:9" x14ac:dyDescent="0.2">
      <c r="A44" s="4" t="s">
        <v>13</v>
      </c>
      <c r="B44" s="5" t="s">
        <v>584</v>
      </c>
      <c r="C44" s="113">
        <v>0</v>
      </c>
      <c r="D44" s="110" t="s">
        <v>634</v>
      </c>
      <c r="E44" s="6"/>
      <c r="G44" s="121" t="str">
        <f t="shared" si="2"/>
        <v>OK</v>
      </c>
      <c r="H44" s="121" t="str">
        <f t="shared" si="3"/>
        <v>OK</v>
      </c>
      <c r="I44" s="121" t="str">
        <f>IF(AND($C44&gt;0, NOT($C$17&gt;0)), "Row " &amp; ROW($C$17) &amp; " should also be positive!", IF($C$98 &gt; $C44 + Tolerance,"Fraud in row " &amp; ROW($C$98) &amp; " higher than payment", "OK"))</f>
        <v>OK</v>
      </c>
    </row>
    <row r="45" spans="1:9" x14ac:dyDescent="0.2">
      <c r="A45" s="4" t="s">
        <v>1</v>
      </c>
      <c r="B45" s="5" t="s">
        <v>585</v>
      </c>
      <c r="C45" s="112">
        <f xml:space="preserve"> SUM($C$48, $C$51)</f>
        <v>0</v>
      </c>
      <c r="D45" s="110" t="s">
        <v>634</v>
      </c>
      <c r="E45" s="6"/>
      <c r="F45" s="123">
        <f>SUM($C$45) - SUM($C$48, $C$51)</f>
        <v>0</v>
      </c>
      <c r="G45" s="121" t="str">
        <f t="shared" si="2"/>
        <v>OK</v>
      </c>
      <c r="H45" s="121" t="str">
        <f t="shared" si="3"/>
        <v>OK</v>
      </c>
      <c r="I45" s="121" t="str">
        <f>IF(AND($C45&gt;0, NOT($C$18&gt;0)), "Row " &amp; ROW($C$18) &amp; " should also be positive!", IF($C$99 &gt; $C45 + Tolerance,"Fraud in row " &amp; ROW($C$99) &amp; " higher than payment", "OK"))</f>
        <v>OK</v>
      </c>
    </row>
    <row r="46" spans="1:9" x14ac:dyDescent="0.2">
      <c r="A46" s="4" t="s">
        <v>12</v>
      </c>
      <c r="B46" s="5" t="s">
        <v>585</v>
      </c>
      <c r="C46" s="112">
        <f xml:space="preserve"> SUM($C$49, $C$52)</f>
        <v>0</v>
      </c>
      <c r="D46" s="110" t="s">
        <v>634</v>
      </c>
      <c r="E46" s="6"/>
      <c r="F46" s="123">
        <f>SUM($C$46) - SUM($C$49, $C$52)</f>
        <v>0</v>
      </c>
      <c r="G46" s="121" t="str">
        <f t="shared" si="2"/>
        <v>OK</v>
      </c>
      <c r="H46" s="121" t="str">
        <f t="shared" si="3"/>
        <v>OK</v>
      </c>
      <c r="I46" s="121" t="str">
        <f>IF(AND($C46&gt;0, NOT($C$19&gt;0)), "Row " &amp; ROW($C$19) &amp; " should also be positive!", IF($C$100 &gt; $C46 + Tolerance,"Fraud in row " &amp; ROW($C$100) &amp; " higher than payment", "OK"))</f>
        <v>OK</v>
      </c>
    </row>
    <row r="47" spans="1:9" x14ac:dyDescent="0.2">
      <c r="A47" s="4" t="s">
        <v>13</v>
      </c>
      <c r="B47" s="5" t="s">
        <v>585</v>
      </c>
      <c r="C47" s="112">
        <f xml:space="preserve"> SUM($C$50, $C$53)</f>
        <v>0</v>
      </c>
      <c r="D47" s="110" t="s">
        <v>634</v>
      </c>
      <c r="E47" s="6"/>
      <c r="F47" s="123">
        <f>SUM($C$47) - SUM($C$50, $C$53)</f>
        <v>0</v>
      </c>
      <c r="G47" s="121" t="str">
        <f t="shared" si="2"/>
        <v>OK</v>
      </c>
      <c r="H47" s="121" t="str">
        <f t="shared" si="3"/>
        <v>OK</v>
      </c>
      <c r="I47" s="121" t="str">
        <f>IF(AND($C47&gt;0, NOT($C$20&gt;0)), "Row " &amp; ROW($C$20) &amp; " should also be positive!", IF($C$101 &gt; $C47 + Tolerance,"Fraud in row " &amp; ROW($C$101) &amp; " higher than payment", "OK"))</f>
        <v>OK</v>
      </c>
    </row>
    <row r="48" spans="1:9" x14ac:dyDescent="0.2">
      <c r="A48" s="4" t="s">
        <v>1</v>
      </c>
      <c r="B48" s="5" t="s">
        <v>586</v>
      </c>
      <c r="C48" s="113">
        <v>0</v>
      </c>
      <c r="D48" s="110" t="s">
        <v>634</v>
      </c>
      <c r="E48" s="6"/>
      <c r="G48" s="121" t="str">
        <f t="shared" si="2"/>
        <v>OK</v>
      </c>
      <c r="H48" s="121" t="str">
        <f t="shared" si="3"/>
        <v>OK</v>
      </c>
      <c r="I48" s="121" t="str">
        <f>IF(AND($C48&gt;0, NOT($C$21&gt;0)), "Row " &amp; ROW($C$21) &amp; " should also be positive!", IF($C$102 &gt; $C48 + Tolerance,"Fraud in row " &amp; ROW($C$102) &amp; " higher than payment", "OK"))</f>
        <v>OK</v>
      </c>
    </row>
    <row r="49" spans="1:9" x14ac:dyDescent="0.2">
      <c r="A49" s="4" t="s">
        <v>12</v>
      </c>
      <c r="B49" s="5" t="s">
        <v>586</v>
      </c>
      <c r="C49" s="113">
        <v>0</v>
      </c>
      <c r="D49" s="110" t="s">
        <v>634</v>
      </c>
      <c r="E49" s="6"/>
      <c r="G49" s="121" t="str">
        <f t="shared" si="2"/>
        <v>OK</v>
      </c>
      <c r="H49" s="121" t="str">
        <f t="shared" si="3"/>
        <v>OK</v>
      </c>
      <c r="I49" s="121" t="str">
        <f>IF(AND($C49&gt;0, NOT($C$22&gt;0)), "Row " &amp; ROW($C$22) &amp; " should also be positive!", IF($C$103 &gt; $C49 + Tolerance,"Fraud in row " &amp; ROW($C$103) &amp; " higher than payment", "OK"))</f>
        <v>OK</v>
      </c>
    </row>
    <row r="50" spans="1:9" x14ac:dyDescent="0.2">
      <c r="A50" s="4" t="s">
        <v>13</v>
      </c>
      <c r="B50" s="5" t="s">
        <v>586</v>
      </c>
      <c r="C50" s="113">
        <v>0</v>
      </c>
      <c r="D50" s="110" t="s">
        <v>634</v>
      </c>
      <c r="E50" s="6"/>
      <c r="G50" s="121" t="str">
        <f t="shared" si="2"/>
        <v>OK</v>
      </c>
      <c r="H50" s="121" t="str">
        <f t="shared" si="3"/>
        <v>OK</v>
      </c>
      <c r="I50" s="121" t="str">
        <f>IF(AND($C50&gt;0, NOT($C$23&gt;0)), "Row " &amp; ROW($C$23) &amp; " should also be positive!", IF($C$104 &gt; $C50 + Tolerance,"Fraud in row " &amp; ROW($C$104) &amp; " higher than payment", "OK"))</f>
        <v>OK</v>
      </c>
    </row>
    <row r="51" spans="1:9" x14ac:dyDescent="0.2">
      <c r="A51" s="4" t="s">
        <v>1</v>
      </c>
      <c r="B51" s="5" t="s">
        <v>587</v>
      </c>
      <c r="C51" s="113">
        <v>0</v>
      </c>
      <c r="D51" s="110" t="s">
        <v>634</v>
      </c>
      <c r="E51" s="6"/>
      <c r="G51" s="121" t="str">
        <f t="shared" si="2"/>
        <v>OK</v>
      </c>
      <c r="H51" s="121" t="str">
        <f t="shared" si="3"/>
        <v>OK</v>
      </c>
      <c r="I51" s="121" t="str">
        <f>IF(AND($C51&gt;0, NOT($C$24&gt;0)), "Row " &amp; ROW($C$24) &amp; " should also be positive!", IF($C$105 &gt; $C51 + Tolerance,"Fraud in row " &amp; ROW($C$105) &amp; " higher than payment", "OK"))</f>
        <v>OK</v>
      </c>
    </row>
    <row r="52" spans="1:9" x14ac:dyDescent="0.2">
      <c r="A52" s="4" t="s">
        <v>12</v>
      </c>
      <c r="B52" s="5" t="s">
        <v>587</v>
      </c>
      <c r="C52" s="113">
        <v>0</v>
      </c>
      <c r="D52" s="110" t="s">
        <v>634</v>
      </c>
      <c r="E52" s="6"/>
      <c r="G52" s="121" t="str">
        <f t="shared" si="2"/>
        <v>OK</v>
      </c>
      <c r="H52" s="121" t="str">
        <f t="shared" si="3"/>
        <v>OK</v>
      </c>
      <c r="I52" s="121" t="str">
        <f>IF(AND($C52&gt;0, NOT($C$25&gt;0)), "Row " &amp; ROW($C$25) &amp; " should also be positive!", IF($C$106 &gt; $C52 + Tolerance,"Fraud in row " &amp; ROW($C$106) &amp; " higher than payment", "OK"))</f>
        <v>OK</v>
      </c>
    </row>
    <row r="53" spans="1:9" x14ac:dyDescent="0.2">
      <c r="A53" s="4" t="s">
        <v>13</v>
      </c>
      <c r="B53" s="5" t="s">
        <v>587</v>
      </c>
      <c r="C53" s="113">
        <v>0</v>
      </c>
      <c r="D53" s="110" t="s">
        <v>634</v>
      </c>
      <c r="E53" s="6"/>
      <c r="G53" s="121" t="str">
        <f t="shared" si="2"/>
        <v>OK</v>
      </c>
      <c r="H53" s="121" t="str">
        <f t="shared" si="3"/>
        <v>OK</v>
      </c>
      <c r="I53" s="121" t="str">
        <f>IF(AND($C53&gt;0, NOT($C$26&gt;0)), "Row " &amp; ROW($C$26) &amp; " should also be positive!", IF($C$107 &gt; $C53 + Tolerance,"Fraud in row " &amp; ROW($C$107) &amp; " higher than payment", "OK"))</f>
        <v>OK</v>
      </c>
    </row>
    <row r="54" spans="1:9" x14ac:dyDescent="0.2">
      <c r="A54" s="4" t="s">
        <v>1</v>
      </c>
      <c r="B54" s="5" t="s">
        <v>588</v>
      </c>
      <c r="C54" s="113">
        <v>0</v>
      </c>
      <c r="D54" s="110" t="s">
        <v>634</v>
      </c>
      <c r="E54" s="6"/>
      <c r="G54" s="121" t="str">
        <f t="shared" si="2"/>
        <v>OK</v>
      </c>
      <c r="H54" s="121" t="str">
        <f t="shared" si="3"/>
        <v>OK</v>
      </c>
      <c r="I54" s="121" t="str">
        <f>IF(AND($C54&gt;0, NOT($C$27&gt;0)), "Row " &amp; ROW($C$27) &amp; " should also be positive!", IF($C$108 &gt; $C54 + Tolerance,"Fraud in row " &amp; ROW($C$108) &amp; " higher than payment", "OK"))</f>
        <v>OK</v>
      </c>
    </row>
    <row r="55" spans="1:9" x14ac:dyDescent="0.2">
      <c r="A55" s="4" t="s">
        <v>12</v>
      </c>
      <c r="B55" s="5" t="s">
        <v>588</v>
      </c>
      <c r="C55" s="113">
        <v>0</v>
      </c>
      <c r="D55" s="110" t="s">
        <v>634</v>
      </c>
      <c r="E55" s="6"/>
      <c r="G55" s="121" t="str">
        <f t="shared" si="2"/>
        <v>OK</v>
      </c>
      <c r="H55" s="121" t="str">
        <f t="shared" si="3"/>
        <v>OK</v>
      </c>
      <c r="I55" s="121" t="str">
        <f>IF(AND($C55&gt;0, NOT($C$28&gt;0)), "Row " &amp; ROW($C$28) &amp; " should also be positive!", IF($C$109 &gt; $C55 + Tolerance,"Fraud in row " &amp; ROW($C$109) &amp; " higher than payment", "OK"))</f>
        <v>OK</v>
      </c>
    </row>
    <row r="56" spans="1:9" x14ac:dyDescent="0.2">
      <c r="A56" s="4" t="s">
        <v>13</v>
      </c>
      <c r="B56" s="5" t="s">
        <v>588</v>
      </c>
      <c r="C56" s="113">
        <v>0</v>
      </c>
      <c r="D56" s="110" t="s">
        <v>634</v>
      </c>
      <c r="E56" s="6"/>
      <c r="G56" s="121" t="str">
        <f t="shared" si="2"/>
        <v>OK</v>
      </c>
      <c r="H56" s="121" t="str">
        <f t="shared" si="3"/>
        <v>OK</v>
      </c>
      <c r="I56" s="121" t="str">
        <f>IF(AND($C56&gt;0, NOT($C$29&gt;0)), "Row " &amp; ROW($C$29) &amp; " should also be positive!", IF($C$110 &gt; $C56 + Tolerance,"Fraud in row " &amp; ROW($C$110) &amp; " higher than payment", "OK"))</f>
        <v>OK</v>
      </c>
    </row>
    <row r="57" spans="1:9" x14ac:dyDescent="0.2">
      <c r="A57" s="4" t="s">
        <v>1</v>
      </c>
      <c r="B57" s="5" t="s">
        <v>589</v>
      </c>
      <c r="C57" s="113">
        <v>0</v>
      </c>
      <c r="D57" s="110" t="s">
        <v>634</v>
      </c>
      <c r="E57" s="6"/>
      <c r="G57" s="121" t="str">
        <f t="shared" si="2"/>
        <v>OK</v>
      </c>
      <c r="H57" s="121" t="str">
        <f t="shared" si="3"/>
        <v>OK</v>
      </c>
      <c r="I57" s="121" t="str">
        <f>IF(AND($C57&gt;0, NOT($C$30&gt;0)), "Row " &amp; ROW($C$30) &amp; " should also be positive!", IF($C$111 &gt; $C57 + Tolerance,"Fraud in row " &amp; ROW($C$111) &amp; " higher than payment", "OK"))</f>
        <v>OK</v>
      </c>
    </row>
    <row r="58" spans="1:9" x14ac:dyDescent="0.2">
      <c r="A58" s="4" t="s">
        <v>12</v>
      </c>
      <c r="B58" s="5" t="s">
        <v>589</v>
      </c>
      <c r="C58" s="113">
        <v>0</v>
      </c>
      <c r="D58" s="110" t="s">
        <v>634</v>
      </c>
      <c r="E58" s="6"/>
      <c r="G58" s="121" t="str">
        <f t="shared" si="2"/>
        <v>OK</v>
      </c>
      <c r="H58" s="121" t="str">
        <f t="shared" si="3"/>
        <v>OK</v>
      </c>
      <c r="I58" s="121" t="str">
        <f>IF(AND($C58&gt;0, NOT($C$31&gt;0)), "Row " &amp; ROW($C$31) &amp; " should also be positive!", IF($C$112 &gt; $C58 + Tolerance,"Fraud in row " &amp; ROW($C$112) &amp; " higher than payment", "OK"))</f>
        <v>OK</v>
      </c>
    </row>
    <row r="59" spans="1:9" x14ac:dyDescent="0.2">
      <c r="A59" s="4" t="s">
        <v>13</v>
      </c>
      <c r="B59" s="5" t="s">
        <v>589</v>
      </c>
      <c r="C59" s="113">
        <v>0</v>
      </c>
      <c r="D59" s="110" t="s">
        <v>634</v>
      </c>
      <c r="E59" s="6"/>
      <c r="G59" s="121" t="str">
        <f t="shared" si="2"/>
        <v>OK</v>
      </c>
      <c r="H59" s="121" t="str">
        <f t="shared" si="3"/>
        <v>OK</v>
      </c>
      <c r="I59" s="121" t="str">
        <f>IF(AND($C59&gt;0, NOT($C$32&gt;0)), "Row " &amp; ROW($C$32) &amp; " should also be positive!", IF($C$113 &gt; $C59 + Tolerance,"Fraud in row " &amp; ROW($C$113) &amp; " higher than payment", "OK"))</f>
        <v>OK</v>
      </c>
    </row>
    <row r="60" spans="1:9" x14ac:dyDescent="0.2">
      <c r="A60" s="4" t="s">
        <v>1</v>
      </c>
      <c r="B60" s="5" t="s">
        <v>590</v>
      </c>
      <c r="C60" s="109">
        <f xml:space="preserve"> SUM($C$81, $C$84)</f>
        <v>0</v>
      </c>
      <c r="D60" s="110" t="s">
        <v>634</v>
      </c>
      <c r="E60" s="6"/>
      <c r="F60" s="122">
        <f>SUM($C$60) - SUM($C$63, $C$72)</f>
        <v>0</v>
      </c>
      <c r="G60" s="121" t="str">
        <f t="shared" si="2"/>
        <v>OK</v>
      </c>
      <c r="H60" s="121" t="str">
        <f t="shared" ref="H60:H91" si="4">IF(AND($C60&gt;0, $D60= "NA"), "Flag should be OK", "OK")</f>
        <v>OK</v>
      </c>
      <c r="I60" s="121" t="str">
        <f>IF(AND($C60&gt;0, NOT($C$87&gt;0)), "Row " &amp; ROW($C$87) &amp; " should be positive!", "OK")</f>
        <v>OK</v>
      </c>
    </row>
    <row r="61" spans="1:9" x14ac:dyDescent="0.2">
      <c r="A61" s="4" t="s">
        <v>12</v>
      </c>
      <c r="B61" s="5" t="s">
        <v>590</v>
      </c>
      <c r="C61" s="109">
        <f xml:space="preserve"> SUM($C$82, $C$85)</f>
        <v>0</v>
      </c>
      <c r="D61" s="110" t="s">
        <v>634</v>
      </c>
      <c r="E61" s="6"/>
      <c r="F61" s="122">
        <f>SUM($C$61) - SUM($C$64, $C$73)</f>
        <v>0</v>
      </c>
      <c r="G61" s="121" t="str">
        <f t="shared" si="2"/>
        <v>OK</v>
      </c>
      <c r="H61" s="121" t="str">
        <f t="shared" si="4"/>
        <v>OK</v>
      </c>
      <c r="I61" s="121" t="str">
        <f>IF(AND($C61&gt;0, NOT($C$88&gt;0)), "Row " &amp; ROW($C$88) &amp; " should be positive!", "OK")</f>
        <v>OK</v>
      </c>
    </row>
    <row r="62" spans="1:9" x14ac:dyDescent="0.2">
      <c r="A62" s="4" t="s">
        <v>13</v>
      </c>
      <c r="B62" s="5" t="s">
        <v>590</v>
      </c>
      <c r="C62" s="109">
        <f xml:space="preserve"> SUM($C$83, $C$86)</f>
        <v>0</v>
      </c>
      <c r="D62" s="110" t="s">
        <v>634</v>
      </c>
      <c r="E62" s="6"/>
      <c r="F62" s="122">
        <f>SUM($C$62) - SUM($C$65, $C$74)</f>
        <v>0</v>
      </c>
      <c r="G62" s="121" t="str">
        <f t="shared" si="2"/>
        <v>OK</v>
      </c>
      <c r="H62" s="121" t="str">
        <f t="shared" si="4"/>
        <v>OK</v>
      </c>
      <c r="I62" s="121" t="str">
        <f>IF(AND($C62&gt;0, NOT($C$89&gt;0)), "Row " &amp; ROW($C$89) &amp; " should be positive!", "OK")</f>
        <v>OK</v>
      </c>
    </row>
    <row r="63" spans="1:9" x14ac:dyDescent="0.2">
      <c r="A63" s="4" t="s">
        <v>1</v>
      </c>
      <c r="B63" s="5" t="s">
        <v>591</v>
      </c>
      <c r="C63" s="109">
        <f xml:space="preserve"> SUM($C$66, $C$69)</f>
        <v>0</v>
      </c>
      <c r="D63" s="110" t="s">
        <v>634</v>
      </c>
      <c r="E63" s="6"/>
      <c r="F63" s="122">
        <f>SUM($C$60) - SUM($C$81, $C$84)</f>
        <v>0</v>
      </c>
      <c r="G63" s="121" t="str">
        <f t="shared" si="2"/>
        <v>OK</v>
      </c>
      <c r="H63" s="121" t="str">
        <f t="shared" si="4"/>
        <v>OK</v>
      </c>
      <c r="I63" s="121" t="str">
        <f>IF(AND($C63&gt;0, NOT($C$90&gt;0)), "Row " &amp; ROW($C$90) &amp; " should be positive!", "OK")</f>
        <v>OK</v>
      </c>
    </row>
    <row r="64" spans="1:9" x14ac:dyDescent="0.2">
      <c r="A64" s="4" t="s">
        <v>12</v>
      </c>
      <c r="B64" s="5" t="s">
        <v>591</v>
      </c>
      <c r="C64" s="109">
        <f xml:space="preserve"> SUM($C$67, $C$70)</f>
        <v>0</v>
      </c>
      <c r="D64" s="110" t="s">
        <v>634</v>
      </c>
      <c r="E64" s="6"/>
      <c r="F64" s="122">
        <f>SUM($C$61) - SUM($C$82, $C$85)</f>
        <v>0</v>
      </c>
      <c r="G64" s="121" t="str">
        <f t="shared" si="2"/>
        <v>OK</v>
      </c>
      <c r="H64" s="121" t="str">
        <f t="shared" si="4"/>
        <v>OK</v>
      </c>
      <c r="I64" s="121" t="str">
        <f>IF(AND($C64&gt;0, NOT($C$91&gt;0)), "Row " &amp; ROW($C$91) &amp; " should be positive!", "OK")</f>
        <v>OK</v>
      </c>
    </row>
    <row r="65" spans="1:9" x14ac:dyDescent="0.2">
      <c r="A65" s="4" t="s">
        <v>13</v>
      </c>
      <c r="B65" s="5" t="s">
        <v>591</v>
      </c>
      <c r="C65" s="109">
        <f xml:space="preserve"> SUM($C$68, $C$71)</f>
        <v>0</v>
      </c>
      <c r="D65" s="110" t="s">
        <v>634</v>
      </c>
      <c r="E65" s="6"/>
      <c r="F65" s="122">
        <f>SUM($C$62) - SUM($C$83, $C$86)</f>
        <v>0</v>
      </c>
      <c r="G65" s="121" t="str">
        <f t="shared" si="2"/>
        <v>OK</v>
      </c>
      <c r="H65" s="121" t="str">
        <f t="shared" si="4"/>
        <v>OK</v>
      </c>
      <c r="I65" s="121" t="str">
        <f>IF(AND($C65&gt;0, NOT($C$92&gt;0)), "Row " &amp; ROW($C$92) &amp; " should be positive!", "OK")</f>
        <v>OK</v>
      </c>
    </row>
    <row r="66" spans="1:9" x14ac:dyDescent="0.2">
      <c r="A66" s="4" t="s">
        <v>1</v>
      </c>
      <c r="B66" s="5" t="s">
        <v>592</v>
      </c>
      <c r="C66" s="111">
        <v>0</v>
      </c>
      <c r="D66" s="110" t="s">
        <v>634</v>
      </c>
      <c r="E66" s="6"/>
      <c r="F66" s="122">
        <f>SUM($C$63) - SUM($C$66, $C$69)</f>
        <v>0</v>
      </c>
      <c r="G66" s="121" t="str">
        <f t="shared" si="2"/>
        <v>OK</v>
      </c>
      <c r="H66" s="121" t="str">
        <f t="shared" si="4"/>
        <v>OK</v>
      </c>
      <c r="I66" s="121" t="str">
        <f>IF(AND($C66&gt;0, NOT($C$93&gt;0)), "Row " &amp; ROW($C$93) &amp; " should be positive!", "OK")</f>
        <v>OK</v>
      </c>
    </row>
    <row r="67" spans="1:9" x14ac:dyDescent="0.2">
      <c r="A67" s="4" t="s">
        <v>12</v>
      </c>
      <c r="B67" s="5" t="s">
        <v>592</v>
      </c>
      <c r="C67" s="111">
        <v>0</v>
      </c>
      <c r="D67" s="110" t="s">
        <v>634</v>
      </c>
      <c r="E67" s="6"/>
      <c r="F67" s="122">
        <f>SUM($C$64) - SUM($C$67, $C$70)</f>
        <v>0</v>
      </c>
      <c r="G67" s="121" t="str">
        <f t="shared" si="2"/>
        <v>OK</v>
      </c>
      <c r="H67" s="121" t="str">
        <f t="shared" si="4"/>
        <v>OK</v>
      </c>
      <c r="I67" s="121" t="str">
        <f>IF(AND($C67&gt;0, NOT($C$94&gt;0)), "Row " &amp; ROW($C$94) &amp; " should be positive!", "OK")</f>
        <v>OK</v>
      </c>
    </row>
    <row r="68" spans="1:9" x14ac:dyDescent="0.2">
      <c r="A68" s="4" t="s">
        <v>13</v>
      </c>
      <c r="B68" s="5" t="s">
        <v>592</v>
      </c>
      <c r="C68" s="111">
        <v>0</v>
      </c>
      <c r="D68" s="110" t="s">
        <v>634</v>
      </c>
      <c r="E68" s="6"/>
      <c r="F68" s="122">
        <f>SUM($C$65) - SUM($C$68, $C$71)</f>
        <v>0</v>
      </c>
      <c r="G68" s="121" t="str">
        <f t="shared" si="2"/>
        <v>OK</v>
      </c>
      <c r="H68" s="121" t="str">
        <f t="shared" si="4"/>
        <v>OK</v>
      </c>
      <c r="I68" s="121" t="str">
        <f>IF(AND($C68&gt;0, NOT($C$95&gt;0)), "Row " &amp; ROW($C$95) &amp; " should be positive!", "OK")</f>
        <v>OK</v>
      </c>
    </row>
    <row r="69" spans="1:9" x14ac:dyDescent="0.2">
      <c r="A69" s="4" t="s">
        <v>1</v>
      </c>
      <c r="B69" s="5" t="s">
        <v>593</v>
      </c>
      <c r="C69" s="111">
        <v>0</v>
      </c>
      <c r="D69" s="110" t="s">
        <v>634</v>
      </c>
      <c r="E69" s="6"/>
      <c r="G69" s="121" t="str">
        <f t="shared" si="2"/>
        <v>OK</v>
      </c>
      <c r="H69" s="121" t="str">
        <f t="shared" si="4"/>
        <v>OK</v>
      </c>
      <c r="I69" s="121" t="str">
        <f>IF(AND($C69&gt;0, NOT($C$96&gt;0)), "Row " &amp; ROW($C$96) &amp; " should be positive!", "OK")</f>
        <v>OK</v>
      </c>
    </row>
    <row r="70" spans="1:9" x14ac:dyDescent="0.2">
      <c r="A70" s="4" t="s">
        <v>12</v>
      </c>
      <c r="B70" s="5" t="s">
        <v>593</v>
      </c>
      <c r="C70" s="111">
        <v>0</v>
      </c>
      <c r="D70" s="110" t="s">
        <v>634</v>
      </c>
      <c r="E70" s="6"/>
      <c r="G70" s="121" t="str">
        <f t="shared" ref="G70:G101" si="5">IF(OR(ISBLANK($C70), ISBLANK($D70)), "missing", "OK")</f>
        <v>OK</v>
      </c>
      <c r="H70" s="121" t="str">
        <f t="shared" si="4"/>
        <v>OK</v>
      </c>
      <c r="I70" s="121" t="str">
        <f>IF(AND($C70&gt;0, NOT($C$97&gt;0)), "Row " &amp; ROW($C$97) &amp; " should be positive!", "OK")</f>
        <v>OK</v>
      </c>
    </row>
    <row r="71" spans="1:9" x14ac:dyDescent="0.2">
      <c r="A71" s="4" t="s">
        <v>13</v>
      </c>
      <c r="B71" s="5" t="s">
        <v>593</v>
      </c>
      <c r="C71" s="111">
        <v>0</v>
      </c>
      <c r="D71" s="110" t="s">
        <v>634</v>
      </c>
      <c r="E71" s="6"/>
      <c r="G71" s="121" t="str">
        <f t="shared" si="5"/>
        <v>OK</v>
      </c>
      <c r="H71" s="121" t="str">
        <f t="shared" si="4"/>
        <v>OK</v>
      </c>
      <c r="I71" s="121" t="str">
        <f>IF(AND($C71&gt;0, NOT($C$98&gt;0)), "Row " &amp; ROW($C$98) &amp; " should be positive!", "OK")</f>
        <v>OK</v>
      </c>
    </row>
    <row r="72" spans="1:9" x14ac:dyDescent="0.2">
      <c r="A72" s="4" t="s">
        <v>1</v>
      </c>
      <c r="B72" s="5" t="s">
        <v>594</v>
      </c>
      <c r="C72" s="109">
        <f xml:space="preserve"> SUM($C$75, $C$78)</f>
        <v>0</v>
      </c>
      <c r="D72" s="110" t="s">
        <v>634</v>
      </c>
      <c r="E72" s="6"/>
      <c r="F72" s="122">
        <f>SUM($C$72) - SUM($C$75, $C$78)</f>
        <v>0</v>
      </c>
      <c r="G72" s="121" t="str">
        <f t="shared" si="5"/>
        <v>OK</v>
      </c>
      <c r="H72" s="121" t="str">
        <f t="shared" si="4"/>
        <v>OK</v>
      </c>
      <c r="I72" s="121" t="str">
        <f>IF(AND($C72&gt;0, NOT($C$99&gt;0)), "Row " &amp; ROW($C$99) &amp; " should be positive!", "OK")</f>
        <v>OK</v>
      </c>
    </row>
    <row r="73" spans="1:9" x14ac:dyDescent="0.2">
      <c r="A73" s="4" t="s">
        <v>12</v>
      </c>
      <c r="B73" s="5" t="s">
        <v>594</v>
      </c>
      <c r="C73" s="109">
        <f xml:space="preserve"> SUM($C$76, $C$79)</f>
        <v>0</v>
      </c>
      <c r="D73" s="110" t="s">
        <v>634</v>
      </c>
      <c r="E73" s="6"/>
      <c r="F73" s="122">
        <f>SUM($C$73) - SUM($C$76, $C$79)</f>
        <v>0</v>
      </c>
      <c r="G73" s="121" t="str">
        <f t="shared" si="5"/>
        <v>OK</v>
      </c>
      <c r="H73" s="121" t="str">
        <f t="shared" si="4"/>
        <v>OK</v>
      </c>
      <c r="I73" s="121" t="str">
        <f>IF(AND($C73&gt;0, NOT($C$100&gt;0)), "Row " &amp; ROW($C$100) &amp; " should be positive!", "OK")</f>
        <v>OK</v>
      </c>
    </row>
    <row r="74" spans="1:9" x14ac:dyDescent="0.2">
      <c r="A74" s="4" t="s">
        <v>13</v>
      </c>
      <c r="B74" s="5" t="s">
        <v>594</v>
      </c>
      <c r="C74" s="109">
        <f xml:space="preserve"> SUM($C$77, $C$80)</f>
        <v>0</v>
      </c>
      <c r="D74" s="110" t="s">
        <v>634</v>
      </c>
      <c r="E74" s="6"/>
      <c r="F74" s="122">
        <f>SUM($C$74) - SUM($C$77, $C$80)</f>
        <v>0</v>
      </c>
      <c r="G74" s="121" t="str">
        <f t="shared" si="5"/>
        <v>OK</v>
      </c>
      <c r="H74" s="121" t="str">
        <f t="shared" si="4"/>
        <v>OK</v>
      </c>
      <c r="I74" s="121" t="str">
        <f>IF(AND($C74&gt;0, NOT($C$101&gt;0)), "Row " &amp; ROW($C$101) &amp; " should be positive!", "OK")</f>
        <v>OK</v>
      </c>
    </row>
    <row r="75" spans="1:9" x14ac:dyDescent="0.2">
      <c r="A75" s="4" t="s">
        <v>1</v>
      </c>
      <c r="B75" s="5" t="s">
        <v>595</v>
      </c>
      <c r="C75" s="111">
        <v>0</v>
      </c>
      <c r="D75" s="110" t="s">
        <v>634</v>
      </c>
      <c r="E75" s="6"/>
      <c r="G75" s="121" t="str">
        <f t="shared" si="5"/>
        <v>OK</v>
      </c>
      <c r="H75" s="121" t="str">
        <f t="shared" si="4"/>
        <v>OK</v>
      </c>
      <c r="I75" s="121" t="str">
        <f>IF(AND($C75&gt;0, NOT($C$102&gt;0)), "Row " &amp; ROW($C$102) &amp; " should be positive!", "OK")</f>
        <v>OK</v>
      </c>
    </row>
    <row r="76" spans="1:9" x14ac:dyDescent="0.2">
      <c r="A76" s="4" t="s">
        <v>12</v>
      </c>
      <c r="B76" s="5" t="s">
        <v>595</v>
      </c>
      <c r="C76" s="111">
        <v>0</v>
      </c>
      <c r="D76" s="110" t="s">
        <v>634</v>
      </c>
      <c r="E76" s="6"/>
      <c r="G76" s="121" t="str">
        <f t="shared" si="5"/>
        <v>OK</v>
      </c>
      <c r="H76" s="121" t="str">
        <f t="shared" si="4"/>
        <v>OK</v>
      </c>
      <c r="I76" s="121" t="str">
        <f>IF(AND($C76&gt;0, NOT($C$103&gt;0)), "Row " &amp; ROW($C$103) &amp; " should be positive!", "OK")</f>
        <v>OK</v>
      </c>
    </row>
    <row r="77" spans="1:9" x14ac:dyDescent="0.2">
      <c r="A77" s="4" t="s">
        <v>13</v>
      </c>
      <c r="B77" s="5" t="s">
        <v>595</v>
      </c>
      <c r="C77" s="111">
        <v>0</v>
      </c>
      <c r="D77" s="110" t="s">
        <v>634</v>
      </c>
      <c r="E77" s="6"/>
      <c r="G77" s="121" t="str">
        <f t="shared" si="5"/>
        <v>OK</v>
      </c>
      <c r="H77" s="121" t="str">
        <f t="shared" si="4"/>
        <v>OK</v>
      </c>
      <c r="I77" s="121" t="str">
        <f>IF(AND($C77&gt;0, NOT($C$104&gt;0)), "Row " &amp; ROW($C$104) &amp; " should be positive!", "OK")</f>
        <v>OK</v>
      </c>
    </row>
    <row r="78" spans="1:9" x14ac:dyDescent="0.2">
      <c r="A78" s="4" t="s">
        <v>1</v>
      </c>
      <c r="B78" s="5" t="s">
        <v>596</v>
      </c>
      <c r="C78" s="111">
        <v>0</v>
      </c>
      <c r="D78" s="110" t="s">
        <v>634</v>
      </c>
      <c r="E78" s="6"/>
      <c r="G78" s="121" t="str">
        <f t="shared" si="5"/>
        <v>OK</v>
      </c>
      <c r="H78" s="121" t="str">
        <f t="shared" si="4"/>
        <v>OK</v>
      </c>
      <c r="I78" s="121" t="str">
        <f>IF(AND($C78&gt;0, NOT($C$105&gt;0)), "Row " &amp; ROW($C$105) &amp; " should be positive!", "OK")</f>
        <v>OK</v>
      </c>
    </row>
    <row r="79" spans="1:9" x14ac:dyDescent="0.2">
      <c r="A79" s="4" t="s">
        <v>12</v>
      </c>
      <c r="B79" s="5" t="s">
        <v>596</v>
      </c>
      <c r="C79" s="111">
        <v>0</v>
      </c>
      <c r="D79" s="110" t="s">
        <v>634</v>
      </c>
      <c r="E79" s="6"/>
      <c r="G79" s="121" t="str">
        <f t="shared" si="5"/>
        <v>OK</v>
      </c>
      <c r="H79" s="121" t="str">
        <f t="shared" si="4"/>
        <v>OK</v>
      </c>
      <c r="I79" s="121" t="str">
        <f>IF(AND($C79&gt;0, NOT($C$106&gt;0)), "Row " &amp; ROW($C$106) &amp; " should be positive!", "OK")</f>
        <v>OK</v>
      </c>
    </row>
    <row r="80" spans="1:9" x14ac:dyDescent="0.2">
      <c r="A80" s="4" t="s">
        <v>13</v>
      </c>
      <c r="B80" s="5" t="s">
        <v>596</v>
      </c>
      <c r="C80" s="111">
        <v>0</v>
      </c>
      <c r="D80" s="110" t="s">
        <v>634</v>
      </c>
      <c r="E80" s="6"/>
      <c r="G80" s="121" t="str">
        <f t="shared" si="5"/>
        <v>OK</v>
      </c>
      <c r="H80" s="121" t="str">
        <f t="shared" si="4"/>
        <v>OK</v>
      </c>
      <c r="I80" s="121" t="str">
        <f>IF(AND($C80&gt;0, NOT($C$107&gt;0)), "Row " &amp; ROW($C$107) &amp; " should be positive!", "OK")</f>
        <v>OK</v>
      </c>
    </row>
    <row r="81" spans="1:9" x14ac:dyDescent="0.2">
      <c r="A81" s="4" t="s">
        <v>1</v>
      </c>
      <c r="B81" s="5" t="s">
        <v>597</v>
      </c>
      <c r="C81" s="111">
        <v>0</v>
      </c>
      <c r="D81" s="110" t="s">
        <v>634</v>
      </c>
      <c r="E81" s="6"/>
      <c r="G81" s="121" t="str">
        <f t="shared" si="5"/>
        <v>OK</v>
      </c>
      <c r="H81" s="121" t="str">
        <f t="shared" si="4"/>
        <v>OK</v>
      </c>
      <c r="I81" s="121" t="str">
        <f>IF(AND($C81&gt;0, NOT($C$108&gt;0)), "Row " &amp; ROW($C$108) &amp; " should be positive!", "OK")</f>
        <v>OK</v>
      </c>
    </row>
    <row r="82" spans="1:9" x14ac:dyDescent="0.2">
      <c r="A82" s="4" t="s">
        <v>12</v>
      </c>
      <c r="B82" s="5" t="s">
        <v>597</v>
      </c>
      <c r="C82" s="111">
        <v>0</v>
      </c>
      <c r="D82" s="110" t="s">
        <v>634</v>
      </c>
      <c r="E82" s="6"/>
      <c r="G82" s="121" t="str">
        <f t="shared" si="5"/>
        <v>OK</v>
      </c>
      <c r="H82" s="121" t="str">
        <f t="shared" si="4"/>
        <v>OK</v>
      </c>
      <c r="I82" s="121" t="str">
        <f>IF(AND($C82&gt;0, NOT($C$109&gt;0)), "Row " &amp; ROW($C$109) &amp; " should be positive!", "OK")</f>
        <v>OK</v>
      </c>
    </row>
    <row r="83" spans="1:9" x14ac:dyDescent="0.2">
      <c r="A83" s="4" t="s">
        <v>13</v>
      </c>
      <c r="B83" s="5" t="s">
        <v>597</v>
      </c>
      <c r="C83" s="111">
        <v>0</v>
      </c>
      <c r="D83" s="110" t="s">
        <v>634</v>
      </c>
      <c r="E83" s="6"/>
      <c r="G83" s="121" t="str">
        <f t="shared" si="5"/>
        <v>OK</v>
      </c>
      <c r="H83" s="121" t="str">
        <f t="shared" si="4"/>
        <v>OK</v>
      </c>
      <c r="I83" s="121" t="str">
        <f>IF(AND($C83&gt;0, NOT($C$110&gt;0)), "Row " &amp; ROW($C$110) &amp; " should be positive!", "OK")</f>
        <v>OK</v>
      </c>
    </row>
    <row r="84" spans="1:9" x14ac:dyDescent="0.2">
      <c r="A84" s="4" t="s">
        <v>1</v>
      </c>
      <c r="B84" s="5" t="s">
        <v>598</v>
      </c>
      <c r="C84" s="111">
        <v>0</v>
      </c>
      <c r="D84" s="110" t="s">
        <v>634</v>
      </c>
      <c r="E84" s="6"/>
      <c r="G84" s="121" t="str">
        <f t="shared" si="5"/>
        <v>OK</v>
      </c>
      <c r="H84" s="121" t="str">
        <f t="shared" si="4"/>
        <v>OK</v>
      </c>
      <c r="I84" s="121" t="str">
        <f>IF(AND($C84&gt;0, NOT($C$111&gt;0)), "Row " &amp; ROW($C$111) &amp; " should be positive!", "OK")</f>
        <v>OK</v>
      </c>
    </row>
    <row r="85" spans="1:9" x14ac:dyDescent="0.2">
      <c r="A85" s="4" t="s">
        <v>12</v>
      </c>
      <c r="B85" s="5" t="s">
        <v>598</v>
      </c>
      <c r="C85" s="111">
        <v>0</v>
      </c>
      <c r="D85" s="110" t="s">
        <v>634</v>
      </c>
      <c r="E85" s="6"/>
      <c r="G85" s="121" t="str">
        <f t="shared" si="5"/>
        <v>OK</v>
      </c>
      <c r="H85" s="121" t="str">
        <f t="shared" si="4"/>
        <v>OK</v>
      </c>
      <c r="I85" s="121" t="str">
        <f>IF(AND($C85&gt;0, NOT($C$112&gt;0)), "Row " &amp; ROW($C$112) &amp; " should be positive!", "OK")</f>
        <v>OK</v>
      </c>
    </row>
    <row r="86" spans="1:9" x14ac:dyDescent="0.2">
      <c r="A86" s="4" t="s">
        <v>13</v>
      </c>
      <c r="B86" s="5" t="s">
        <v>598</v>
      </c>
      <c r="C86" s="111">
        <v>0</v>
      </c>
      <c r="D86" s="110" t="s">
        <v>634</v>
      </c>
      <c r="E86" s="6"/>
      <c r="G86" s="121" t="str">
        <f t="shared" si="5"/>
        <v>OK</v>
      </c>
      <c r="H86" s="121" t="str">
        <f t="shared" si="4"/>
        <v>OK</v>
      </c>
      <c r="I86" s="121" t="str">
        <f>IF(AND($C86&gt;0, NOT($C$113&gt;0)), "Row " &amp; ROW($C$113) &amp; " should be positive!", "OK")</f>
        <v>OK</v>
      </c>
    </row>
    <row r="87" spans="1:9" x14ac:dyDescent="0.2">
      <c r="A87" s="4" t="s">
        <v>1</v>
      </c>
      <c r="B87" s="5" t="s">
        <v>599</v>
      </c>
      <c r="C87" s="112">
        <f xml:space="preserve"> SUM($C$108, $C$111)</f>
        <v>0</v>
      </c>
      <c r="D87" s="110" t="s">
        <v>634</v>
      </c>
      <c r="E87" s="6"/>
      <c r="F87" s="123">
        <f>SUM($C$87) - SUM($C$90, $C$99)</f>
        <v>0</v>
      </c>
      <c r="G87" s="121" t="str">
        <f t="shared" si="5"/>
        <v>OK</v>
      </c>
      <c r="H87" s="121" t="str">
        <f t="shared" si="4"/>
        <v>OK</v>
      </c>
      <c r="I87" s="121" t="str">
        <f>IF(AND($C87&gt;0, NOT($C$60&gt;0)), "Row " &amp; ROW($C$60) &amp; " should be positive!", "OK")</f>
        <v>OK</v>
      </c>
    </row>
    <row r="88" spans="1:9" x14ac:dyDescent="0.2">
      <c r="A88" s="4" t="s">
        <v>12</v>
      </c>
      <c r="B88" s="5" t="s">
        <v>599</v>
      </c>
      <c r="C88" s="112">
        <f xml:space="preserve"> SUM($C$109, $C$112)</f>
        <v>0</v>
      </c>
      <c r="D88" s="110" t="s">
        <v>634</v>
      </c>
      <c r="E88" s="6"/>
      <c r="F88" s="123">
        <f>SUM($C$88) - SUM($C$91, $C$100)</f>
        <v>0</v>
      </c>
      <c r="G88" s="121" t="str">
        <f t="shared" si="5"/>
        <v>OK</v>
      </c>
      <c r="H88" s="121" t="str">
        <f t="shared" si="4"/>
        <v>OK</v>
      </c>
      <c r="I88" s="121" t="str">
        <f>IF(AND($C88&gt;0, NOT($C$61&gt;0)), "Row " &amp; ROW($C$61) &amp; " should be positive!", "OK")</f>
        <v>OK</v>
      </c>
    </row>
    <row r="89" spans="1:9" x14ac:dyDescent="0.2">
      <c r="A89" s="4" t="s">
        <v>13</v>
      </c>
      <c r="B89" s="5" t="s">
        <v>599</v>
      </c>
      <c r="C89" s="112">
        <f xml:space="preserve"> SUM($C$110, $C$113)</f>
        <v>0</v>
      </c>
      <c r="D89" s="110" t="s">
        <v>634</v>
      </c>
      <c r="E89" s="6"/>
      <c r="F89" s="123">
        <f>SUM($C$89) - SUM($C$92, $C$101)</f>
        <v>0</v>
      </c>
      <c r="G89" s="121" t="str">
        <f t="shared" si="5"/>
        <v>OK</v>
      </c>
      <c r="H89" s="121" t="str">
        <f t="shared" si="4"/>
        <v>OK</v>
      </c>
      <c r="I89" s="121" t="str">
        <f>IF(AND($C89&gt;0, NOT($C$62&gt;0)), "Row " &amp; ROW($C$62) &amp; " should be positive!", "OK")</f>
        <v>OK</v>
      </c>
    </row>
    <row r="90" spans="1:9" x14ac:dyDescent="0.2">
      <c r="A90" s="4" t="s">
        <v>1</v>
      </c>
      <c r="B90" s="5" t="s">
        <v>600</v>
      </c>
      <c r="C90" s="112">
        <f xml:space="preserve"> SUM($C$93, $C$96)</f>
        <v>0</v>
      </c>
      <c r="D90" s="110" t="s">
        <v>634</v>
      </c>
      <c r="E90" s="6"/>
      <c r="F90" s="123">
        <f>SUM($C$87) - SUM($C$108, $C$111)</f>
        <v>0</v>
      </c>
      <c r="G90" s="121" t="str">
        <f t="shared" si="5"/>
        <v>OK</v>
      </c>
      <c r="H90" s="121" t="str">
        <f t="shared" si="4"/>
        <v>OK</v>
      </c>
      <c r="I90" s="121" t="str">
        <f>IF(AND($C90&gt;0, NOT($C$63&gt;0)), "Row " &amp; ROW($C$63) &amp; " should be positive!", "OK")</f>
        <v>OK</v>
      </c>
    </row>
    <row r="91" spans="1:9" x14ac:dyDescent="0.2">
      <c r="A91" s="4" t="s">
        <v>12</v>
      </c>
      <c r="B91" s="5" t="s">
        <v>600</v>
      </c>
      <c r="C91" s="112">
        <f xml:space="preserve"> SUM($C$94, $C$97)</f>
        <v>0</v>
      </c>
      <c r="D91" s="110" t="s">
        <v>634</v>
      </c>
      <c r="E91" s="6"/>
      <c r="F91" s="123">
        <f>SUM($C$88) - SUM($C$109, $C$112)</f>
        <v>0</v>
      </c>
      <c r="G91" s="121" t="str">
        <f t="shared" si="5"/>
        <v>OK</v>
      </c>
      <c r="H91" s="121" t="str">
        <f t="shared" si="4"/>
        <v>OK</v>
      </c>
      <c r="I91" s="121" t="str">
        <f>IF(AND($C91&gt;0, NOT($C$64&gt;0)), "Row " &amp; ROW($C$64) &amp; " should be positive!", "OK")</f>
        <v>OK</v>
      </c>
    </row>
    <row r="92" spans="1:9" x14ac:dyDescent="0.2">
      <c r="A92" s="4" t="s">
        <v>13</v>
      </c>
      <c r="B92" s="5" t="s">
        <v>600</v>
      </c>
      <c r="C92" s="112">
        <f xml:space="preserve"> SUM($C$95, $C$98)</f>
        <v>0</v>
      </c>
      <c r="D92" s="110" t="s">
        <v>634</v>
      </c>
      <c r="E92" s="6"/>
      <c r="F92" s="123">
        <f>SUM($C$89) - SUM($C$110, $C$113)</f>
        <v>0</v>
      </c>
      <c r="G92" s="121" t="str">
        <f t="shared" si="5"/>
        <v>OK</v>
      </c>
      <c r="H92" s="121" t="str">
        <f t="shared" ref="H92:H113" si="6">IF(AND($C92&gt;0, $D92= "NA"), "Flag should be OK", "OK")</f>
        <v>OK</v>
      </c>
      <c r="I92" s="121" t="str">
        <f>IF(AND($C92&gt;0, NOT($C$65&gt;0)), "Row " &amp; ROW($C$65) &amp; " should be positive!", "OK")</f>
        <v>OK</v>
      </c>
    </row>
    <row r="93" spans="1:9" x14ac:dyDescent="0.2">
      <c r="A93" s="4" t="s">
        <v>1</v>
      </c>
      <c r="B93" s="5" t="s">
        <v>601</v>
      </c>
      <c r="C93" s="113">
        <v>0</v>
      </c>
      <c r="D93" s="110" t="s">
        <v>634</v>
      </c>
      <c r="E93" s="6"/>
      <c r="F93" s="123">
        <f>SUM($C$90) - SUM($C$93, $C$96)</f>
        <v>0</v>
      </c>
      <c r="G93" s="121" t="str">
        <f t="shared" si="5"/>
        <v>OK</v>
      </c>
      <c r="H93" s="121" t="str">
        <f t="shared" si="6"/>
        <v>OK</v>
      </c>
      <c r="I93" s="121" t="str">
        <f>IF(AND($C93&gt;0, NOT($C$66&gt;0)), "Row " &amp; ROW($C$66) &amp; " should be positive!", "OK")</f>
        <v>OK</v>
      </c>
    </row>
    <row r="94" spans="1:9" x14ac:dyDescent="0.2">
      <c r="A94" s="4" t="s">
        <v>12</v>
      </c>
      <c r="B94" s="5" t="s">
        <v>601</v>
      </c>
      <c r="C94" s="113">
        <v>0</v>
      </c>
      <c r="D94" s="110" t="s">
        <v>634</v>
      </c>
      <c r="E94" s="6"/>
      <c r="F94" s="123">
        <f>SUM($C$91) - SUM($C$94, $C$97)</f>
        <v>0</v>
      </c>
      <c r="G94" s="121" t="str">
        <f t="shared" si="5"/>
        <v>OK</v>
      </c>
      <c r="H94" s="121" t="str">
        <f t="shared" si="6"/>
        <v>OK</v>
      </c>
      <c r="I94" s="121" t="str">
        <f>IF(AND($C94&gt;0, NOT($C$67&gt;0)), "Row " &amp; ROW($C$67) &amp; " should be positive!", "OK")</f>
        <v>OK</v>
      </c>
    </row>
    <row r="95" spans="1:9" x14ac:dyDescent="0.2">
      <c r="A95" s="4" t="s">
        <v>13</v>
      </c>
      <c r="B95" s="5" t="s">
        <v>601</v>
      </c>
      <c r="C95" s="113">
        <v>0</v>
      </c>
      <c r="D95" s="110" t="s">
        <v>634</v>
      </c>
      <c r="E95" s="6"/>
      <c r="F95" s="123">
        <f>SUM($C$92) - SUM($C$95, $C$98)</f>
        <v>0</v>
      </c>
      <c r="G95" s="121" t="str">
        <f t="shared" si="5"/>
        <v>OK</v>
      </c>
      <c r="H95" s="121" t="str">
        <f t="shared" si="6"/>
        <v>OK</v>
      </c>
      <c r="I95" s="121" t="str">
        <f>IF(AND($C95&gt;0, NOT($C$68&gt;0)), "Row " &amp; ROW($C$68) &amp; " should be positive!", "OK")</f>
        <v>OK</v>
      </c>
    </row>
    <row r="96" spans="1:9" x14ac:dyDescent="0.2">
      <c r="A96" s="4" t="s">
        <v>1</v>
      </c>
      <c r="B96" s="5" t="s">
        <v>602</v>
      </c>
      <c r="C96" s="113">
        <v>0</v>
      </c>
      <c r="D96" s="110" t="s">
        <v>634</v>
      </c>
      <c r="E96" s="6"/>
      <c r="G96" s="121" t="str">
        <f t="shared" si="5"/>
        <v>OK</v>
      </c>
      <c r="H96" s="121" t="str">
        <f t="shared" si="6"/>
        <v>OK</v>
      </c>
      <c r="I96" s="121" t="str">
        <f>IF(AND($C96&gt;0, NOT($C$69&gt;0)), "Row " &amp; ROW($C$69) &amp; " should be positive!", "OK")</f>
        <v>OK</v>
      </c>
    </row>
    <row r="97" spans="1:9" x14ac:dyDescent="0.2">
      <c r="A97" s="4" t="s">
        <v>12</v>
      </c>
      <c r="B97" s="5" t="s">
        <v>602</v>
      </c>
      <c r="C97" s="113">
        <v>0</v>
      </c>
      <c r="D97" s="110" t="s">
        <v>634</v>
      </c>
      <c r="E97" s="6"/>
      <c r="G97" s="121" t="str">
        <f t="shared" si="5"/>
        <v>OK</v>
      </c>
      <c r="H97" s="121" t="str">
        <f t="shared" si="6"/>
        <v>OK</v>
      </c>
      <c r="I97" s="121" t="str">
        <f>IF(AND($C97&gt;0, NOT($C$70&gt;0)), "Row " &amp; ROW($C$70) &amp; " should be positive!", "OK")</f>
        <v>OK</v>
      </c>
    </row>
    <row r="98" spans="1:9" x14ac:dyDescent="0.2">
      <c r="A98" s="4" t="s">
        <v>13</v>
      </c>
      <c r="B98" s="5" t="s">
        <v>602</v>
      </c>
      <c r="C98" s="113">
        <v>0</v>
      </c>
      <c r="D98" s="110" t="s">
        <v>634</v>
      </c>
      <c r="E98" s="6"/>
      <c r="G98" s="121" t="str">
        <f t="shared" si="5"/>
        <v>OK</v>
      </c>
      <c r="H98" s="121" t="str">
        <f t="shared" si="6"/>
        <v>OK</v>
      </c>
      <c r="I98" s="121" t="str">
        <f>IF(AND($C98&gt;0, NOT($C$71&gt;0)), "Row " &amp; ROW($C$71) &amp; " should be positive!", "OK")</f>
        <v>OK</v>
      </c>
    </row>
    <row r="99" spans="1:9" x14ac:dyDescent="0.2">
      <c r="A99" s="4" t="s">
        <v>1</v>
      </c>
      <c r="B99" s="5" t="s">
        <v>603</v>
      </c>
      <c r="C99" s="112">
        <f xml:space="preserve"> SUM($C$102, $C$105)</f>
        <v>0</v>
      </c>
      <c r="D99" s="110" t="s">
        <v>634</v>
      </c>
      <c r="E99" s="6"/>
      <c r="F99" s="123">
        <f>SUM($C$99) - SUM($C$102, $C$105)</f>
        <v>0</v>
      </c>
      <c r="G99" s="121" t="str">
        <f t="shared" si="5"/>
        <v>OK</v>
      </c>
      <c r="H99" s="121" t="str">
        <f t="shared" si="6"/>
        <v>OK</v>
      </c>
      <c r="I99" s="121" t="str">
        <f>IF(AND($C99&gt;0, NOT($C$72&gt;0)), "Row " &amp; ROW($C$72) &amp; " should be positive!", "OK")</f>
        <v>OK</v>
      </c>
    </row>
    <row r="100" spans="1:9" x14ac:dyDescent="0.2">
      <c r="A100" s="4" t="s">
        <v>12</v>
      </c>
      <c r="B100" s="5" t="s">
        <v>603</v>
      </c>
      <c r="C100" s="112">
        <f xml:space="preserve"> SUM($C$103, $C$106)</f>
        <v>0</v>
      </c>
      <c r="D100" s="110" t="s">
        <v>634</v>
      </c>
      <c r="E100" s="6"/>
      <c r="F100" s="123">
        <f>SUM($C$100) - SUM($C$103, $C$106)</f>
        <v>0</v>
      </c>
      <c r="G100" s="121" t="str">
        <f t="shared" si="5"/>
        <v>OK</v>
      </c>
      <c r="H100" s="121" t="str">
        <f t="shared" si="6"/>
        <v>OK</v>
      </c>
      <c r="I100" s="121" t="str">
        <f>IF(AND($C100&gt;0, NOT($C$73&gt;0)), "Row " &amp; ROW($C$73) &amp; " should be positive!", "OK")</f>
        <v>OK</v>
      </c>
    </row>
    <row r="101" spans="1:9" x14ac:dyDescent="0.2">
      <c r="A101" s="4" t="s">
        <v>13</v>
      </c>
      <c r="B101" s="5" t="s">
        <v>603</v>
      </c>
      <c r="C101" s="112">
        <f xml:space="preserve"> SUM($C$104, $C$107)</f>
        <v>0</v>
      </c>
      <c r="D101" s="110" t="s">
        <v>634</v>
      </c>
      <c r="E101" s="6"/>
      <c r="F101" s="123">
        <f>SUM($C$101) - SUM($C$104, $C$107)</f>
        <v>0</v>
      </c>
      <c r="G101" s="121" t="str">
        <f t="shared" si="5"/>
        <v>OK</v>
      </c>
      <c r="H101" s="121" t="str">
        <f t="shared" si="6"/>
        <v>OK</v>
      </c>
      <c r="I101" s="121" t="str">
        <f>IF(AND($C101&gt;0, NOT($C$74&gt;0)), "Row " &amp; ROW($C$74) &amp; " should be positive!", "OK")</f>
        <v>OK</v>
      </c>
    </row>
    <row r="102" spans="1:9" x14ac:dyDescent="0.2">
      <c r="A102" s="4" t="s">
        <v>1</v>
      </c>
      <c r="B102" s="5" t="s">
        <v>604</v>
      </c>
      <c r="C102" s="113">
        <v>0</v>
      </c>
      <c r="D102" s="110" t="s">
        <v>634</v>
      </c>
      <c r="E102" s="6"/>
      <c r="G102" s="121" t="str">
        <f t="shared" ref="G102:G113" si="7">IF(OR(ISBLANK($C102), ISBLANK($D102)), "missing", "OK")</f>
        <v>OK</v>
      </c>
      <c r="H102" s="121" t="str">
        <f t="shared" si="6"/>
        <v>OK</v>
      </c>
      <c r="I102" s="121" t="str">
        <f>IF(AND($C102&gt;0, NOT($C$75&gt;0)), "Row " &amp; ROW($C$75) &amp; " should be positive!", "OK")</f>
        <v>OK</v>
      </c>
    </row>
    <row r="103" spans="1:9" x14ac:dyDescent="0.2">
      <c r="A103" s="4" t="s">
        <v>12</v>
      </c>
      <c r="B103" s="5" t="s">
        <v>604</v>
      </c>
      <c r="C103" s="113">
        <v>0</v>
      </c>
      <c r="D103" s="110" t="s">
        <v>634</v>
      </c>
      <c r="E103" s="6"/>
      <c r="G103" s="121" t="str">
        <f t="shared" si="7"/>
        <v>OK</v>
      </c>
      <c r="H103" s="121" t="str">
        <f t="shared" si="6"/>
        <v>OK</v>
      </c>
      <c r="I103" s="121" t="str">
        <f>IF(AND($C103&gt;0, NOT($C$76&gt;0)), "Row " &amp; ROW($C$76) &amp; " should be positive!", "OK")</f>
        <v>OK</v>
      </c>
    </row>
    <row r="104" spans="1:9" x14ac:dyDescent="0.2">
      <c r="A104" s="4" t="s">
        <v>13</v>
      </c>
      <c r="B104" s="5" t="s">
        <v>604</v>
      </c>
      <c r="C104" s="113">
        <v>0</v>
      </c>
      <c r="D104" s="110" t="s">
        <v>634</v>
      </c>
      <c r="E104" s="6"/>
      <c r="G104" s="121" t="str">
        <f t="shared" si="7"/>
        <v>OK</v>
      </c>
      <c r="H104" s="121" t="str">
        <f t="shared" si="6"/>
        <v>OK</v>
      </c>
      <c r="I104" s="121" t="str">
        <f>IF(AND($C104&gt;0, NOT($C$77&gt;0)), "Row " &amp; ROW($C$77) &amp; " should be positive!", "OK")</f>
        <v>OK</v>
      </c>
    </row>
    <row r="105" spans="1:9" x14ac:dyDescent="0.2">
      <c r="A105" s="4" t="s">
        <v>1</v>
      </c>
      <c r="B105" s="5" t="s">
        <v>605</v>
      </c>
      <c r="C105" s="113">
        <v>0</v>
      </c>
      <c r="D105" s="110" t="s">
        <v>634</v>
      </c>
      <c r="E105" s="6"/>
      <c r="G105" s="121" t="str">
        <f t="shared" si="7"/>
        <v>OK</v>
      </c>
      <c r="H105" s="121" t="str">
        <f t="shared" si="6"/>
        <v>OK</v>
      </c>
      <c r="I105" s="121" t="str">
        <f>IF(AND($C105&gt;0, NOT($C$78&gt;0)), "Row " &amp; ROW($C$78) &amp; " should be positive!", "OK")</f>
        <v>OK</v>
      </c>
    </row>
    <row r="106" spans="1:9" x14ac:dyDescent="0.2">
      <c r="A106" s="4" t="s">
        <v>12</v>
      </c>
      <c r="B106" s="5" t="s">
        <v>605</v>
      </c>
      <c r="C106" s="113">
        <v>0</v>
      </c>
      <c r="D106" s="110" t="s">
        <v>634</v>
      </c>
      <c r="E106" s="6"/>
      <c r="G106" s="121" t="str">
        <f t="shared" si="7"/>
        <v>OK</v>
      </c>
      <c r="H106" s="121" t="str">
        <f t="shared" si="6"/>
        <v>OK</v>
      </c>
      <c r="I106" s="121" t="str">
        <f>IF(AND($C106&gt;0, NOT($C$79&gt;0)), "Row " &amp; ROW($C$79) &amp; " should be positive!", "OK")</f>
        <v>OK</v>
      </c>
    </row>
    <row r="107" spans="1:9" x14ac:dyDescent="0.2">
      <c r="A107" s="4" t="s">
        <v>13</v>
      </c>
      <c r="B107" s="5" t="s">
        <v>605</v>
      </c>
      <c r="C107" s="113">
        <v>0</v>
      </c>
      <c r="D107" s="110" t="s">
        <v>634</v>
      </c>
      <c r="E107" s="6"/>
      <c r="G107" s="121" t="str">
        <f t="shared" si="7"/>
        <v>OK</v>
      </c>
      <c r="H107" s="121" t="str">
        <f t="shared" si="6"/>
        <v>OK</v>
      </c>
      <c r="I107" s="121" t="str">
        <f>IF(AND($C107&gt;0, NOT($C$80&gt;0)), "Row " &amp; ROW($C$80) &amp; " should be positive!", "OK")</f>
        <v>OK</v>
      </c>
    </row>
    <row r="108" spans="1:9" x14ac:dyDescent="0.2">
      <c r="A108" s="4" t="s">
        <v>1</v>
      </c>
      <c r="B108" s="5" t="s">
        <v>606</v>
      </c>
      <c r="C108" s="113">
        <v>0</v>
      </c>
      <c r="D108" s="110" t="s">
        <v>634</v>
      </c>
      <c r="E108" s="6"/>
      <c r="G108" s="121" t="str">
        <f t="shared" si="7"/>
        <v>OK</v>
      </c>
      <c r="H108" s="121" t="str">
        <f t="shared" si="6"/>
        <v>OK</v>
      </c>
      <c r="I108" s="121" t="str">
        <f>IF(AND($C108&gt;0, NOT($C$81&gt;0)), "Row " &amp; ROW($C$81) &amp; " should be positive!", "OK")</f>
        <v>OK</v>
      </c>
    </row>
    <row r="109" spans="1:9" x14ac:dyDescent="0.2">
      <c r="A109" s="4" t="s">
        <v>12</v>
      </c>
      <c r="B109" s="5" t="s">
        <v>606</v>
      </c>
      <c r="C109" s="113">
        <v>0</v>
      </c>
      <c r="D109" s="110" t="s">
        <v>634</v>
      </c>
      <c r="E109" s="6"/>
      <c r="G109" s="121" t="str">
        <f t="shared" si="7"/>
        <v>OK</v>
      </c>
      <c r="H109" s="121" t="str">
        <f t="shared" si="6"/>
        <v>OK</v>
      </c>
      <c r="I109" s="121" t="str">
        <f>IF(AND($C109&gt;0, NOT($C$82&gt;0)), "Row " &amp; ROW($C$82) &amp; " should be positive!", "OK")</f>
        <v>OK</v>
      </c>
    </row>
    <row r="110" spans="1:9" x14ac:dyDescent="0.2">
      <c r="A110" s="4" t="s">
        <v>13</v>
      </c>
      <c r="B110" s="5" t="s">
        <v>606</v>
      </c>
      <c r="C110" s="113">
        <v>0</v>
      </c>
      <c r="D110" s="110" t="s">
        <v>634</v>
      </c>
      <c r="E110" s="6"/>
      <c r="G110" s="121" t="str">
        <f t="shared" si="7"/>
        <v>OK</v>
      </c>
      <c r="H110" s="121" t="str">
        <f t="shared" si="6"/>
        <v>OK</v>
      </c>
      <c r="I110" s="121" t="str">
        <f>IF(AND($C110&gt;0, NOT($C$83&gt;0)), "Row " &amp; ROW($C$83) &amp; " should be positive!", "OK")</f>
        <v>OK</v>
      </c>
    </row>
    <row r="111" spans="1:9" x14ac:dyDescent="0.2">
      <c r="A111" s="4" t="s">
        <v>1</v>
      </c>
      <c r="B111" s="5" t="s">
        <v>607</v>
      </c>
      <c r="C111" s="113">
        <v>0</v>
      </c>
      <c r="D111" s="110" t="s">
        <v>634</v>
      </c>
      <c r="E111" s="6"/>
      <c r="G111" s="121" t="str">
        <f t="shared" si="7"/>
        <v>OK</v>
      </c>
      <c r="H111" s="121" t="str">
        <f t="shared" si="6"/>
        <v>OK</v>
      </c>
      <c r="I111" s="121" t="str">
        <f>IF(AND($C111&gt;0, NOT($C$84&gt;0)), "Row " &amp; ROW($C$84) &amp; " should be positive!", "OK")</f>
        <v>OK</v>
      </c>
    </row>
    <row r="112" spans="1:9" x14ac:dyDescent="0.2">
      <c r="A112" s="4" t="s">
        <v>12</v>
      </c>
      <c r="B112" s="5" t="s">
        <v>607</v>
      </c>
      <c r="C112" s="113">
        <v>0</v>
      </c>
      <c r="D112" s="110" t="s">
        <v>634</v>
      </c>
      <c r="E112" s="6"/>
      <c r="G112" s="121" t="str">
        <f t="shared" si="7"/>
        <v>OK</v>
      </c>
      <c r="H112" s="121" t="str">
        <f t="shared" si="6"/>
        <v>OK</v>
      </c>
      <c r="I112" s="121" t="str">
        <f>IF(AND($C112&gt;0, NOT($C$85&gt;0)), "Row " &amp; ROW($C$85) &amp; " should be positive!", "OK")</f>
        <v>OK</v>
      </c>
    </row>
    <row r="113" spans="1:9" x14ac:dyDescent="0.2">
      <c r="A113" s="4" t="s">
        <v>13</v>
      </c>
      <c r="B113" s="5" t="s">
        <v>607</v>
      </c>
      <c r="C113" s="113">
        <v>0</v>
      </c>
      <c r="D113" s="110" t="s">
        <v>634</v>
      </c>
      <c r="E113" s="6"/>
      <c r="G113" s="121" t="str">
        <f t="shared" si="7"/>
        <v>OK</v>
      </c>
      <c r="H113" s="121" t="str">
        <f t="shared" si="6"/>
        <v>OK</v>
      </c>
      <c r="I113" s="121" t="str">
        <f>IF(AND($C113&gt;0, NOT($C$86&gt;0)), "Row " &amp; ROW($C$86) &amp; " should be positive!", "OK")</f>
        <v>OK</v>
      </c>
    </row>
  </sheetData>
  <sheetProtection algorithmName="SHA-512" hashValue="ZylEpj2zKe/h4Ewt9g4zYk+A55eL0UrDyeCgOC/KOR9kv7TWvczqezpiLPeAHc81a+BUV/66l4t/DZpgLMGvTA==" saltValue="Eluxdr/xz3XTh2TfOeEsoQ==" spinCount="100000" sheet="1" objects="1" scenarios="1" formatColumns="0" formatRows="0"/>
  <conditionalFormatting sqref="C165:C166 C163">
    <cfRule type="containsText" priority="1" stopIfTrue="1" operator="containsText" text="TRUE">
      <formula>NOT(ISERROR(SEARCH("TRUE",C163)))</formula>
    </cfRule>
    <cfRule type="cellIs" dxfId="279" priority="2" stopIfTrue="1" operator="greaterThan">
      <formula>Tolerance</formula>
    </cfRule>
    <cfRule type="cellIs" dxfId="278" priority="3" stopIfTrue="1" operator="lessThan">
      <formula>-Tolerance</formula>
    </cfRule>
  </conditionalFormatting>
  <conditionalFormatting sqref="F6:F113">
    <cfRule type="containsText" priority="4" stopIfTrue="1" operator="containsText" text="TRUE">
      <formula>NOT(ISERROR(SEARCH("TRUE",F6)))</formula>
    </cfRule>
    <cfRule type="cellIs" dxfId="277" priority="5" stopIfTrue="1" operator="greaterThan">
      <formula>Tolerance</formula>
    </cfRule>
    <cfRule type="cellIs" dxfId="276" priority="6" stopIfTrue="1" operator="lessThan">
      <formula>-Tolerance</formula>
    </cfRule>
  </conditionalFormatting>
  <conditionalFormatting sqref="G6:G113">
    <cfRule type="containsText" dxfId="275" priority="7" stopIfTrue="1" operator="containsText" text="missing">
      <formula>NOT(ISERROR(SEARCH("missing",G6)))</formula>
    </cfRule>
  </conditionalFormatting>
  <conditionalFormatting sqref="H6:H113">
    <cfRule type="containsText" dxfId="274" priority="8" stopIfTrue="1" operator="containsText" text="Flag">
      <formula>NOT(ISERROR(SEARCH("Flag",H6)))</formula>
    </cfRule>
  </conditionalFormatting>
  <conditionalFormatting sqref="I6:I113">
    <cfRule type="containsText" dxfId="273" priority="9" stopIfTrue="1" operator="containsText" text=" ">
      <formula>NOT(ISERROR(SEARCH(" ",I6)))</formula>
    </cfRule>
  </conditionalFormatting>
  <conditionalFormatting sqref="F5:I5">
    <cfRule type="cellIs" dxfId="272" priority="10" stopIfTrue="1" operator="greaterThan">
      <formula>0</formula>
    </cfRule>
  </conditionalFormatting>
  <dataValidations count="3">
    <dataValidation type="list" allowBlank="1" showInputMessage="1" showErrorMessage="1" sqref="D6:D59">
      <formula1>availability_payments</formula1>
    </dataValidation>
    <dataValidation type="list" allowBlank="1" showInputMessage="1" showErrorMessage="1" sqref="D60:D113">
      <formula1>availability_fraud</formula1>
    </dataValidation>
    <dataValidation type="decimal" operator="greaterThanOrEqual" allowBlank="1" showInputMessage="1" showErrorMessage="1" errorTitle="Please correct." error="Please input a number larger or equal to zero. Negative or character values are not permitted." sqref="C6:C113">
      <formula1>0</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Identification</vt:lpstr>
      <vt:lpstr>data CT</vt:lpstr>
      <vt:lpstr>data DD</vt:lpstr>
      <vt:lpstr>data cards (issuer)</vt:lpstr>
      <vt:lpstr>data cards (acquirer)</vt:lpstr>
      <vt:lpstr>data cash withdrawals</vt:lpstr>
      <vt:lpstr>data e-money</vt:lpstr>
      <vt:lpstr>data m. remittance</vt:lpstr>
      <vt:lpstr>data PIS transactions</vt:lpstr>
      <vt:lpstr>Checks</vt:lpstr>
      <vt:lpstr>rules</vt:lpstr>
      <vt:lpstr>Field codes</vt:lpstr>
      <vt:lpstr>Validation</vt:lpstr>
      <vt:lpstr>availability_fraud</vt:lpstr>
      <vt:lpstr>availability_payments</vt:lpstr>
      <vt:lpstr>CheckResult</vt:lpstr>
      <vt:lpstr>data_cards_acq</vt:lpstr>
      <vt:lpstr>data_cards_iss</vt:lpstr>
      <vt:lpstr>data_ct</vt:lpstr>
      <vt:lpstr>data_dd</vt:lpstr>
      <vt:lpstr>data_emoney</vt:lpstr>
      <vt:lpstr>data_mrem</vt:lpstr>
      <vt:lpstr>data_pis</vt:lpstr>
      <vt:lpstr>data_withd</vt:lpstr>
      <vt:lpstr>nosig_list</vt:lpstr>
      <vt:lpstr>Tolerance</vt:lpstr>
    </vt:vector>
  </TitlesOfParts>
  <Company>BcL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Dvořák</dc:creator>
  <cp:lastModifiedBy>EB</cp:lastModifiedBy>
  <dcterms:created xsi:type="dcterms:W3CDTF">2019-07-25T12:13:32Z</dcterms:created>
  <dcterms:modified xsi:type="dcterms:W3CDTF">2021-03-26T09:47:16Z</dcterms:modified>
</cp:coreProperties>
</file>