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A0578\AppData\Roaming\OpenText\OTEdit\EC_ines\c10327568\"/>
    </mc:Choice>
  </mc:AlternateContent>
  <bookViews>
    <workbookView xWindow="0" yWindow="0" windowWidth="28800" windowHeight="14100" tabRatio="753"/>
  </bookViews>
  <sheets>
    <sheet name="Identification" sheetId="13" r:id="rId1"/>
    <sheet name="data CT" sheetId="1" r:id="rId2"/>
    <sheet name="data DD" sheetId="2" r:id="rId3"/>
    <sheet name="data cards (issuer)" sheetId="3" r:id="rId4"/>
    <sheet name="data cards (acquirer)" sheetId="4" r:id="rId5"/>
    <sheet name="data cash withdrawals" sheetId="5" r:id="rId6"/>
    <sheet name="data e-money" sheetId="6" r:id="rId7"/>
    <sheet name="data m. remittance" sheetId="7" r:id="rId8"/>
    <sheet name="data PIS transactions" sheetId="8" r:id="rId9"/>
    <sheet name="Checks" sheetId="11" r:id="rId10"/>
    <sheet name="rules" sheetId="9" state="hidden" r:id="rId11"/>
    <sheet name="Field codes" sheetId="10" r:id="rId12"/>
    <sheet name="Validation" sheetId="12" r:id="rId13"/>
  </sheets>
  <definedNames>
    <definedName name="_xlnm._FilterDatabase" localSheetId="9" hidden="1">Checks!$A$1:$A$3</definedName>
    <definedName name="_xlnm._FilterDatabase" localSheetId="4" hidden="1">'data cards (acquirer)'!$A$1:$G$452</definedName>
    <definedName name="_xlnm._FilterDatabase" localSheetId="3" hidden="1">'data cards (issuer)'!$A$1:$G$488</definedName>
    <definedName name="_xlnm._FilterDatabase" localSheetId="6" hidden="1">'data e-money'!$A$1:$G$320</definedName>
    <definedName name="availability_fraud">rules!$B$2:$B$4</definedName>
    <definedName name="availability_payments">rules!$C$2:$C$3</definedName>
    <definedName name="CheckResult">Checks!$B$3</definedName>
    <definedName name="data_cards_acq">'data cards (acquirer)'!$A$6:$E$452</definedName>
    <definedName name="data_cards_iss">'data cards (issuer)'!$A$6:$E$488</definedName>
    <definedName name="data_ct">'data CT'!$A$6:$E$332</definedName>
    <definedName name="data_dd">'data DD'!$A$6:$E$68</definedName>
    <definedName name="data_emoney">'data e-money'!$A$6:$E$320</definedName>
    <definedName name="data_mrem">'data m. remittance'!$A$6:$E$17</definedName>
    <definedName name="data_pis">'data PIS transactions'!$A$6:$E$113</definedName>
    <definedName name="data_withd">'data cash withdrawals'!$A$6:$E$80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osig_list">rules!$A$2:$A$257</definedName>
    <definedName name="Tolerance">Checks!$B$2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8" i="2" l="1"/>
  <c r="F59" i="2"/>
  <c r="F57" i="2"/>
  <c r="I113" i="8" l="1"/>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I5"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G6" i="8"/>
  <c r="G7" i="8"/>
  <c r="G8" i="8"/>
  <c r="G5"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F5" i="7"/>
  <c r="I17" i="7"/>
  <c r="I16" i="7"/>
  <c r="I15" i="7"/>
  <c r="I14" i="7"/>
  <c r="I13" i="7"/>
  <c r="I12" i="7"/>
  <c r="I11" i="7"/>
  <c r="I10" i="7"/>
  <c r="I9" i="7"/>
  <c r="I8" i="7"/>
  <c r="I7" i="7"/>
  <c r="I6" i="7"/>
  <c r="I5" i="7"/>
  <c r="H17" i="7"/>
  <c r="H16" i="7"/>
  <c r="H15" i="7"/>
  <c r="H14" i="7"/>
  <c r="H13" i="7"/>
  <c r="H12" i="7"/>
  <c r="H11" i="7"/>
  <c r="H10" i="7"/>
  <c r="H9" i="7"/>
  <c r="H8" i="7"/>
  <c r="H7" i="7"/>
  <c r="H6" i="7"/>
  <c r="H5" i="7"/>
  <c r="G6" i="7"/>
  <c r="G7" i="7"/>
  <c r="G8" i="7"/>
  <c r="G5" i="7"/>
  <c r="G9" i="7"/>
  <c r="G10" i="7"/>
  <c r="G11" i="7"/>
  <c r="G12" i="7"/>
  <c r="G13" i="7"/>
  <c r="G14" i="7"/>
  <c r="G15" i="7"/>
  <c r="G16" i="7"/>
  <c r="G17" i="7"/>
  <c r="I317" i="6"/>
  <c r="I316" i="6"/>
  <c r="I315" i="6"/>
  <c r="I314" i="6"/>
  <c r="I313" i="6"/>
  <c r="I312" i="6"/>
  <c r="I311" i="6"/>
  <c r="I310" i="6"/>
  <c r="I309" i="6"/>
  <c r="I308" i="6"/>
  <c r="I307" i="6"/>
  <c r="I306" i="6"/>
  <c r="I305" i="6"/>
  <c r="I304" i="6"/>
  <c r="I303" i="6"/>
  <c r="I302" i="6"/>
  <c r="I301" i="6"/>
  <c r="I300" i="6"/>
  <c r="I299" i="6"/>
  <c r="I298" i="6"/>
  <c r="I297" i="6"/>
  <c r="I296" i="6"/>
  <c r="I295" i="6"/>
  <c r="I294" i="6"/>
  <c r="I293" i="6"/>
  <c r="I292" i="6"/>
  <c r="I291" i="6"/>
  <c r="I290" i="6"/>
  <c r="I289" i="6"/>
  <c r="I288" i="6"/>
  <c r="I287" i="6"/>
  <c r="I286" i="6"/>
  <c r="I285" i="6"/>
  <c r="I284" i="6"/>
  <c r="I283" i="6"/>
  <c r="I282" i="6"/>
  <c r="I281" i="6"/>
  <c r="I280" i="6"/>
  <c r="I279" i="6"/>
  <c r="I278" i="6"/>
  <c r="I277" i="6"/>
  <c r="I276" i="6"/>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7" i="6"/>
  <c r="I246" i="6"/>
  <c r="I245"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6" i="6"/>
  <c r="I215" i="6"/>
  <c r="I214"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5" i="6"/>
  <c r="I184" i="6"/>
  <c r="I183"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G6" i="6"/>
  <c r="G5"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5" i="5"/>
  <c r="I7" i="5"/>
  <c r="I6"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5" i="5"/>
  <c r="H6" i="5"/>
  <c r="G6" i="5"/>
  <c r="G7" i="5"/>
  <c r="G5"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I485" i="3"/>
  <c r="I484" i="3"/>
  <c r="I483" i="3"/>
  <c r="I482" i="3"/>
  <c r="I481" i="3"/>
  <c r="I480" i="3"/>
  <c r="I479" i="3"/>
  <c r="I478" i="3"/>
  <c r="I477" i="3"/>
  <c r="I476" i="3"/>
  <c r="I475" i="3"/>
  <c r="I474" i="3"/>
  <c r="I473" i="3"/>
  <c r="I472" i="3"/>
  <c r="I471" i="3"/>
  <c r="I470" i="3"/>
  <c r="I469" i="3"/>
  <c r="I468" i="3"/>
  <c r="I467" i="3"/>
  <c r="I466" i="3"/>
  <c r="I465" i="3"/>
  <c r="I464" i="3"/>
  <c r="I463" i="3"/>
  <c r="I462" i="3"/>
  <c r="I461" i="3"/>
  <c r="I460" i="3"/>
  <c r="I459" i="3"/>
  <c r="I458" i="3"/>
  <c r="I457" i="3"/>
  <c r="I456" i="3"/>
  <c r="I455" i="3"/>
  <c r="I454" i="3"/>
  <c r="I453" i="3"/>
  <c r="I452" i="3"/>
  <c r="I451" i="3"/>
  <c r="I450" i="3"/>
  <c r="I449" i="3"/>
  <c r="I448" i="3"/>
  <c r="I447" i="3"/>
  <c r="I446" i="3"/>
  <c r="I445" i="3"/>
  <c r="I444" i="3"/>
  <c r="I443" i="3"/>
  <c r="I442" i="3"/>
  <c r="I441" i="3"/>
  <c r="I440" i="3"/>
  <c r="I439" i="3"/>
  <c r="I438" i="3"/>
  <c r="I437" i="3"/>
  <c r="I436" i="3"/>
  <c r="I435" i="3"/>
  <c r="I434" i="3"/>
  <c r="I433" i="3"/>
  <c r="I432" i="3"/>
  <c r="I431" i="3"/>
  <c r="I430" i="3"/>
  <c r="I429" i="3"/>
  <c r="I428" i="3"/>
  <c r="I427" i="3"/>
  <c r="I426" i="3"/>
  <c r="I425" i="3"/>
  <c r="I424" i="3"/>
  <c r="I423" i="3"/>
  <c r="I422" i="3"/>
  <c r="I421" i="3"/>
  <c r="I420" i="3"/>
  <c r="I419" i="3"/>
  <c r="I418" i="3"/>
  <c r="I417" i="3"/>
  <c r="I416" i="3"/>
  <c r="I415" i="3"/>
  <c r="I414" i="3"/>
  <c r="I413" i="3"/>
  <c r="I412" i="3"/>
  <c r="I411" i="3"/>
  <c r="I410" i="3"/>
  <c r="I409" i="3"/>
  <c r="I408" i="3"/>
  <c r="I407" i="3"/>
  <c r="I406" i="3"/>
  <c r="I405" i="3"/>
  <c r="I404" i="3"/>
  <c r="I403" i="3"/>
  <c r="I402" i="3"/>
  <c r="I401" i="3"/>
  <c r="I400" i="3"/>
  <c r="I399" i="3"/>
  <c r="I398" i="3"/>
  <c r="I397" i="3"/>
  <c r="I396" i="3"/>
  <c r="I395" i="3"/>
  <c r="I394" i="3"/>
  <c r="I393" i="3"/>
  <c r="I392" i="3"/>
  <c r="I391" i="3"/>
  <c r="I390" i="3"/>
  <c r="I389" i="3"/>
  <c r="I388" i="3"/>
  <c r="I387" i="3"/>
  <c r="I386" i="3"/>
  <c r="I385" i="3"/>
  <c r="I384" i="3"/>
  <c r="I383" i="3"/>
  <c r="I382" i="3"/>
  <c r="I381" i="3"/>
  <c r="I380" i="3"/>
  <c r="I379" i="3"/>
  <c r="I378" i="3"/>
  <c r="I377" i="3"/>
  <c r="I376" i="3"/>
  <c r="I375" i="3"/>
  <c r="I374" i="3"/>
  <c r="I373" i="3"/>
  <c r="I372" i="3"/>
  <c r="I371" i="3"/>
  <c r="I370" i="3"/>
  <c r="I369" i="3"/>
  <c r="I368" i="3"/>
  <c r="I367" i="3"/>
  <c r="I366" i="3"/>
  <c r="I365" i="3"/>
  <c r="I364" i="3"/>
  <c r="I363" i="3"/>
  <c r="I362" i="3"/>
  <c r="I361" i="3"/>
  <c r="I360" i="3"/>
  <c r="I359" i="3"/>
  <c r="I358" i="3"/>
  <c r="I357" i="3"/>
  <c r="I356" i="3"/>
  <c r="I355" i="3"/>
  <c r="I354" i="3"/>
  <c r="I353" i="3"/>
  <c r="I352" i="3"/>
  <c r="I351" i="3"/>
  <c r="I350" i="3"/>
  <c r="I349" i="3"/>
  <c r="I348" i="3"/>
  <c r="I347" i="3"/>
  <c r="I346" i="3"/>
  <c r="I345" i="3"/>
  <c r="I344" i="3"/>
  <c r="I343" i="3"/>
  <c r="I342" i="3"/>
  <c r="I341" i="3"/>
  <c r="I340" i="3"/>
  <c r="I339" i="3"/>
  <c r="I338" i="3"/>
  <c r="I337"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4" i="3"/>
  <c r="I283" i="3"/>
  <c r="I282" i="3"/>
  <c r="I281" i="3"/>
  <c r="I280" i="3"/>
  <c r="I279" i="3"/>
  <c r="I278" i="3"/>
  <c r="I277" i="3"/>
  <c r="I276" i="3"/>
  <c r="I275" i="3"/>
  <c r="I274" i="3"/>
  <c r="I273" i="3"/>
  <c r="I272" i="3"/>
  <c r="I271" i="3"/>
  <c r="I270" i="3"/>
  <c r="I269" i="3"/>
  <c r="I268"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H488" i="3"/>
  <c r="H487" i="3"/>
  <c r="H486" i="3"/>
  <c r="H485" i="3"/>
  <c r="H484"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3" i="3"/>
  <c r="H342" i="3"/>
  <c r="H341" i="3"/>
  <c r="H340" i="3"/>
  <c r="H339" i="3"/>
  <c r="H338"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G6" i="3"/>
  <c r="G5"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406" i="3"/>
  <c r="G407" i="3"/>
  <c r="G408" i="3"/>
  <c r="G409" i="3"/>
  <c r="G410" i="3"/>
  <c r="G411" i="3"/>
  <c r="G412" i="3"/>
  <c r="G413" i="3"/>
  <c r="G414" i="3"/>
  <c r="G415" i="3"/>
  <c r="G416" i="3"/>
  <c r="G417" i="3"/>
  <c r="G418" i="3"/>
  <c r="G419" i="3"/>
  <c r="G420" i="3"/>
  <c r="G421" i="3"/>
  <c r="G422" i="3"/>
  <c r="G423" i="3"/>
  <c r="G424" i="3"/>
  <c r="G425" i="3"/>
  <c r="G426" i="3"/>
  <c r="G427" i="3"/>
  <c r="G428" i="3"/>
  <c r="G429" i="3"/>
  <c r="G430" i="3"/>
  <c r="G431" i="3"/>
  <c r="G432" i="3"/>
  <c r="G433" i="3"/>
  <c r="G434" i="3"/>
  <c r="G435" i="3"/>
  <c r="G436" i="3"/>
  <c r="G437" i="3"/>
  <c r="G438" i="3"/>
  <c r="G439" i="3"/>
  <c r="G440" i="3"/>
  <c r="G441" i="3"/>
  <c r="G442" i="3"/>
  <c r="G443" i="3"/>
  <c r="G444" i="3"/>
  <c r="G445" i="3"/>
  <c r="G446" i="3"/>
  <c r="G447" i="3"/>
  <c r="G448" i="3"/>
  <c r="G449" i="3"/>
  <c r="G450" i="3"/>
  <c r="G451" i="3"/>
  <c r="G452" i="3"/>
  <c r="G453" i="3"/>
  <c r="G454" i="3"/>
  <c r="G455" i="3"/>
  <c r="G456" i="3"/>
  <c r="G457" i="3"/>
  <c r="G458" i="3"/>
  <c r="G459" i="3"/>
  <c r="G460" i="3"/>
  <c r="G461" i="3"/>
  <c r="G462" i="3"/>
  <c r="G463" i="3"/>
  <c r="G464" i="3"/>
  <c r="G465" i="3"/>
  <c r="G466" i="3"/>
  <c r="G467" i="3"/>
  <c r="G468" i="3"/>
  <c r="G469" i="3"/>
  <c r="G470" i="3"/>
  <c r="G471" i="3"/>
  <c r="G472" i="3"/>
  <c r="G473" i="3"/>
  <c r="G474" i="3"/>
  <c r="G475" i="3"/>
  <c r="G476" i="3"/>
  <c r="G477" i="3"/>
  <c r="G478" i="3"/>
  <c r="G479" i="3"/>
  <c r="G480" i="3"/>
  <c r="G481" i="3"/>
  <c r="G482" i="3"/>
  <c r="G483" i="3"/>
  <c r="G484" i="3"/>
  <c r="G485" i="3"/>
  <c r="G486" i="3"/>
  <c r="G487" i="3"/>
  <c r="G488" i="3"/>
  <c r="I449" i="4"/>
  <c r="I448" i="4"/>
  <c r="I447" i="4"/>
  <c r="I446" i="4"/>
  <c r="I445" i="4"/>
  <c r="I444" i="4"/>
  <c r="I443" i="4"/>
  <c r="I442" i="4"/>
  <c r="I441" i="4"/>
  <c r="I440" i="4"/>
  <c r="I439" i="4"/>
  <c r="I438" i="4"/>
  <c r="I437" i="4"/>
  <c r="I436" i="4"/>
  <c r="I435" i="4"/>
  <c r="I434" i="4"/>
  <c r="I433" i="4"/>
  <c r="I432" i="4"/>
  <c r="I431" i="4"/>
  <c r="I430" i="4"/>
  <c r="I429" i="4"/>
  <c r="I428" i="4"/>
  <c r="I427" i="4"/>
  <c r="I426" i="4"/>
  <c r="I425" i="4"/>
  <c r="I424" i="4"/>
  <c r="I423" i="4"/>
  <c r="I422" i="4"/>
  <c r="I421" i="4"/>
  <c r="I420" i="4"/>
  <c r="I419" i="4"/>
  <c r="I418" i="4"/>
  <c r="I417" i="4"/>
  <c r="I416" i="4"/>
  <c r="I415" i="4"/>
  <c r="I414" i="4"/>
  <c r="I413" i="4"/>
  <c r="I412" i="4"/>
  <c r="I411" i="4"/>
  <c r="I410" i="4"/>
  <c r="I409" i="4"/>
  <c r="I408" i="4"/>
  <c r="I407" i="4"/>
  <c r="I406" i="4"/>
  <c r="I405" i="4"/>
  <c r="I404" i="4"/>
  <c r="I403" i="4"/>
  <c r="I402" i="4"/>
  <c r="I401" i="4"/>
  <c r="I400" i="4"/>
  <c r="I399" i="4"/>
  <c r="I398" i="4"/>
  <c r="I397" i="4"/>
  <c r="I396" i="4"/>
  <c r="I395" i="4"/>
  <c r="I394" i="4"/>
  <c r="I393" i="4"/>
  <c r="I392" i="4"/>
  <c r="I391" i="4"/>
  <c r="I390"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8" i="4"/>
  <c r="I357" i="4"/>
  <c r="I356" i="4"/>
  <c r="I355" i="4"/>
  <c r="I354" i="4"/>
  <c r="I353" i="4"/>
  <c r="I352" i="4"/>
  <c r="I351" i="4"/>
  <c r="I350" i="4"/>
  <c r="I349" i="4"/>
  <c r="I348" i="4"/>
  <c r="I347" i="4"/>
  <c r="I346" i="4"/>
  <c r="I345" i="4"/>
  <c r="I344" i="4"/>
  <c r="I343" i="4"/>
  <c r="I342" i="4"/>
  <c r="I341" i="4"/>
  <c r="I340" i="4"/>
  <c r="I339" i="4"/>
  <c r="I338" i="4"/>
  <c r="I337" i="4"/>
  <c r="I336" i="4"/>
  <c r="I335" i="4"/>
  <c r="I334" i="4"/>
  <c r="I333" i="4"/>
  <c r="I332" i="4"/>
  <c r="I331" i="4"/>
  <c r="I330" i="4"/>
  <c r="I329" i="4"/>
  <c r="I328" i="4"/>
  <c r="I327" i="4"/>
  <c r="I326" i="4"/>
  <c r="I325" i="4"/>
  <c r="I324" i="4"/>
  <c r="I323" i="4"/>
  <c r="I322" i="4"/>
  <c r="I321" i="4"/>
  <c r="I320" i="4"/>
  <c r="I319" i="4"/>
  <c r="I318" i="4"/>
  <c r="I317" i="4"/>
  <c r="I316" i="4"/>
  <c r="I315" i="4"/>
  <c r="I314" i="4"/>
  <c r="I313" i="4"/>
  <c r="I312" i="4"/>
  <c r="I311" i="4"/>
  <c r="I310" i="4"/>
  <c r="I309" i="4"/>
  <c r="I308" i="4"/>
  <c r="I307" i="4"/>
  <c r="I306" i="4"/>
  <c r="I305" i="4"/>
  <c r="I304" i="4"/>
  <c r="I303" i="4"/>
  <c r="I302" i="4"/>
  <c r="I301" i="4"/>
  <c r="I300" i="4"/>
  <c r="I299" i="4"/>
  <c r="I298" i="4"/>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5" i="4"/>
  <c r="I7" i="4"/>
  <c r="I6" i="4"/>
  <c r="H452" i="4"/>
  <c r="H451" i="4"/>
  <c r="H450" i="4"/>
  <c r="H449" i="4"/>
  <c r="H448" i="4"/>
  <c r="H447" i="4"/>
  <c r="H446" i="4"/>
  <c r="H445" i="4"/>
  <c r="H444" i="4"/>
  <c r="H443" i="4"/>
  <c r="H442" i="4"/>
  <c r="H441" i="4"/>
  <c r="H440" i="4"/>
  <c r="H439" i="4"/>
  <c r="H438" i="4"/>
  <c r="H437" i="4"/>
  <c r="H436" i="4"/>
  <c r="H435" i="4"/>
  <c r="H434" i="4"/>
  <c r="H433" i="4"/>
  <c r="H432" i="4"/>
  <c r="H431" i="4"/>
  <c r="H430" i="4"/>
  <c r="H429" i="4"/>
  <c r="H428" i="4"/>
  <c r="H427" i="4"/>
  <c r="H426" i="4"/>
  <c r="H425" i="4"/>
  <c r="H424" i="4"/>
  <c r="H423" i="4"/>
  <c r="H422" i="4"/>
  <c r="H421" i="4"/>
  <c r="H420" i="4"/>
  <c r="H419" i="4"/>
  <c r="H418" i="4"/>
  <c r="H417" i="4"/>
  <c r="H416" i="4"/>
  <c r="H415" i="4"/>
  <c r="H414" i="4"/>
  <c r="H413" i="4"/>
  <c r="H412" i="4"/>
  <c r="H411" i="4"/>
  <c r="H410" i="4"/>
  <c r="H409" i="4"/>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3" i="4"/>
  <c r="H372" i="4"/>
  <c r="H371" i="4"/>
  <c r="H370" i="4"/>
  <c r="H369" i="4"/>
  <c r="H368" i="4"/>
  <c r="H367" i="4"/>
  <c r="H366" i="4"/>
  <c r="H365" i="4"/>
  <c r="H364" i="4"/>
  <c r="H363" i="4"/>
  <c r="H362" i="4"/>
  <c r="H361" i="4"/>
  <c r="H360" i="4"/>
  <c r="H359" i="4"/>
  <c r="H358" i="4"/>
  <c r="H357" i="4"/>
  <c r="H356" i="4"/>
  <c r="H355" i="4"/>
  <c r="H354" i="4"/>
  <c r="H353" i="4"/>
  <c r="H352" i="4"/>
  <c r="H351" i="4"/>
  <c r="H350" i="4"/>
  <c r="H349" i="4"/>
  <c r="H348" i="4"/>
  <c r="H347" i="4"/>
  <c r="H346" i="4"/>
  <c r="H345" i="4"/>
  <c r="H344" i="4"/>
  <c r="H343" i="4"/>
  <c r="H342" i="4"/>
  <c r="H341" i="4"/>
  <c r="H340" i="4"/>
  <c r="H339" i="4"/>
  <c r="H338" i="4"/>
  <c r="H337" i="4"/>
  <c r="H336" i="4"/>
  <c r="H335" i="4"/>
  <c r="H334" i="4"/>
  <c r="H333" i="4"/>
  <c r="H332" i="4"/>
  <c r="H331" i="4"/>
  <c r="H330" i="4"/>
  <c r="H329" i="4"/>
  <c r="H328" i="4"/>
  <c r="H327" i="4"/>
  <c r="H326" i="4"/>
  <c r="H325" i="4"/>
  <c r="H324" i="4"/>
  <c r="H323" i="4"/>
  <c r="H322" i="4"/>
  <c r="H321" i="4"/>
  <c r="H320" i="4"/>
  <c r="H319" i="4"/>
  <c r="H318" i="4"/>
  <c r="H317" i="4"/>
  <c r="H316" i="4"/>
  <c r="H315"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5" i="4"/>
  <c r="H6" i="4"/>
  <c r="G6" i="4"/>
  <c r="G7" i="4"/>
  <c r="G5"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G6" i="2"/>
  <c r="G5"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5" i="1"/>
  <c r="I7" i="1"/>
  <c r="I6"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5" i="1"/>
  <c r="H6" i="1"/>
  <c r="G6" i="1"/>
  <c r="G7" i="1"/>
  <c r="G5"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F20" i="8"/>
  <c r="F19" i="8"/>
  <c r="F18" i="8"/>
  <c r="F14" i="8"/>
  <c r="F13" i="8"/>
  <c r="F12" i="8"/>
  <c r="F11" i="8"/>
  <c r="F10" i="8"/>
  <c r="F9" i="8"/>
  <c r="F8" i="8"/>
  <c r="F7" i="8"/>
  <c r="F6" i="8"/>
  <c r="F5" i="8"/>
  <c r="F50" i="6"/>
  <c r="F49" i="6"/>
  <c r="F48" i="6"/>
  <c r="F44" i="6"/>
  <c r="F43" i="6"/>
  <c r="F42" i="6"/>
  <c r="F17" i="6"/>
  <c r="F16" i="6"/>
  <c r="F15" i="6"/>
  <c r="F11" i="6"/>
  <c r="F10" i="6"/>
  <c r="F9" i="6"/>
  <c r="F5" i="6"/>
  <c r="F8" i="6"/>
  <c r="F7" i="6"/>
  <c r="F6" i="6"/>
  <c r="F8" i="5"/>
  <c r="F7" i="5"/>
  <c r="F6" i="5"/>
  <c r="F5" i="5"/>
  <c r="F59" i="4"/>
  <c r="F58" i="4"/>
  <c r="F57" i="4"/>
  <c r="F50" i="4"/>
  <c r="F49" i="4"/>
  <c r="F48" i="4"/>
  <c r="F47" i="4"/>
  <c r="F46" i="4"/>
  <c r="F45" i="4"/>
  <c r="F29" i="4"/>
  <c r="F28" i="4"/>
  <c r="F27" i="4"/>
  <c r="F20" i="4"/>
  <c r="F19" i="4"/>
  <c r="F18" i="4"/>
  <c r="F17" i="4"/>
  <c r="F16" i="4"/>
  <c r="F15" i="4"/>
  <c r="F14" i="4"/>
  <c r="F13" i="4"/>
  <c r="F12" i="4"/>
  <c r="F8" i="4"/>
  <c r="F7" i="4"/>
  <c r="F6" i="4"/>
  <c r="F5" i="4"/>
  <c r="F65" i="3"/>
  <c r="F64" i="3"/>
  <c r="F63" i="3"/>
  <c r="F56" i="3"/>
  <c r="F55" i="3"/>
  <c r="F54" i="3"/>
  <c r="F53" i="3"/>
  <c r="F52" i="3"/>
  <c r="F51" i="3"/>
  <c r="F29" i="3"/>
  <c r="F28" i="3"/>
  <c r="F27" i="3"/>
  <c r="F20" i="3"/>
  <c r="F19" i="3"/>
  <c r="F18" i="3"/>
  <c r="F17" i="3"/>
  <c r="F16" i="3"/>
  <c r="F15" i="3"/>
  <c r="F14" i="3"/>
  <c r="F13" i="3"/>
  <c r="F12" i="3"/>
  <c r="F8" i="3"/>
  <c r="F5" i="3"/>
  <c r="F7" i="3"/>
  <c r="F6" i="3"/>
  <c r="F8" i="2"/>
  <c r="F7" i="2"/>
  <c r="F5" i="2"/>
  <c r="B8" i="11" s="1"/>
  <c r="B3" i="11" s="1"/>
  <c r="F6" i="2"/>
  <c r="F53" i="1"/>
  <c r="F52" i="1"/>
  <c r="F51" i="1"/>
  <c r="F47" i="1"/>
  <c r="F46" i="1"/>
  <c r="F45" i="1"/>
  <c r="F26" i="1"/>
  <c r="F25" i="1"/>
  <c r="F24" i="1"/>
  <c r="F20" i="1"/>
  <c r="F19" i="1"/>
  <c r="F18" i="1"/>
  <c r="F17" i="1"/>
  <c r="F16" i="1"/>
  <c r="F15" i="1"/>
  <c r="F11" i="1"/>
  <c r="F10" i="1"/>
  <c r="F9" i="1"/>
  <c r="F8" i="1"/>
  <c r="F7" i="1"/>
  <c r="F6" i="1"/>
  <c r="F5" i="1"/>
  <c r="F47" i="8"/>
  <c r="F46" i="8"/>
  <c r="F45" i="8"/>
  <c r="F41" i="8"/>
  <c r="F40" i="8"/>
  <c r="F39" i="8"/>
  <c r="F38" i="8"/>
  <c r="F37" i="8"/>
  <c r="F36" i="8"/>
  <c r="F35" i="8"/>
  <c r="F34" i="8"/>
  <c r="F33" i="8"/>
  <c r="F110" i="6"/>
  <c r="F109" i="6"/>
  <c r="F108" i="6"/>
  <c r="F104" i="6"/>
  <c r="F103" i="6"/>
  <c r="F102" i="6"/>
  <c r="F77" i="6"/>
  <c r="F76" i="6"/>
  <c r="F75" i="6"/>
  <c r="F71" i="6"/>
  <c r="F70" i="6"/>
  <c r="F69" i="6"/>
  <c r="F68" i="6"/>
  <c r="F67" i="6"/>
  <c r="F66" i="6"/>
  <c r="F17" i="5"/>
  <c r="F16" i="5"/>
  <c r="F15" i="5"/>
  <c r="F125" i="4"/>
  <c r="F124" i="4"/>
  <c r="F123" i="4"/>
  <c r="F116" i="4"/>
  <c r="F115" i="4"/>
  <c r="F114" i="4"/>
  <c r="F113" i="4"/>
  <c r="F112" i="4"/>
  <c r="F111" i="4"/>
  <c r="F95" i="4"/>
  <c r="F94" i="4"/>
  <c r="F93" i="4"/>
  <c r="F86" i="4"/>
  <c r="F85" i="4"/>
  <c r="F84" i="4"/>
  <c r="F83" i="4"/>
  <c r="F82" i="4"/>
  <c r="F81" i="4"/>
  <c r="F80" i="4"/>
  <c r="F79" i="4"/>
  <c r="F78" i="4"/>
  <c r="F74" i="4"/>
  <c r="F73" i="4"/>
  <c r="F72" i="4"/>
  <c r="F140" i="3"/>
  <c r="F139" i="3"/>
  <c r="F138" i="3"/>
  <c r="F131" i="3"/>
  <c r="F130" i="3"/>
  <c r="F129" i="3"/>
  <c r="F128" i="3"/>
  <c r="F127" i="3"/>
  <c r="F126" i="3"/>
  <c r="F104" i="3"/>
  <c r="F103" i="3"/>
  <c r="F102" i="3"/>
  <c r="F95" i="3"/>
  <c r="F94" i="3"/>
  <c r="F93" i="3"/>
  <c r="F92" i="3"/>
  <c r="F91" i="3"/>
  <c r="F90" i="3"/>
  <c r="F89" i="3"/>
  <c r="F88" i="3"/>
  <c r="F87" i="3"/>
  <c r="F83" i="3"/>
  <c r="F82" i="3"/>
  <c r="F81" i="3"/>
  <c r="F17" i="2"/>
  <c r="F16" i="2"/>
  <c r="F15" i="2"/>
  <c r="F116" i="1"/>
  <c r="F115" i="1"/>
  <c r="F114" i="1"/>
  <c r="F110" i="1"/>
  <c r="F109" i="1"/>
  <c r="F108" i="1"/>
  <c r="F89" i="1"/>
  <c r="F88" i="1"/>
  <c r="F87" i="1"/>
  <c r="F83" i="1"/>
  <c r="F82" i="1"/>
  <c r="F81" i="1"/>
  <c r="F80" i="1"/>
  <c r="F79" i="1"/>
  <c r="F78" i="1"/>
  <c r="F74" i="1"/>
  <c r="F73" i="1"/>
  <c r="F72" i="1"/>
  <c r="F71" i="1"/>
  <c r="F70" i="1"/>
  <c r="F69" i="1"/>
  <c r="F74" i="8"/>
  <c r="F73" i="8"/>
  <c r="F72" i="8"/>
  <c r="F68" i="8"/>
  <c r="F67" i="8"/>
  <c r="F66" i="8"/>
  <c r="F65" i="8"/>
  <c r="F64" i="8"/>
  <c r="F63" i="8"/>
  <c r="F62" i="8"/>
  <c r="F61" i="8"/>
  <c r="F60" i="8"/>
  <c r="F200" i="6"/>
  <c r="F199" i="6"/>
  <c r="F198" i="6"/>
  <c r="F197" i="6"/>
  <c r="F196" i="6"/>
  <c r="F195" i="6"/>
  <c r="F185" i="6"/>
  <c r="F184" i="6"/>
  <c r="F183" i="6"/>
  <c r="F182" i="6"/>
  <c r="F181" i="6"/>
  <c r="F180" i="6"/>
  <c r="F149" i="6"/>
  <c r="F148" i="6"/>
  <c r="F147" i="6"/>
  <c r="F146" i="6"/>
  <c r="F145" i="6"/>
  <c r="F144" i="6"/>
  <c r="F134" i="6"/>
  <c r="F133" i="6"/>
  <c r="F132" i="6"/>
  <c r="F131" i="6"/>
  <c r="F130" i="6"/>
  <c r="F129" i="6"/>
  <c r="F128" i="6"/>
  <c r="F127" i="6"/>
  <c r="F126" i="6"/>
  <c r="F35" i="5"/>
  <c r="F34" i="5"/>
  <c r="F33" i="5"/>
  <c r="F29" i="5"/>
  <c r="F28" i="5"/>
  <c r="F27" i="5"/>
  <c r="F26" i="5"/>
  <c r="F25" i="5"/>
  <c r="F24" i="5"/>
  <c r="F266" i="4"/>
  <c r="F265" i="4"/>
  <c r="F264" i="4"/>
  <c r="F263" i="4"/>
  <c r="F262" i="4"/>
  <c r="F261" i="4"/>
  <c r="F260" i="4"/>
  <c r="F259" i="4"/>
  <c r="F258" i="4"/>
  <c r="F239" i="4"/>
  <c r="F238" i="4"/>
  <c r="F237" i="4"/>
  <c r="F236" i="4"/>
  <c r="F235" i="4"/>
  <c r="F234" i="4"/>
  <c r="F230" i="4"/>
  <c r="F229" i="4"/>
  <c r="F228" i="4"/>
  <c r="F227" i="4"/>
  <c r="F226" i="4"/>
  <c r="F225" i="4"/>
  <c r="F191" i="4"/>
  <c r="F190" i="4"/>
  <c r="F189" i="4"/>
  <c r="F188" i="4"/>
  <c r="F187" i="4"/>
  <c r="F186" i="4"/>
  <c r="F185" i="4"/>
  <c r="F184" i="4"/>
  <c r="F183" i="4"/>
  <c r="F161" i="4"/>
  <c r="F160" i="4"/>
  <c r="F159" i="4"/>
  <c r="F158" i="4"/>
  <c r="F157" i="4"/>
  <c r="F156" i="4"/>
  <c r="F152" i="4"/>
  <c r="F151" i="4"/>
  <c r="F150" i="4"/>
  <c r="F149" i="4"/>
  <c r="F148" i="4"/>
  <c r="F147" i="4"/>
  <c r="F146" i="4"/>
  <c r="F145" i="4"/>
  <c r="F144" i="4"/>
  <c r="F140" i="4"/>
  <c r="F139" i="4"/>
  <c r="F138" i="4"/>
  <c r="F290" i="3"/>
  <c r="F289" i="3"/>
  <c r="F288" i="3"/>
  <c r="F287" i="3"/>
  <c r="F286" i="3"/>
  <c r="F285" i="3"/>
  <c r="F284" i="3"/>
  <c r="F283" i="3"/>
  <c r="F282" i="3"/>
  <c r="F263" i="3"/>
  <c r="F262" i="3"/>
  <c r="F261" i="3"/>
  <c r="F260" i="3"/>
  <c r="F259" i="3"/>
  <c r="F258" i="3"/>
  <c r="F254" i="3"/>
  <c r="F253" i="3"/>
  <c r="F252" i="3"/>
  <c r="F251" i="3"/>
  <c r="F250" i="3"/>
  <c r="F249" i="3"/>
  <c r="F209" i="3"/>
  <c r="F208" i="3"/>
  <c r="F207" i="3"/>
  <c r="F206" i="3"/>
  <c r="F205" i="3"/>
  <c r="F204" i="3"/>
  <c r="F203" i="3"/>
  <c r="F202" i="3"/>
  <c r="F201" i="3"/>
  <c r="F179" i="3"/>
  <c r="F178" i="3"/>
  <c r="F177" i="3"/>
  <c r="F176" i="3"/>
  <c r="F175" i="3"/>
  <c r="F174" i="3"/>
  <c r="F170" i="3"/>
  <c r="F169" i="3"/>
  <c r="F168" i="3"/>
  <c r="F167" i="3"/>
  <c r="F166" i="3"/>
  <c r="F165" i="3"/>
  <c r="F164" i="3"/>
  <c r="F163" i="3"/>
  <c r="F162" i="3"/>
  <c r="F158" i="3"/>
  <c r="F157" i="3"/>
  <c r="F156" i="3"/>
  <c r="F38" i="2"/>
  <c r="F37" i="2"/>
  <c r="F36" i="2"/>
  <c r="F29" i="2"/>
  <c r="F28" i="2"/>
  <c r="F27" i="2"/>
  <c r="F26" i="2"/>
  <c r="F25" i="2"/>
  <c r="F24" i="2"/>
  <c r="F209" i="1"/>
  <c r="F208" i="1"/>
  <c r="F207" i="1"/>
  <c r="F206" i="1"/>
  <c r="F205" i="1"/>
  <c r="F204" i="1"/>
  <c r="F194" i="1"/>
  <c r="F193" i="1"/>
  <c r="F192" i="1"/>
  <c r="F191" i="1"/>
  <c r="F190" i="1"/>
  <c r="F189" i="1"/>
  <c r="F164" i="1"/>
  <c r="F163" i="1"/>
  <c r="F162" i="1"/>
  <c r="F161" i="1"/>
  <c r="F160" i="1"/>
  <c r="F159" i="1"/>
  <c r="F149" i="1"/>
  <c r="F148" i="1"/>
  <c r="F147" i="1"/>
  <c r="F146" i="1"/>
  <c r="F145" i="1"/>
  <c r="F144" i="1"/>
  <c r="F143" i="1"/>
  <c r="F142" i="1"/>
  <c r="F141" i="1"/>
  <c r="F137" i="1"/>
  <c r="F136" i="1"/>
  <c r="F135" i="1"/>
  <c r="F134" i="1"/>
  <c r="F133" i="1"/>
  <c r="F132" i="1"/>
  <c r="F101" i="8"/>
  <c r="F100" i="8"/>
  <c r="F99" i="8"/>
  <c r="F95" i="8"/>
  <c r="F94" i="8"/>
  <c r="F93" i="8"/>
  <c r="F92" i="8"/>
  <c r="F91" i="8"/>
  <c r="F90" i="8"/>
  <c r="F89" i="8"/>
  <c r="F88" i="8"/>
  <c r="F87" i="8"/>
  <c r="F296" i="6"/>
  <c r="F295" i="6"/>
  <c r="F294" i="6"/>
  <c r="F293" i="6"/>
  <c r="F292" i="6"/>
  <c r="F291" i="6"/>
  <c r="F281" i="6"/>
  <c r="F280" i="6"/>
  <c r="F279" i="6"/>
  <c r="F278" i="6"/>
  <c r="F277" i="6"/>
  <c r="F276" i="6"/>
  <c r="F245" i="6"/>
  <c r="F244" i="6"/>
  <c r="F243" i="6"/>
  <c r="F242" i="6"/>
  <c r="F241" i="6"/>
  <c r="F240" i="6"/>
  <c r="F230" i="6"/>
  <c r="F229" i="6"/>
  <c r="F228" i="6"/>
  <c r="F227" i="6"/>
  <c r="F226" i="6"/>
  <c r="F225" i="6"/>
  <c r="F224" i="6"/>
  <c r="F223" i="6"/>
  <c r="F222" i="6"/>
  <c r="F62" i="5"/>
  <c r="F61" i="5"/>
  <c r="F60" i="5"/>
  <c r="F56" i="5"/>
  <c r="F55" i="5"/>
  <c r="F54" i="5"/>
  <c r="F53" i="5"/>
  <c r="F52" i="5"/>
  <c r="F51" i="5"/>
  <c r="F422" i="4"/>
  <c r="F421" i="4"/>
  <c r="F420" i="4"/>
  <c r="F419" i="4"/>
  <c r="F418" i="4"/>
  <c r="F417" i="4"/>
  <c r="F416" i="4"/>
  <c r="F415" i="4"/>
  <c r="F414" i="4"/>
  <c r="F395" i="4"/>
  <c r="F394" i="4"/>
  <c r="F393" i="4"/>
  <c r="F392" i="4"/>
  <c r="F391" i="4"/>
  <c r="F390" i="4"/>
  <c r="F386" i="4"/>
  <c r="F385" i="4"/>
  <c r="F384" i="4"/>
  <c r="F383" i="4"/>
  <c r="F382" i="4"/>
  <c r="F381" i="4"/>
  <c r="F347" i="4"/>
  <c r="F346" i="4"/>
  <c r="F345" i="4"/>
  <c r="F344" i="4"/>
  <c r="F343" i="4"/>
  <c r="F342" i="4"/>
  <c r="F341" i="4"/>
  <c r="F340" i="4"/>
  <c r="F339" i="4"/>
  <c r="F317" i="4"/>
  <c r="F316" i="4"/>
  <c r="F315" i="4"/>
  <c r="F314" i="4"/>
  <c r="F313" i="4"/>
  <c r="F312" i="4"/>
  <c r="F308" i="4"/>
  <c r="F307" i="4"/>
  <c r="F306" i="4"/>
  <c r="F305" i="4"/>
  <c r="F304" i="4"/>
  <c r="F303" i="4"/>
  <c r="F302" i="4"/>
  <c r="F301" i="4"/>
  <c r="F300" i="4"/>
  <c r="F296" i="4"/>
  <c r="F295" i="4"/>
  <c r="F294" i="4"/>
  <c r="F455" i="3"/>
  <c r="F454" i="3"/>
  <c r="F453" i="3"/>
  <c r="F452" i="3"/>
  <c r="F451" i="3"/>
  <c r="F450" i="3"/>
  <c r="F449" i="3"/>
  <c r="F448" i="3"/>
  <c r="F447" i="3"/>
  <c r="F428" i="3"/>
  <c r="F427" i="3"/>
  <c r="F426" i="3"/>
  <c r="F425" i="3"/>
  <c r="F424" i="3"/>
  <c r="F423" i="3"/>
  <c r="F419" i="3"/>
  <c r="F418" i="3"/>
  <c r="F417" i="3"/>
  <c r="F416" i="3"/>
  <c r="F415" i="3"/>
  <c r="F414" i="3"/>
  <c r="F374" i="3"/>
  <c r="F373" i="3"/>
  <c r="F372" i="3"/>
  <c r="F371" i="3"/>
  <c r="F370" i="3"/>
  <c r="F369" i="3"/>
  <c r="F368" i="3"/>
  <c r="F367" i="3"/>
  <c r="F366" i="3"/>
  <c r="F344" i="3"/>
  <c r="F343" i="3"/>
  <c r="F342" i="3"/>
  <c r="F341" i="3"/>
  <c r="F340" i="3"/>
  <c r="F339" i="3"/>
  <c r="F335" i="3"/>
  <c r="F334" i="3"/>
  <c r="F333" i="3"/>
  <c r="F332" i="3"/>
  <c r="F331" i="3"/>
  <c r="F330" i="3"/>
  <c r="F329" i="3"/>
  <c r="F328" i="3"/>
  <c r="F327" i="3"/>
  <c r="F323" i="3"/>
  <c r="F322" i="3"/>
  <c r="F321" i="3"/>
  <c r="F50" i="2"/>
  <c r="F49" i="2"/>
  <c r="F48" i="2"/>
  <c r="F47" i="2"/>
  <c r="F46" i="2"/>
  <c r="F45" i="2"/>
  <c r="F308" i="1"/>
  <c r="F307" i="1"/>
  <c r="F306" i="1"/>
  <c r="F305" i="1"/>
  <c r="F304" i="1"/>
  <c r="F303" i="1"/>
  <c r="F293" i="1"/>
  <c r="F292" i="1"/>
  <c r="F291" i="1"/>
  <c r="F290" i="1"/>
  <c r="F289" i="1"/>
  <c r="F288" i="1"/>
  <c r="F263" i="1"/>
  <c r="F262" i="1"/>
  <c r="F261" i="1"/>
  <c r="F260" i="1"/>
  <c r="F259" i="1"/>
  <c r="F258" i="1"/>
  <c r="F248" i="1"/>
  <c r="F247" i="1"/>
  <c r="F246" i="1"/>
  <c r="F245" i="1"/>
  <c r="F244" i="1"/>
  <c r="F243" i="1"/>
  <c r="F242" i="1"/>
  <c r="F241" i="1"/>
  <c r="F240" i="1"/>
  <c r="F236" i="1"/>
  <c r="F235" i="1"/>
  <c r="F234" i="1"/>
  <c r="F233" i="1"/>
  <c r="F232" i="1"/>
  <c r="F231" i="1"/>
  <c r="C101" i="8"/>
  <c r="C100" i="8"/>
  <c r="C99" i="8"/>
  <c r="C92" i="8"/>
  <c r="C91" i="8"/>
  <c r="C90" i="8"/>
  <c r="C89" i="8"/>
  <c r="C88" i="8"/>
  <c r="C87" i="8"/>
  <c r="C74" i="8"/>
  <c r="C73" i="8"/>
  <c r="C72" i="8"/>
  <c r="C65" i="8"/>
  <c r="C64" i="8"/>
  <c r="C63" i="8"/>
  <c r="C62" i="8"/>
  <c r="C61" i="8"/>
  <c r="C60" i="8"/>
  <c r="C47" i="8"/>
  <c r="C46" i="8"/>
  <c r="C45" i="8"/>
  <c r="C38" i="8"/>
  <c r="C37" i="8"/>
  <c r="C36" i="8"/>
  <c r="C35" i="8"/>
  <c r="C34" i="8"/>
  <c r="C33" i="8"/>
  <c r="C20" i="8"/>
  <c r="C19" i="8"/>
  <c r="C18" i="8"/>
  <c r="C11" i="8"/>
  <c r="C10" i="8"/>
  <c r="C9" i="8"/>
  <c r="C8" i="8"/>
  <c r="C7" i="8"/>
  <c r="C6" i="8"/>
  <c r="C293" i="6"/>
  <c r="C292" i="6"/>
  <c r="C291" i="6"/>
  <c r="C281" i="6"/>
  <c r="C280" i="6"/>
  <c r="C279" i="6"/>
  <c r="C242" i="6"/>
  <c r="C241" i="6"/>
  <c r="C240" i="6"/>
  <c r="C230" i="6"/>
  <c r="C229" i="6"/>
  <c r="C228" i="6"/>
  <c r="C197" i="6"/>
  <c r="C196" i="6"/>
  <c r="C195" i="6"/>
  <c r="C185" i="6"/>
  <c r="C184" i="6"/>
  <c r="C183" i="6"/>
  <c r="C180" i="6"/>
  <c r="C146" i="6"/>
  <c r="C145" i="6"/>
  <c r="C144" i="6"/>
  <c r="C129" i="6"/>
  <c r="C134" i="6"/>
  <c r="C133" i="6"/>
  <c r="C132" i="6"/>
  <c r="C130" i="6"/>
  <c r="C110" i="6"/>
  <c r="C109" i="6"/>
  <c r="C103" i="6"/>
  <c r="C108" i="6"/>
  <c r="C104" i="6"/>
  <c r="C77" i="6"/>
  <c r="C76" i="6"/>
  <c r="C70" i="6"/>
  <c r="C75" i="6"/>
  <c r="C69" i="6"/>
  <c r="C50" i="6"/>
  <c r="C49" i="6"/>
  <c r="C48" i="6"/>
  <c r="C43" i="6"/>
  <c r="C17" i="6"/>
  <c r="C16" i="6"/>
  <c r="C15" i="6"/>
  <c r="C9" i="6"/>
  <c r="C10" i="6"/>
  <c r="C62" i="5"/>
  <c r="C53" i="5"/>
  <c r="C61" i="5"/>
  <c r="C52" i="5"/>
  <c r="C60" i="5"/>
  <c r="C51" i="5"/>
  <c r="C35" i="5"/>
  <c r="C26" i="5"/>
  <c r="C34" i="5"/>
  <c r="C25" i="5"/>
  <c r="C33" i="5"/>
  <c r="C24" i="5"/>
  <c r="C17" i="5"/>
  <c r="C16" i="5"/>
  <c r="C15" i="5"/>
  <c r="C8" i="5"/>
  <c r="C7" i="5"/>
  <c r="C6" i="5"/>
  <c r="C419" i="4"/>
  <c r="C418" i="4"/>
  <c r="C417" i="4"/>
  <c r="C416" i="4"/>
  <c r="C415" i="4"/>
  <c r="C414" i="4"/>
  <c r="C395" i="4"/>
  <c r="C394" i="4"/>
  <c r="C391" i="4"/>
  <c r="C393" i="4"/>
  <c r="C392" i="4"/>
  <c r="C383" i="4"/>
  <c r="C390" i="4"/>
  <c r="C344" i="4"/>
  <c r="C343" i="4"/>
  <c r="C342" i="4"/>
  <c r="C341" i="4"/>
  <c r="C340" i="4"/>
  <c r="C339" i="4"/>
  <c r="C317" i="4"/>
  <c r="C314" i="4"/>
  <c r="C316" i="4"/>
  <c r="C313" i="4"/>
  <c r="C315" i="4"/>
  <c r="C263" i="4"/>
  <c r="C262" i="4"/>
  <c r="C261" i="4"/>
  <c r="C260" i="4"/>
  <c r="C259" i="4"/>
  <c r="C258" i="4"/>
  <c r="C239" i="4"/>
  <c r="C236" i="4"/>
  <c r="C238" i="4"/>
  <c r="C237" i="4"/>
  <c r="C234" i="4"/>
  <c r="C235" i="4"/>
  <c r="C188" i="4"/>
  <c r="C187" i="4"/>
  <c r="C186" i="4"/>
  <c r="C185" i="4"/>
  <c r="C184" i="4"/>
  <c r="C183" i="4"/>
  <c r="C161" i="4"/>
  <c r="C158" i="4"/>
  <c r="C160" i="4"/>
  <c r="C157" i="4"/>
  <c r="C159" i="4"/>
  <c r="C156" i="4"/>
  <c r="C125" i="4"/>
  <c r="C124" i="4"/>
  <c r="C112" i="4"/>
  <c r="C123" i="4"/>
  <c r="C111" i="4"/>
  <c r="C95" i="4"/>
  <c r="C83" i="4"/>
  <c r="C94" i="4"/>
  <c r="C82" i="4"/>
  <c r="C93" i="4"/>
  <c r="C59" i="4"/>
  <c r="C58" i="4"/>
  <c r="C46" i="4"/>
  <c r="C57" i="4"/>
  <c r="C45" i="4"/>
  <c r="C29" i="4"/>
  <c r="C17" i="4"/>
  <c r="C28" i="4"/>
  <c r="C16" i="4"/>
  <c r="C27" i="4"/>
  <c r="C452" i="3"/>
  <c r="C451" i="3"/>
  <c r="C450" i="3"/>
  <c r="C449" i="3"/>
  <c r="C448" i="3"/>
  <c r="C447" i="3"/>
  <c r="C428" i="3"/>
  <c r="C427" i="3"/>
  <c r="C426" i="3"/>
  <c r="C425" i="3"/>
  <c r="C416" i="3"/>
  <c r="C424" i="3"/>
  <c r="C371" i="3"/>
  <c r="C370" i="3"/>
  <c r="C369" i="3"/>
  <c r="C368" i="3"/>
  <c r="C367" i="3"/>
  <c r="C366" i="3"/>
  <c r="C344" i="3"/>
  <c r="C343" i="3"/>
  <c r="C342" i="3"/>
  <c r="C341" i="3"/>
  <c r="C340" i="3"/>
  <c r="C287" i="3"/>
  <c r="C286" i="3"/>
  <c r="C285" i="3"/>
  <c r="C284" i="3"/>
  <c r="C283" i="3"/>
  <c r="C282" i="3"/>
  <c r="C263" i="3"/>
  <c r="C262" i="3"/>
  <c r="C261" i="3"/>
  <c r="C258" i="3"/>
  <c r="C260" i="3"/>
  <c r="C251" i="3"/>
  <c r="C259" i="3"/>
  <c r="C206" i="3"/>
  <c r="C205" i="3"/>
  <c r="C204" i="3"/>
  <c r="C203" i="3"/>
  <c r="C202" i="3"/>
  <c r="C201" i="3"/>
  <c r="C179" i="3"/>
  <c r="C178" i="3"/>
  <c r="C175" i="3"/>
  <c r="C177" i="3"/>
  <c r="C174" i="3"/>
  <c r="C176" i="3"/>
  <c r="C167" i="3"/>
  <c r="C140" i="3"/>
  <c r="C139" i="3"/>
  <c r="C138" i="3"/>
  <c r="C104" i="3"/>
  <c r="C103" i="3"/>
  <c r="C102" i="3"/>
  <c r="C65" i="3"/>
  <c r="C64" i="3"/>
  <c r="C63" i="3"/>
  <c r="C29" i="3"/>
  <c r="C28" i="3"/>
  <c r="C27" i="3"/>
  <c r="C50" i="2"/>
  <c r="C49" i="2"/>
  <c r="C48" i="2"/>
  <c r="C45" i="2"/>
  <c r="C46" i="2"/>
  <c r="C38" i="2"/>
  <c r="C37" i="2"/>
  <c r="C25" i="2"/>
  <c r="C36" i="2"/>
  <c r="C29" i="2"/>
  <c r="C28" i="2"/>
  <c r="C27" i="2"/>
  <c r="C26" i="2"/>
  <c r="C17" i="2"/>
  <c r="C16" i="2"/>
  <c r="C15" i="2"/>
  <c r="C8" i="2"/>
  <c r="C7" i="2"/>
  <c r="C6" i="2"/>
  <c r="C305" i="1"/>
  <c r="C304" i="1"/>
  <c r="C303" i="1"/>
  <c r="C293" i="1"/>
  <c r="C290" i="1"/>
  <c r="C292" i="1"/>
  <c r="C291" i="1"/>
  <c r="C260" i="1"/>
  <c r="C259" i="1"/>
  <c r="C258" i="1"/>
  <c r="C248" i="1"/>
  <c r="C245" i="1"/>
  <c r="C247" i="1"/>
  <c r="C246" i="1"/>
  <c r="C206" i="1"/>
  <c r="C205" i="1"/>
  <c r="C204" i="1"/>
  <c r="C194" i="1"/>
  <c r="C193" i="1"/>
  <c r="C190" i="1"/>
  <c r="C192" i="1"/>
  <c r="C161" i="1"/>
  <c r="C160" i="1"/>
  <c r="C159" i="1"/>
  <c r="C149" i="1"/>
  <c r="C148" i="1"/>
  <c r="C145" i="1"/>
  <c r="C147" i="1"/>
  <c r="C144" i="1"/>
  <c r="C116" i="1"/>
  <c r="C115" i="1"/>
  <c r="C109" i="1"/>
  <c r="C114" i="1"/>
  <c r="C110" i="1"/>
  <c r="C108" i="1"/>
  <c r="C89" i="1"/>
  <c r="C88" i="1"/>
  <c r="C82" i="1"/>
  <c r="C87" i="1"/>
  <c r="C83" i="1"/>
  <c r="C81" i="1"/>
  <c r="C53" i="1"/>
  <c r="C47" i="1"/>
  <c r="C52" i="1"/>
  <c r="C51" i="1"/>
  <c r="C46" i="1"/>
  <c r="C26" i="1"/>
  <c r="C25" i="1"/>
  <c r="C19" i="1"/>
  <c r="C24" i="1"/>
  <c r="C18" i="1"/>
  <c r="C44" i="6"/>
  <c r="C182" i="6"/>
  <c r="C278" i="6"/>
  <c r="C276" i="6"/>
  <c r="C227" i="6"/>
  <c r="C226" i="6"/>
  <c r="C277" i="6"/>
  <c r="C148" i="4"/>
  <c r="C339" i="3"/>
  <c r="C423" i="3"/>
  <c r="C415" i="3"/>
  <c r="C330" i="3"/>
  <c r="C24" i="2"/>
  <c r="C20" i="1"/>
  <c r="C45" i="1"/>
  <c r="C146" i="1"/>
  <c r="C80" i="1"/>
  <c r="C289" i="1"/>
  <c r="C191" i="1"/>
  <c r="C11" i="6"/>
  <c r="C42" i="6"/>
  <c r="C71" i="6"/>
  <c r="C68" i="6"/>
  <c r="C102" i="6"/>
  <c r="C131" i="6"/>
  <c r="C181" i="6"/>
  <c r="C225" i="6"/>
  <c r="C222" i="6"/>
  <c r="C149" i="4"/>
  <c r="C146" i="4"/>
  <c r="C225" i="4"/>
  <c r="C227" i="4"/>
  <c r="C382" i="4"/>
  <c r="C15" i="4"/>
  <c r="C47" i="4"/>
  <c r="C81" i="4"/>
  <c r="C113" i="4"/>
  <c r="C312" i="4"/>
  <c r="C226" i="4"/>
  <c r="C304" i="4"/>
  <c r="C381" i="4"/>
  <c r="C165" i="3"/>
  <c r="C249" i="3"/>
  <c r="C166" i="3"/>
  <c r="C163" i="3"/>
  <c r="C331" i="3"/>
  <c r="C414" i="3"/>
  <c r="C250" i="3"/>
  <c r="C47" i="2"/>
  <c r="C142" i="1"/>
  <c r="C78" i="1"/>
  <c r="C244" i="1"/>
  <c r="C288" i="1"/>
  <c r="C79" i="1"/>
  <c r="C243" i="1"/>
  <c r="C224" i="6"/>
  <c r="C128" i="6"/>
  <c r="C126" i="6"/>
  <c r="C67" i="6"/>
  <c r="C66" i="6"/>
  <c r="C8" i="6"/>
  <c r="C7" i="6"/>
  <c r="C305" i="4"/>
  <c r="C302" i="4"/>
  <c r="C147" i="4"/>
  <c r="C145" i="4"/>
  <c r="C80" i="4"/>
  <c r="C74" i="4"/>
  <c r="C79" i="4"/>
  <c r="C78" i="4"/>
  <c r="C13" i="4"/>
  <c r="C7" i="4"/>
  <c r="C12" i="4"/>
  <c r="C328" i="3"/>
  <c r="C327" i="3"/>
  <c r="C321" i="3"/>
  <c r="C332" i="3"/>
  <c r="C329" i="3"/>
  <c r="C322" i="3"/>
  <c r="C164" i="3"/>
  <c r="C128" i="3"/>
  <c r="C127" i="3"/>
  <c r="C126" i="3"/>
  <c r="C92" i="3"/>
  <c r="C91" i="3"/>
  <c r="C90" i="3"/>
  <c r="C87" i="3"/>
  <c r="C53" i="3"/>
  <c r="C52" i="3"/>
  <c r="C51" i="3"/>
  <c r="C17" i="3"/>
  <c r="C16" i="3"/>
  <c r="C15" i="3"/>
  <c r="C241" i="1"/>
  <c r="C240" i="1"/>
  <c r="C242" i="1"/>
  <c r="C189" i="1"/>
  <c r="C143" i="1"/>
  <c r="C133" i="1"/>
  <c r="C71" i="1"/>
  <c r="C70" i="1"/>
  <c r="C69" i="1"/>
  <c r="C17" i="1"/>
  <c r="C8" i="1"/>
  <c r="C15" i="1"/>
  <c r="C6" i="1"/>
  <c r="C16" i="1"/>
  <c r="C14" i="11"/>
  <c r="C223" i="6"/>
  <c r="C6" i="4"/>
  <c r="C14" i="4"/>
  <c r="C301" i="4"/>
  <c r="C72" i="4"/>
  <c r="C127" i="6"/>
  <c r="C6" i="6"/>
  <c r="C11" i="11"/>
  <c r="C303" i="4"/>
  <c r="C73" i="4"/>
  <c r="C8" i="4"/>
  <c r="C12" i="3"/>
  <c r="C162" i="3"/>
  <c r="C156" i="3"/>
  <c r="C158" i="3"/>
  <c r="C141" i="1"/>
  <c r="C296" i="4"/>
  <c r="C140" i="4"/>
  <c r="C144" i="4"/>
  <c r="C139" i="4"/>
  <c r="C323" i="3"/>
  <c r="C157" i="3"/>
  <c r="C88" i="3"/>
  <c r="C89" i="3"/>
  <c r="C81" i="3"/>
  <c r="C14" i="3"/>
  <c r="C13" i="3"/>
  <c r="C6" i="3"/>
  <c r="C231" i="1"/>
  <c r="C232" i="1"/>
  <c r="C233" i="1"/>
  <c r="C132" i="1"/>
  <c r="C134" i="1"/>
  <c r="C7" i="1"/>
  <c r="C13" i="11"/>
  <c r="C8" i="11"/>
  <c r="C295" i="4"/>
  <c r="C82" i="3"/>
  <c r="C300" i="4"/>
  <c r="C138" i="4"/>
  <c r="C83" i="3"/>
  <c r="C7" i="3"/>
  <c r="C8" i="3"/>
  <c r="B7" i="11"/>
  <c r="C294" i="4"/>
  <c r="D9" i="11"/>
  <c r="D7" i="11"/>
  <c r="C7" i="11"/>
  <c r="D12" i="11"/>
  <c r="C12" i="11"/>
  <c r="B14" i="11"/>
  <c r="D14" i="11"/>
  <c r="D11" i="11"/>
  <c r="B11" i="11"/>
  <c r="D8" i="11"/>
  <c r="E7" i="11"/>
  <c r="E11" i="11"/>
  <c r="E14" i="11"/>
  <c r="E8" i="11"/>
  <c r="E10" i="11"/>
  <c r="D10" i="11"/>
  <c r="C10" i="11"/>
  <c r="B10" i="11"/>
  <c r="B16" i="11"/>
  <c r="E9" i="11"/>
  <c r="B12" i="11"/>
  <c r="E12" i="11"/>
  <c r="B9" i="11"/>
  <c r="C9" i="11"/>
  <c r="B13" i="11"/>
  <c r="D13" i="11"/>
  <c r="E13" i="11"/>
  <c r="A18" i="11" l="1"/>
  <c r="A19" i="11"/>
</calcChain>
</file>

<file path=xl/comments1.xml><?xml version="1.0" encoding="utf-8"?>
<comments xmlns="http://schemas.openxmlformats.org/spreadsheetml/2006/main">
  <authors>
    <author>Pavel Dvořák</author>
    <author>BCL</author>
    <author>LU</author>
  </authors>
  <commentList>
    <comment ref="A3" authorId="0" shapeId="0">
      <text>
        <r>
          <rPr>
            <sz val="9"/>
            <color indexed="81"/>
            <rFont val="Tahoma"/>
            <family val="2"/>
          </rPr>
          <t>Enter your Nosig in the format:
BXXX
ZXXX
WXXX</t>
        </r>
      </text>
    </comment>
    <comment ref="A4" authorId="0" shapeId="0">
      <text>
        <r>
          <rPr>
            <b/>
            <sz val="9"/>
            <color indexed="81"/>
            <rFont val="Tahoma"/>
            <family val="2"/>
          </rPr>
          <t>The year for which data is reported</t>
        </r>
      </text>
    </comment>
    <comment ref="A5" authorId="0" shapeId="0">
      <text>
        <r>
          <rPr>
            <b/>
            <sz val="9"/>
            <color indexed="81"/>
            <rFont val="Tahoma"/>
            <family val="2"/>
          </rPr>
          <t>Term</t>
        </r>
        <r>
          <rPr>
            <sz val="9"/>
            <color indexed="81"/>
            <rFont val="Tahoma"/>
            <family val="2"/>
          </rPr>
          <t xml:space="preserve"> to which the data refer:
h1 = January to June
h2 = July to December</t>
        </r>
      </text>
    </comment>
    <comment ref="A6" authorId="1" shapeId="0">
      <text>
        <r>
          <rPr>
            <sz val="9"/>
            <color indexed="81"/>
            <rFont val="Tahoma"/>
            <family val="2"/>
          </rPr>
          <t>full name of the payment service provider subject to the data reporting procedure as it appears in the applicable national register for credit institutions, payment institutions or electronic money institutions</t>
        </r>
      </text>
    </comment>
    <comment ref="A7" authorId="2" shapeId="0">
      <text>
        <r>
          <rPr>
            <sz val="9"/>
            <color indexed="81"/>
            <rFont val="Tahoma"/>
            <family val="2"/>
          </rPr>
          <t>home Member State authorisation number</t>
        </r>
      </text>
    </comment>
    <comment ref="A8" authorId="2" shapeId="0">
      <text>
        <r>
          <rPr>
            <sz val="9"/>
            <color indexed="81"/>
            <rFont val="Tahoma"/>
            <family val="2"/>
          </rPr>
          <t>home Member State where the licence has been issued</t>
        </r>
      </text>
    </comment>
    <comment ref="A9" authorId="1" shapeId="0">
      <text>
        <r>
          <rPr>
            <sz val="9"/>
            <color indexed="81"/>
            <rFont val="Tahoma"/>
            <family val="2"/>
          </rPr>
          <t>name and surname of the person responsible for reporting the data or, if a third party provider reports on behalf of the payment service provider, name and surname of the person in charge of the data management department or similar area, at the level of the payment service provider</t>
        </r>
      </text>
    </comment>
    <comment ref="A10" authorId="1" shapeId="0">
      <text>
        <r>
          <rPr>
            <sz val="9"/>
            <color indexed="81"/>
            <rFont val="Tahoma"/>
            <family val="2"/>
          </rPr>
          <t>email address to which any requests for further clarification should be addressed, if needed. It can be either a personal or a corporate e-mail address</t>
        </r>
      </text>
    </comment>
    <comment ref="A11" authorId="1" shapeId="0">
      <text>
        <r>
          <rPr>
            <sz val="9"/>
            <color indexed="81"/>
            <rFont val="Tahoma"/>
            <family val="2"/>
          </rPr>
          <t>telephone number through which any requests for further clarification should be addressed, if needed. It can be either a personal or a corporate phone number</t>
        </r>
      </text>
    </comment>
  </commentList>
</comments>
</file>

<file path=xl/comments2.xml><?xml version="1.0" encoding="utf-8"?>
<comments xmlns="http://schemas.openxmlformats.org/spreadsheetml/2006/main">
  <authors>
    <author>Pavel Dvorak</author>
    <author>Pavel Dvořák</author>
    <author>Hofmeister, Robert</author>
    <author>Robert Hofmeister</author>
  </authors>
  <commentList>
    <comment ref="F4" authorId="0" shapeId="0">
      <text>
        <r>
          <rPr>
            <sz val="9"/>
            <color indexed="81"/>
            <rFont val="Tahoma"/>
            <family val="2"/>
          </rPr>
          <t>This check verifies that each total is equal to the sum of its elements.
 In all cases, 0 or TRUE is the expected result.
 The check formula is included in the comment for each cell.</t>
        </r>
      </text>
    </comment>
    <comment ref="G4" authorId="0" shapeId="0">
      <text>
        <r>
          <rPr>
            <sz val="9"/>
            <color indexed="81"/>
            <rFont val="Tahoma"/>
            <family val="2"/>
          </rPr>
          <t>No empty cells are expected.
Both value and data availability must be filled.</t>
        </r>
      </text>
    </comment>
    <comment ref="H4" authorId="0" shapeId="0">
      <text>
        <r>
          <rPr>
            <sz val="9"/>
            <color indexed="81"/>
            <rFont val="Tahoma"/>
            <family val="2"/>
          </rPr>
          <t>For positive values, data availability flag should be "OK". 
 Also, the E flag is only allowed for fraud data.</t>
        </r>
      </text>
    </comment>
    <comment ref="I4" authorId="0" shapeId="0">
      <text>
        <r>
          <rPr>
            <sz val="9"/>
            <color indexed="81"/>
            <rFont val="Tahoma"/>
            <family val="2"/>
          </rPr>
          <t>Part 1:
Fva &gt; 0 if and only if Fvo &gt; 0 
Pva &gt; 0 if and only if Pvo &gt; 0
Part 2:
Pvo &gt;= Fvo, and Pva &gt;= Fva</t>
        </r>
      </text>
    </comment>
    <comment ref="A5" authorId="1" shapeId="0">
      <text>
        <r>
          <rPr>
            <sz val="9"/>
            <color indexed="81"/>
            <rFont val="Tahoma"/>
            <family val="2"/>
          </rPr>
          <t>For the cross-border transactions, the relevant geo codes should be used:
"IX" stands for cross-border within EEA
"OX" stands for cross-border outside EEA 
"XX" is a generic geo code to be used for reporting of "losses due to fraud per liability bearer".</t>
        </r>
      </text>
    </comment>
    <comment ref="B5" authorId="1" shapeId="0">
      <text>
        <r>
          <rPr>
            <sz val="9"/>
            <color indexed="81"/>
            <rFont val="Tahoma"/>
            <family val="2"/>
          </rPr>
          <t>See table "Field codes" for more details.</t>
        </r>
      </text>
    </comment>
    <comment ref="C5" authorId="2" shapeId="0">
      <text>
        <r>
          <rPr>
            <sz val="8"/>
            <color indexed="81"/>
            <rFont val="Tahoma"/>
            <family val="2"/>
          </rPr>
          <t xml:space="preserve">please </t>
        </r>
        <r>
          <rPr>
            <b/>
            <sz val="8"/>
            <color indexed="81"/>
            <rFont val="Tahoma"/>
            <family val="2"/>
          </rPr>
          <t xml:space="preserve">do not modify the </t>
        </r>
        <r>
          <rPr>
            <sz val="8"/>
            <color indexed="81"/>
            <rFont val="Tahoma"/>
            <family val="2"/>
          </rPr>
          <t>number</t>
        </r>
        <r>
          <rPr>
            <b/>
            <sz val="8"/>
            <color indexed="81"/>
            <rFont val="Tahoma"/>
            <family val="2"/>
          </rPr>
          <t xml:space="preserve"> format.
to be reported in actual units, with two decimals for values
</t>
        </r>
      </text>
    </comment>
    <comment ref="D5" authorId="3" shapeId="0">
      <text>
        <r>
          <rPr>
            <sz val="8"/>
            <color indexed="81"/>
            <rFont val="Tahoma"/>
            <family val="2"/>
          </rPr>
          <t xml:space="preserve">Indicate if </t>
        </r>
        <r>
          <rPr>
            <b/>
            <sz val="8"/>
            <color indexed="81"/>
            <rFont val="Tahoma"/>
            <family val="2"/>
          </rPr>
          <t>data entry</t>
        </r>
        <r>
          <rPr>
            <sz val="8"/>
            <color indexed="81"/>
            <rFont val="Tahoma"/>
            <family val="2"/>
          </rPr>
          <t xml:space="preserve"> is 
available (</t>
        </r>
        <r>
          <rPr>
            <b/>
            <sz val="8"/>
            <color indexed="81"/>
            <rFont val="Tahoma"/>
            <family val="2"/>
          </rPr>
          <t>OK</t>
        </r>
        <r>
          <rPr>
            <sz val="8"/>
            <color indexed="81"/>
            <rFont val="Tahoma"/>
            <family val="2"/>
          </rPr>
          <t>)
not applicable</t>
        </r>
        <r>
          <rPr>
            <b/>
            <sz val="8"/>
            <color indexed="81"/>
            <rFont val="Tahoma"/>
            <family val="2"/>
          </rPr>
          <t xml:space="preserve"> </t>
        </r>
        <r>
          <rPr>
            <sz val="8"/>
            <color indexed="81"/>
            <rFont val="Tahoma"/>
            <family val="2"/>
          </rPr>
          <t>(</t>
        </r>
        <r>
          <rPr>
            <b/>
            <sz val="8"/>
            <color indexed="81"/>
            <rFont val="Tahoma"/>
            <family val="2"/>
          </rPr>
          <t>NA</t>
        </r>
        <r>
          <rPr>
            <sz val="8"/>
            <color indexed="81"/>
            <rFont val="Tahoma"/>
            <family val="2"/>
          </rPr>
          <t>)
an estimate (</t>
        </r>
        <r>
          <rPr>
            <b/>
            <sz val="8"/>
            <color indexed="81"/>
            <rFont val="Tahoma"/>
            <family val="2"/>
          </rPr>
          <t>E</t>
        </r>
        <r>
          <rPr>
            <sz val="8"/>
            <color indexed="81"/>
            <rFont val="Tahoma"/>
            <family val="2"/>
          </rPr>
          <t>) ← only for fraud data</t>
        </r>
      </text>
    </comment>
    <comment ref="E5" authorId="3" shapeId="0">
      <text>
        <r>
          <rPr>
            <sz val="8"/>
            <color indexed="81"/>
            <rFont val="Tahoma"/>
            <family val="2"/>
          </rPr>
          <t xml:space="preserve">Can be used for providing further information in the form of free text comments.
Please do </t>
        </r>
        <r>
          <rPr>
            <b/>
            <sz val="8"/>
            <color indexed="81"/>
            <rFont val="Tahoma"/>
            <family val="2"/>
          </rPr>
          <t>not</t>
        </r>
        <r>
          <rPr>
            <sz val="8"/>
            <color indexed="81"/>
            <rFont val="Tahoma"/>
            <family val="2"/>
          </rPr>
          <t xml:space="preserve"> include the character ";" (semicolon)</t>
        </r>
      </text>
    </comment>
    <comment ref="B6" authorId="1" shapeId="0">
      <text>
        <r>
          <rPr>
            <sz val="9"/>
            <color indexed="81"/>
            <rFont val="Tahoma"/>
            <family val="2"/>
          </rPr>
          <t xml:space="preserve">1 Credit transfers
</t>
        </r>
      </text>
    </comment>
    <comment ref="F6" authorId="0" shapeId="0">
      <text>
        <r>
          <rPr>
            <sz val="9"/>
            <color indexed="81"/>
            <rFont val="Tahoma"/>
            <family val="2"/>
          </rPr>
          <t>Geo: LU
Formula: Pvo1 = Pvo1.2 + Pvo1.3</t>
        </r>
      </text>
    </comment>
    <comment ref="B7" authorId="1" shapeId="0">
      <text>
        <r>
          <rPr>
            <sz val="9"/>
            <color indexed="81"/>
            <rFont val="Tahoma"/>
            <family val="2"/>
          </rPr>
          <t xml:space="preserve">1 Credit transfers
</t>
        </r>
      </text>
    </comment>
    <comment ref="F7" authorId="0" shapeId="0">
      <text>
        <r>
          <rPr>
            <sz val="9"/>
            <color indexed="81"/>
            <rFont val="Tahoma"/>
            <family val="2"/>
          </rPr>
          <t>Geo: IX
Formula: Pvo1 = Pvo1.2 + Pvo1.3</t>
        </r>
      </text>
    </comment>
    <comment ref="B8" authorId="1" shapeId="0">
      <text>
        <r>
          <rPr>
            <sz val="9"/>
            <color indexed="81"/>
            <rFont val="Tahoma"/>
            <family val="2"/>
          </rPr>
          <t xml:space="preserve">1 Credit transfers
</t>
        </r>
      </text>
    </comment>
    <comment ref="F8" authorId="0" shapeId="0">
      <text>
        <r>
          <rPr>
            <sz val="9"/>
            <color indexed="81"/>
            <rFont val="Tahoma"/>
            <family val="2"/>
          </rPr>
          <t>Geo: OX
Formula: Pvo1 = Pvo1.2 + Pvo1.3</t>
        </r>
      </text>
    </comment>
    <comment ref="B9" authorId="1" shapeId="0">
      <text>
        <r>
          <rPr>
            <sz val="9"/>
            <color indexed="81"/>
            <rFont val="Tahoma"/>
            <family val="2"/>
          </rPr>
          <t xml:space="preserve">1 Credit transfers
1.1 Of which initiated by payment initiation service providers
</t>
        </r>
      </text>
    </comment>
    <comment ref="F9" authorId="0" shapeId="0">
      <text>
        <r>
          <rPr>
            <sz val="9"/>
            <color indexed="81"/>
            <rFont val="Tahoma"/>
            <family val="2"/>
          </rPr>
          <t>Geo: LU
Formula: Pvo1 &gt;= Pvo1.1</t>
        </r>
      </text>
    </comment>
    <comment ref="B10" authorId="1" shapeId="0">
      <text>
        <r>
          <rPr>
            <sz val="9"/>
            <color indexed="81"/>
            <rFont val="Tahoma"/>
            <family val="2"/>
          </rPr>
          <t xml:space="preserve">1 Credit transfers
1.1 Of which initiated by payment initiation service providers
</t>
        </r>
      </text>
    </comment>
    <comment ref="F10" authorId="0" shapeId="0">
      <text>
        <r>
          <rPr>
            <sz val="9"/>
            <color indexed="81"/>
            <rFont val="Tahoma"/>
            <family val="2"/>
          </rPr>
          <t>Geo: IX
Formula: Pvo1 &gt;= Pvo1.1</t>
        </r>
      </text>
    </comment>
    <comment ref="B11" authorId="1" shapeId="0">
      <text>
        <r>
          <rPr>
            <sz val="9"/>
            <color indexed="81"/>
            <rFont val="Tahoma"/>
            <family val="2"/>
          </rPr>
          <t xml:space="preserve">1 Credit transfers
1.1 Of which initiated by payment initiation service providers
</t>
        </r>
      </text>
    </comment>
    <comment ref="F11" authorId="0" shapeId="0">
      <text>
        <r>
          <rPr>
            <sz val="9"/>
            <color indexed="81"/>
            <rFont val="Tahoma"/>
            <family val="2"/>
          </rPr>
          <t>Geo: OX
Formula: Pvo1 &gt;= Pvo1.1</t>
        </r>
      </text>
    </comment>
    <comment ref="B12" authorId="1" shapeId="0">
      <text>
        <r>
          <rPr>
            <sz val="9"/>
            <color indexed="81"/>
            <rFont val="Tahoma"/>
            <family val="2"/>
          </rPr>
          <t xml:space="preserve">1 Credit transfers
1.2 Of which initiated non-electronically
</t>
        </r>
      </text>
    </comment>
    <comment ref="B13" authorId="1" shapeId="0">
      <text>
        <r>
          <rPr>
            <sz val="9"/>
            <color indexed="81"/>
            <rFont val="Tahoma"/>
            <family val="2"/>
          </rPr>
          <t xml:space="preserve">1 Credit transfers
1.2 Of which initiated non-electronically
</t>
        </r>
      </text>
    </comment>
    <comment ref="B14" authorId="1" shapeId="0">
      <text>
        <r>
          <rPr>
            <sz val="9"/>
            <color indexed="81"/>
            <rFont val="Tahoma"/>
            <family val="2"/>
          </rPr>
          <t xml:space="preserve">1 Credit transfers
1.2 Of which initiated non-electronically
</t>
        </r>
      </text>
    </comment>
    <comment ref="B15" authorId="1" shapeId="0">
      <text>
        <r>
          <rPr>
            <sz val="9"/>
            <color indexed="81"/>
            <rFont val="Tahoma"/>
            <family val="2"/>
          </rPr>
          <t xml:space="preserve">1 Credit transfers
1.3 Of which Initiated electronically
</t>
        </r>
      </text>
    </comment>
    <comment ref="F15" authorId="0" shapeId="0">
      <text>
        <r>
          <rPr>
            <sz val="9"/>
            <color indexed="81"/>
            <rFont val="Tahoma"/>
            <family val="2"/>
          </rPr>
          <t>Geo: LU
Formula: Pvo1.3 = Pvo1.3.1 + Pvo1.3.2</t>
        </r>
      </text>
    </comment>
    <comment ref="B16" authorId="1" shapeId="0">
      <text>
        <r>
          <rPr>
            <sz val="9"/>
            <color indexed="81"/>
            <rFont val="Tahoma"/>
            <family val="2"/>
          </rPr>
          <t xml:space="preserve">1 Credit transfers
1.3 Of which Initiated electronically
</t>
        </r>
      </text>
    </comment>
    <comment ref="F16" authorId="0" shapeId="0">
      <text>
        <r>
          <rPr>
            <sz val="9"/>
            <color indexed="81"/>
            <rFont val="Tahoma"/>
            <family val="2"/>
          </rPr>
          <t>Geo: IX
Formula: Pvo1.3 = Pvo1.3.1 + Pvo1.3.2</t>
        </r>
      </text>
    </comment>
    <comment ref="B17" authorId="1" shapeId="0">
      <text>
        <r>
          <rPr>
            <sz val="9"/>
            <color indexed="81"/>
            <rFont val="Tahoma"/>
            <family val="2"/>
          </rPr>
          <t xml:space="preserve">1 Credit transfers
1.3 Of which Initiated electronically
</t>
        </r>
      </text>
    </comment>
    <comment ref="F17" authorId="0" shapeId="0">
      <text>
        <r>
          <rPr>
            <sz val="9"/>
            <color indexed="81"/>
            <rFont val="Tahoma"/>
            <family val="2"/>
          </rPr>
          <t>Geo: OX
Formula: Pvo1.3 = Pvo1.3.1 + Pvo1.3.2</t>
        </r>
      </text>
    </comment>
    <comment ref="B18" authorId="1" shapeId="0">
      <text>
        <r>
          <rPr>
            <sz val="9"/>
            <color indexed="81"/>
            <rFont val="Tahoma"/>
            <family val="2"/>
          </rPr>
          <t xml:space="preserve">1 Credit transfers
1.3 Of which Initiated electronically
1.3.1 Of which initiated via remote payment channel
</t>
        </r>
      </text>
    </comment>
    <comment ref="F18" authorId="0" shapeId="0">
      <text>
        <r>
          <rPr>
            <sz val="9"/>
            <color indexed="81"/>
            <rFont val="Tahoma"/>
            <family val="2"/>
          </rPr>
          <t>Geo: LU
Formula: Pvo1.3.1 = Pvo1.3.1.1 + Pvo1.3.1.2</t>
        </r>
      </text>
    </comment>
    <comment ref="B19" authorId="1" shapeId="0">
      <text>
        <r>
          <rPr>
            <sz val="9"/>
            <color indexed="81"/>
            <rFont val="Tahoma"/>
            <family val="2"/>
          </rPr>
          <t xml:space="preserve">1 Credit transfers
1.3 Of which Initiated electronically
1.3.1 Of which initiated via remote payment channel
</t>
        </r>
      </text>
    </comment>
    <comment ref="F19" authorId="0" shapeId="0">
      <text>
        <r>
          <rPr>
            <sz val="9"/>
            <color indexed="81"/>
            <rFont val="Tahoma"/>
            <family val="2"/>
          </rPr>
          <t>Geo: IX
Formula: Pvo1.3.1 = Pvo1.3.1.1 + Pvo1.3.1.2</t>
        </r>
      </text>
    </comment>
    <comment ref="B20" authorId="1" shapeId="0">
      <text>
        <r>
          <rPr>
            <sz val="9"/>
            <color indexed="81"/>
            <rFont val="Tahoma"/>
            <family val="2"/>
          </rPr>
          <t xml:space="preserve">1 Credit transfers
1.3 Of which Initiated electronically
1.3.1 Of which initiated via remote payment channel
</t>
        </r>
      </text>
    </comment>
    <comment ref="F20" authorId="0" shapeId="0">
      <text>
        <r>
          <rPr>
            <sz val="9"/>
            <color indexed="81"/>
            <rFont val="Tahoma"/>
            <family val="2"/>
          </rPr>
          <t>Geo: OX
Formula: Pvo1.3.1 = Pvo1.3.1.1 + Pvo1.3.1.2</t>
        </r>
      </text>
    </comment>
    <comment ref="B21"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B22"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B23"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B24"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24" authorId="0" shapeId="0">
      <text>
        <r>
          <rPr>
            <sz val="9"/>
            <color indexed="81"/>
            <rFont val="Tahoma"/>
            <family val="2"/>
          </rPr>
          <t>Geo: LU
Formula: Pvo1.3.1.2 = Pvo1.3.1.2.4 + Pvo1.3.1.2.5 + Pvo1.3.1.2.6 + Pvo1.3.1.2.7 + Pvo1.3.1.2.8 + Pvo1.3.1.2.9</t>
        </r>
      </text>
    </comment>
    <comment ref="B25"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25" authorId="0" shapeId="0">
      <text>
        <r>
          <rPr>
            <sz val="9"/>
            <color indexed="81"/>
            <rFont val="Tahoma"/>
            <family val="2"/>
          </rPr>
          <t>Geo: IX
Formula: Pvo1.3.1.2 = Pvo1.3.1.2.4 + Pvo1.3.1.2.5 + Pvo1.3.1.2.6 + Pvo1.3.1.2.7 + Pvo1.3.1.2.8 + Pvo1.3.1.2.9</t>
        </r>
      </text>
    </comment>
    <comment ref="B26"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26" authorId="0" shapeId="0">
      <text>
        <r>
          <rPr>
            <sz val="9"/>
            <color indexed="81"/>
            <rFont val="Tahoma"/>
            <family val="2"/>
          </rPr>
          <t>Geo: OX
Formula: Pvo1.3.1.2 = Pvo1.3.1.2.4 + Pvo1.3.1.2.5 + Pvo1.3.1.2.6 + Pvo1.3.1.2.7 + Pvo1.3.1.2.8 + Pvo1.3.1.2.9</t>
        </r>
      </text>
    </comment>
    <comment ref="B27"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28"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29"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30"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31"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32"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33"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34"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35"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36"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37"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38"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39"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40"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41"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42"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43"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44"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45" authorId="1" shapeId="0">
      <text>
        <r>
          <rPr>
            <sz val="9"/>
            <color indexed="81"/>
            <rFont val="Tahoma"/>
            <family val="2"/>
          </rPr>
          <t xml:space="preserve">1 Credit transfers
1.3 Of which Initiated electronically
1.3.2 Of which initiated via non-remote payment channel
</t>
        </r>
      </text>
    </comment>
    <comment ref="F45" authorId="0" shapeId="0">
      <text>
        <r>
          <rPr>
            <sz val="9"/>
            <color indexed="81"/>
            <rFont val="Tahoma"/>
            <family val="2"/>
          </rPr>
          <t>Geo: LU
Formula: Pvo1.3.2 = Pvo1.3.2.1 + Pvo1.3.2.2</t>
        </r>
      </text>
    </comment>
    <comment ref="B46" authorId="1" shapeId="0">
      <text>
        <r>
          <rPr>
            <sz val="9"/>
            <color indexed="81"/>
            <rFont val="Tahoma"/>
            <family val="2"/>
          </rPr>
          <t xml:space="preserve">1 Credit transfers
1.3 Of which Initiated electronically
1.3.2 Of which initiated via non-remote payment channel
</t>
        </r>
      </text>
    </comment>
    <comment ref="F46" authorId="0" shapeId="0">
      <text>
        <r>
          <rPr>
            <sz val="9"/>
            <color indexed="81"/>
            <rFont val="Tahoma"/>
            <family val="2"/>
          </rPr>
          <t>Geo: IX
Formula: Pvo1.3.2 = Pvo1.3.2.1 + Pvo1.3.2.2</t>
        </r>
      </text>
    </comment>
    <comment ref="B47" authorId="1" shapeId="0">
      <text>
        <r>
          <rPr>
            <sz val="9"/>
            <color indexed="81"/>
            <rFont val="Tahoma"/>
            <family val="2"/>
          </rPr>
          <t xml:space="preserve">1 Credit transfers
1.3 Of which Initiated electronically
1.3.2 Of which initiated via non-remote payment channel
</t>
        </r>
      </text>
    </comment>
    <comment ref="F47" authorId="0" shapeId="0">
      <text>
        <r>
          <rPr>
            <sz val="9"/>
            <color indexed="81"/>
            <rFont val="Tahoma"/>
            <family val="2"/>
          </rPr>
          <t>Geo: OX
Formula: Pvo1.3.2 = Pvo1.3.2.1 + Pvo1.3.2.2</t>
        </r>
      </text>
    </comment>
    <comment ref="B48"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B49"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B50"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B51"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51" authorId="0" shapeId="0">
      <text>
        <r>
          <rPr>
            <sz val="9"/>
            <color indexed="81"/>
            <rFont val="Tahoma"/>
            <family val="2"/>
          </rPr>
          <t>Geo: LU
Formula: Pvo1.3.2.2 = Pvo1.3.2.2.4 + Pvo1.3.2.2.5 + Pvo1.3.2.2.6 + Pvo1.3.2.2.7 + Pvo1.3.2.2.8</t>
        </r>
      </text>
    </comment>
    <comment ref="B52"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52" authorId="0" shapeId="0">
      <text>
        <r>
          <rPr>
            <sz val="9"/>
            <color indexed="81"/>
            <rFont val="Tahoma"/>
            <family val="2"/>
          </rPr>
          <t>Geo: IX
Formula: Pvo1.3.2.2 = Pvo1.3.2.2.4 + Pvo1.3.2.2.5 + Pvo1.3.2.2.6 + Pvo1.3.2.2.7 + Pvo1.3.2.2.8</t>
        </r>
      </text>
    </comment>
    <comment ref="B53"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53" authorId="0" shapeId="0">
      <text>
        <r>
          <rPr>
            <sz val="9"/>
            <color indexed="81"/>
            <rFont val="Tahoma"/>
            <family val="2"/>
          </rPr>
          <t>Geo: OX
Formula: Pvo1.3.2.2 = Pvo1.3.2.2.4 + Pvo1.3.2.2.5 + Pvo1.3.2.2.6 + Pvo1.3.2.2.7 + Pvo1.3.2.2.8</t>
        </r>
      </text>
    </comment>
    <comment ref="B54"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55"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56"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57"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58"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59"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60"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61"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62"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63"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64"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65"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66"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67"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68"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69" authorId="1" shapeId="0">
      <text>
        <r>
          <rPr>
            <sz val="9"/>
            <color indexed="81"/>
            <rFont val="Tahoma"/>
            <family val="2"/>
          </rPr>
          <t xml:space="preserve">1 Credit transfers
</t>
        </r>
      </text>
    </comment>
    <comment ref="F69" authorId="0" shapeId="0">
      <text>
        <r>
          <rPr>
            <sz val="9"/>
            <color indexed="81"/>
            <rFont val="Tahoma"/>
            <family val="2"/>
          </rPr>
          <t>Geo: LU
Formula: Pva1 = Pva1.2 + Pva1.3</t>
        </r>
      </text>
    </comment>
    <comment ref="B70" authorId="1" shapeId="0">
      <text>
        <r>
          <rPr>
            <sz val="9"/>
            <color indexed="81"/>
            <rFont val="Tahoma"/>
            <family val="2"/>
          </rPr>
          <t xml:space="preserve">1 Credit transfers
</t>
        </r>
      </text>
    </comment>
    <comment ref="F70" authorId="0" shapeId="0">
      <text>
        <r>
          <rPr>
            <sz val="9"/>
            <color indexed="81"/>
            <rFont val="Tahoma"/>
            <family val="2"/>
          </rPr>
          <t>Geo: IX
Formula: Pva1 = Pva1.2 + Pva1.3</t>
        </r>
      </text>
    </comment>
    <comment ref="B71" authorId="1" shapeId="0">
      <text>
        <r>
          <rPr>
            <sz val="9"/>
            <color indexed="81"/>
            <rFont val="Tahoma"/>
            <family val="2"/>
          </rPr>
          <t xml:space="preserve">1 Credit transfers
</t>
        </r>
      </text>
    </comment>
    <comment ref="F71" authorId="0" shapeId="0">
      <text>
        <r>
          <rPr>
            <sz val="9"/>
            <color indexed="81"/>
            <rFont val="Tahoma"/>
            <family val="2"/>
          </rPr>
          <t>Geo: OX
Formula: Pva1 = Pva1.2 + Pva1.3</t>
        </r>
      </text>
    </comment>
    <comment ref="B72" authorId="1" shapeId="0">
      <text>
        <r>
          <rPr>
            <sz val="9"/>
            <color indexed="81"/>
            <rFont val="Tahoma"/>
            <family val="2"/>
          </rPr>
          <t xml:space="preserve">1 Credit transfers
1.1 Of which initiated by payment initiation service providers
</t>
        </r>
      </text>
    </comment>
    <comment ref="F72" authorId="0" shapeId="0">
      <text>
        <r>
          <rPr>
            <sz val="9"/>
            <color indexed="81"/>
            <rFont val="Tahoma"/>
            <family val="2"/>
          </rPr>
          <t>Geo: LU
Formula: Pva1 &gt;= Pva1.1</t>
        </r>
      </text>
    </comment>
    <comment ref="B73" authorId="1" shapeId="0">
      <text>
        <r>
          <rPr>
            <sz val="9"/>
            <color indexed="81"/>
            <rFont val="Tahoma"/>
            <family val="2"/>
          </rPr>
          <t xml:space="preserve">1 Credit transfers
1.1 Of which initiated by payment initiation service providers
</t>
        </r>
      </text>
    </comment>
    <comment ref="F73" authorId="0" shapeId="0">
      <text>
        <r>
          <rPr>
            <sz val="9"/>
            <color indexed="81"/>
            <rFont val="Tahoma"/>
            <family val="2"/>
          </rPr>
          <t>Geo: IX
Formula: Pva1 &gt;= Pva1.1</t>
        </r>
      </text>
    </comment>
    <comment ref="B74" authorId="1" shapeId="0">
      <text>
        <r>
          <rPr>
            <sz val="9"/>
            <color indexed="81"/>
            <rFont val="Tahoma"/>
            <family val="2"/>
          </rPr>
          <t xml:space="preserve">1 Credit transfers
1.1 Of which initiated by payment initiation service providers
</t>
        </r>
      </text>
    </comment>
    <comment ref="F74" authorId="0" shapeId="0">
      <text>
        <r>
          <rPr>
            <sz val="9"/>
            <color indexed="81"/>
            <rFont val="Tahoma"/>
            <family val="2"/>
          </rPr>
          <t>Geo: OX
Formula: Pva1 &gt;= Pva1.1</t>
        </r>
      </text>
    </comment>
    <comment ref="B75" authorId="1" shapeId="0">
      <text>
        <r>
          <rPr>
            <sz val="9"/>
            <color indexed="81"/>
            <rFont val="Tahoma"/>
            <family val="2"/>
          </rPr>
          <t xml:space="preserve">1 Credit transfers
1.2 Of which initiated non-electronically
</t>
        </r>
      </text>
    </comment>
    <comment ref="B76" authorId="1" shapeId="0">
      <text>
        <r>
          <rPr>
            <sz val="9"/>
            <color indexed="81"/>
            <rFont val="Tahoma"/>
            <family val="2"/>
          </rPr>
          <t xml:space="preserve">1 Credit transfers
1.2 Of which initiated non-electronically
</t>
        </r>
      </text>
    </comment>
    <comment ref="B77" authorId="1" shapeId="0">
      <text>
        <r>
          <rPr>
            <sz val="9"/>
            <color indexed="81"/>
            <rFont val="Tahoma"/>
            <family val="2"/>
          </rPr>
          <t xml:space="preserve">1 Credit transfers
1.2 Of which initiated non-electronically
</t>
        </r>
      </text>
    </comment>
    <comment ref="B78" authorId="1" shapeId="0">
      <text>
        <r>
          <rPr>
            <sz val="9"/>
            <color indexed="81"/>
            <rFont val="Tahoma"/>
            <family val="2"/>
          </rPr>
          <t xml:space="preserve">1 Credit transfers
1.3 Of which Initiated electronically
</t>
        </r>
      </text>
    </comment>
    <comment ref="F78" authorId="0" shapeId="0">
      <text>
        <r>
          <rPr>
            <sz val="9"/>
            <color indexed="81"/>
            <rFont val="Tahoma"/>
            <family val="2"/>
          </rPr>
          <t>Geo: LU
Formula: Pva1.3 = Pva1.3.1 + Pva1.3.2</t>
        </r>
      </text>
    </comment>
    <comment ref="B79" authorId="1" shapeId="0">
      <text>
        <r>
          <rPr>
            <sz val="9"/>
            <color indexed="81"/>
            <rFont val="Tahoma"/>
            <family val="2"/>
          </rPr>
          <t xml:space="preserve">1 Credit transfers
1.3 Of which Initiated electronically
</t>
        </r>
      </text>
    </comment>
    <comment ref="F79" authorId="0" shapeId="0">
      <text>
        <r>
          <rPr>
            <sz val="9"/>
            <color indexed="81"/>
            <rFont val="Tahoma"/>
            <family val="2"/>
          </rPr>
          <t>Geo: IX
Formula: Pva1.3 = Pva1.3.1 + Pva1.3.2</t>
        </r>
      </text>
    </comment>
    <comment ref="B80" authorId="1" shapeId="0">
      <text>
        <r>
          <rPr>
            <sz val="9"/>
            <color indexed="81"/>
            <rFont val="Tahoma"/>
            <family val="2"/>
          </rPr>
          <t xml:space="preserve">1 Credit transfers
1.3 Of which Initiated electronically
</t>
        </r>
      </text>
    </comment>
    <comment ref="F80" authorId="0" shapeId="0">
      <text>
        <r>
          <rPr>
            <sz val="9"/>
            <color indexed="81"/>
            <rFont val="Tahoma"/>
            <family val="2"/>
          </rPr>
          <t>Geo: OX
Formula: Pva1.3 = Pva1.3.1 + Pva1.3.2</t>
        </r>
      </text>
    </comment>
    <comment ref="B81" authorId="1" shapeId="0">
      <text>
        <r>
          <rPr>
            <sz val="9"/>
            <color indexed="81"/>
            <rFont val="Tahoma"/>
            <family val="2"/>
          </rPr>
          <t xml:space="preserve">1 Credit transfers
1.3 Of which Initiated electronically
1.3.1 Of which initiated via remote payment channel
</t>
        </r>
      </text>
    </comment>
    <comment ref="F81" authorId="0" shapeId="0">
      <text>
        <r>
          <rPr>
            <sz val="9"/>
            <color indexed="81"/>
            <rFont val="Tahoma"/>
            <family val="2"/>
          </rPr>
          <t>Geo: LU
Formula: Pva1.3.1 = Pva1.3.1.1 + Pva1.3.1.2</t>
        </r>
      </text>
    </comment>
    <comment ref="B82" authorId="1" shapeId="0">
      <text>
        <r>
          <rPr>
            <sz val="9"/>
            <color indexed="81"/>
            <rFont val="Tahoma"/>
            <family val="2"/>
          </rPr>
          <t xml:space="preserve">1 Credit transfers
1.3 Of which Initiated electronically
1.3.1 Of which initiated via remote payment channel
</t>
        </r>
      </text>
    </comment>
    <comment ref="F82" authorId="0" shapeId="0">
      <text>
        <r>
          <rPr>
            <sz val="9"/>
            <color indexed="81"/>
            <rFont val="Tahoma"/>
            <family val="2"/>
          </rPr>
          <t>Geo: IX
Formula: Pva1.3.1 = Pva1.3.1.1 + Pva1.3.1.2</t>
        </r>
      </text>
    </comment>
    <comment ref="B83" authorId="1" shapeId="0">
      <text>
        <r>
          <rPr>
            <sz val="9"/>
            <color indexed="81"/>
            <rFont val="Tahoma"/>
            <family val="2"/>
          </rPr>
          <t xml:space="preserve">1 Credit transfers
1.3 Of which Initiated electronically
1.3.1 Of which initiated via remote payment channel
</t>
        </r>
      </text>
    </comment>
    <comment ref="F83" authorId="0" shapeId="0">
      <text>
        <r>
          <rPr>
            <sz val="9"/>
            <color indexed="81"/>
            <rFont val="Tahoma"/>
            <family val="2"/>
          </rPr>
          <t>Geo: OX
Formula: Pva1.3.1 = Pva1.3.1.1 + Pva1.3.1.2</t>
        </r>
      </text>
    </comment>
    <comment ref="B84"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B85"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B86"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B87"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87" authorId="0" shapeId="0">
      <text>
        <r>
          <rPr>
            <sz val="9"/>
            <color indexed="81"/>
            <rFont val="Tahoma"/>
            <family val="2"/>
          </rPr>
          <t>Geo: LU
Formula: Pva1.3.1.2 = Pva1.3.1.2.4 + Pva1.3.1.2.5 + Pva1.3.1.2.6 + Pva1.3.1.2.7 + Pva1.3.1.2.8 + Pva1.3.1.2.9</t>
        </r>
      </text>
    </comment>
    <comment ref="B88"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88" authorId="0" shapeId="0">
      <text>
        <r>
          <rPr>
            <sz val="9"/>
            <color indexed="81"/>
            <rFont val="Tahoma"/>
            <family val="2"/>
          </rPr>
          <t>Geo: IX
Formula: Pva1.3.1.2 = Pva1.3.1.2.4 + Pva1.3.1.2.5 + Pva1.3.1.2.6 + Pva1.3.1.2.7 + Pva1.3.1.2.8 + Pva1.3.1.2.9</t>
        </r>
      </text>
    </comment>
    <comment ref="B89"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89" authorId="0" shapeId="0">
      <text>
        <r>
          <rPr>
            <sz val="9"/>
            <color indexed="81"/>
            <rFont val="Tahoma"/>
            <family val="2"/>
          </rPr>
          <t>Geo: OX
Formula: Pva1.3.1.2 = Pva1.3.1.2.4 + Pva1.3.1.2.5 + Pva1.3.1.2.6 + Pva1.3.1.2.7 + Pva1.3.1.2.8 + Pva1.3.1.2.9</t>
        </r>
      </text>
    </comment>
    <comment ref="B90"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91"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92"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93"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94"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95"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96"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97"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98"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99"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100"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101"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102"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103"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104"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105"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106"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107"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108" authorId="1" shapeId="0">
      <text>
        <r>
          <rPr>
            <sz val="9"/>
            <color indexed="81"/>
            <rFont val="Tahoma"/>
            <family val="2"/>
          </rPr>
          <t xml:space="preserve">1 Credit transfers
1.3 Of which Initiated electronically
1.3.2 Of which initiated via non-remote payment channel
</t>
        </r>
      </text>
    </comment>
    <comment ref="F108" authorId="0" shapeId="0">
      <text>
        <r>
          <rPr>
            <sz val="9"/>
            <color indexed="81"/>
            <rFont val="Tahoma"/>
            <family val="2"/>
          </rPr>
          <t>Geo: LU
Formula: Pva1.3.2 = Pva1.3.2.1 + Pva1.3.2.2</t>
        </r>
      </text>
    </comment>
    <comment ref="B109" authorId="1" shapeId="0">
      <text>
        <r>
          <rPr>
            <sz val="9"/>
            <color indexed="81"/>
            <rFont val="Tahoma"/>
            <family val="2"/>
          </rPr>
          <t xml:space="preserve">1 Credit transfers
1.3 Of which Initiated electronically
1.3.2 Of which initiated via non-remote payment channel
</t>
        </r>
      </text>
    </comment>
    <comment ref="F109" authorId="0" shapeId="0">
      <text>
        <r>
          <rPr>
            <sz val="9"/>
            <color indexed="81"/>
            <rFont val="Tahoma"/>
            <family val="2"/>
          </rPr>
          <t>Geo: IX
Formula: Pva1.3.2 = Pva1.3.2.1 + Pva1.3.2.2</t>
        </r>
      </text>
    </comment>
    <comment ref="B110" authorId="1" shapeId="0">
      <text>
        <r>
          <rPr>
            <sz val="9"/>
            <color indexed="81"/>
            <rFont val="Tahoma"/>
            <family val="2"/>
          </rPr>
          <t xml:space="preserve">1 Credit transfers
1.3 Of which Initiated electronically
1.3.2 Of which initiated via non-remote payment channel
</t>
        </r>
      </text>
    </comment>
    <comment ref="F110" authorId="0" shapeId="0">
      <text>
        <r>
          <rPr>
            <sz val="9"/>
            <color indexed="81"/>
            <rFont val="Tahoma"/>
            <family val="2"/>
          </rPr>
          <t>Geo: OX
Formula: Pva1.3.2 = Pva1.3.2.1 + Pva1.3.2.2</t>
        </r>
      </text>
    </comment>
    <comment ref="B111"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B112"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B113"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B114"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114" authorId="0" shapeId="0">
      <text>
        <r>
          <rPr>
            <sz val="9"/>
            <color indexed="81"/>
            <rFont val="Tahoma"/>
            <family val="2"/>
          </rPr>
          <t>Geo: LU
Formula: Pva1.3.2.2 = Pva1.3.2.2.4 + Pva1.3.2.2.5 + Pva1.3.2.2.6 + Pva1.3.2.2.7 + Pva1.3.2.2.8</t>
        </r>
      </text>
    </comment>
    <comment ref="B115"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115" authorId="0" shapeId="0">
      <text>
        <r>
          <rPr>
            <sz val="9"/>
            <color indexed="81"/>
            <rFont val="Tahoma"/>
            <family val="2"/>
          </rPr>
          <t>Geo: IX
Formula: Pva1.3.2.2 = Pva1.3.2.2.4 + Pva1.3.2.2.5 + Pva1.3.2.2.6 + Pva1.3.2.2.7 + Pva1.3.2.2.8</t>
        </r>
      </text>
    </comment>
    <comment ref="B116"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116" authorId="0" shapeId="0">
      <text>
        <r>
          <rPr>
            <sz val="9"/>
            <color indexed="81"/>
            <rFont val="Tahoma"/>
            <family val="2"/>
          </rPr>
          <t>Geo: OX
Formula: Pva1.3.2.2 = Pva1.3.2.2.4 + Pva1.3.2.2.5 + Pva1.3.2.2.6 + Pva1.3.2.2.7 + Pva1.3.2.2.8</t>
        </r>
      </text>
    </comment>
    <comment ref="B117"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118"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119"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120"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121"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122"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123"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124"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125"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126"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127"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128"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129"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130"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131"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132" authorId="1" shapeId="0">
      <text>
        <r>
          <rPr>
            <sz val="9"/>
            <color indexed="81"/>
            <rFont val="Tahoma"/>
            <family val="2"/>
          </rPr>
          <t xml:space="preserve">1 Credit transfers
</t>
        </r>
      </text>
    </comment>
    <comment ref="F132" authorId="0" shapeId="0">
      <text>
        <r>
          <rPr>
            <sz val="9"/>
            <color indexed="81"/>
            <rFont val="Tahoma"/>
            <family val="2"/>
          </rPr>
          <t>Geo: LU
Formula: Fvo1 = Fvo1.2 + Fvo1.3</t>
        </r>
      </text>
    </comment>
    <comment ref="B133" authorId="1" shapeId="0">
      <text>
        <r>
          <rPr>
            <sz val="9"/>
            <color indexed="81"/>
            <rFont val="Tahoma"/>
            <family val="2"/>
          </rPr>
          <t xml:space="preserve">1 Credit transfers
</t>
        </r>
      </text>
    </comment>
    <comment ref="F133" authorId="0" shapeId="0">
      <text>
        <r>
          <rPr>
            <sz val="9"/>
            <color indexed="81"/>
            <rFont val="Tahoma"/>
            <family val="2"/>
          </rPr>
          <t>Geo: IX
Formula: Fvo1 = Fvo1.2 + Fvo1.3</t>
        </r>
      </text>
    </comment>
    <comment ref="B134" authorId="1" shapeId="0">
      <text>
        <r>
          <rPr>
            <sz val="9"/>
            <color indexed="81"/>
            <rFont val="Tahoma"/>
            <family val="2"/>
          </rPr>
          <t xml:space="preserve">1 Credit transfers
</t>
        </r>
      </text>
    </comment>
    <comment ref="F134" authorId="0" shapeId="0">
      <text>
        <r>
          <rPr>
            <sz val="9"/>
            <color indexed="81"/>
            <rFont val="Tahoma"/>
            <family val="2"/>
          </rPr>
          <t>Geo: OX
Formula: Fvo1 = Fvo1.2 + Fvo1.3</t>
        </r>
      </text>
    </comment>
    <comment ref="B135" authorId="1" shapeId="0">
      <text>
        <r>
          <rPr>
            <sz val="9"/>
            <color indexed="81"/>
            <rFont val="Tahoma"/>
            <family val="2"/>
          </rPr>
          <t xml:space="preserve">1 Credit transfers
1.1 Of which initiated by payment initiation service providers
</t>
        </r>
      </text>
    </comment>
    <comment ref="F135" authorId="0" shapeId="0">
      <text>
        <r>
          <rPr>
            <sz val="9"/>
            <color indexed="81"/>
            <rFont val="Tahoma"/>
            <family val="2"/>
          </rPr>
          <t>Geo: LU
Formula: Fvo1 &gt;= Fvo1.1</t>
        </r>
      </text>
    </comment>
    <comment ref="B136" authorId="1" shapeId="0">
      <text>
        <r>
          <rPr>
            <sz val="9"/>
            <color indexed="81"/>
            <rFont val="Tahoma"/>
            <family val="2"/>
          </rPr>
          <t xml:space="preserve">1 Credit transfers
1.1 Of which initiated by payment initiation service providers
</t>
        </r>
      </text>
    </comment>
    <comment ref="F136" authorId="0" shapeId="0">
      <text>
        <r>
          <rPr>
            <sz val="9"/>
            <color indexed="81"/>
            <rFont val="Tahoma"/>
            <family val="2"/>
          </rPr>
          <t>Geo: IX
Formula: Fvo1 &gt;= Fvo1.1</t>
        </r>
      </text>
    </comment>
    <comment ref="B137" authorId="1" shapeId="0">
      <text>
        <r>
          <rPr>
            <sz val="9"/>
            <color indexed="81"/>
            <rFont val="Tahoma"/>
            <family val="2"/>
          </rPr>
          <t xml:space="preserve">1 Credit transfers
1.1 Of which initiated by payment initiation service providers
</t>
        </r>
      </text>
    </comment>
    <comment ref="F137" authorId="0" shapeId="0">
      <text>
        <r>
          <rPr>
            <sz val="9"/>
            <color indexed="81"/>
            <rFont val="Tahoma"/>
            <family val="2"/>
          </rPr>
          <t>Geo: OX
Formula: Fvo1 &gt;= Fvo1.1</t>
        </r>
      </text>
    </comment>
    <comment ref="B138" authorId="1" shapeId="0">
      <text>
        <r>
          <rPr>
            <sz val="9"/>
            <color indexed="81"/>
            <rFont val="Tahoma"/>
            <family val="2"/>
          </rPr>
          <t xml:space="preserve">1 Credit transfers
1.2 Of which initiated non-electronically
</t>
        </r>
      </text>
    </comment>
    <comment ref="B139" authorId="1" shapeId="0">
      <text>
        <r>
          <rPr>
            <sz val="9"/>
            <color indexed="81"/>
            <rFont val="Tahoma"/>
            <family val="2"/>
          </rPr>
          <t xml:space="preserve">1 Credit transfers
1.2 Of which initiated non-electronically
</t>
        </r>
      </text>
    </comment>
    <comment ref="B140" authorId="1" shapeId="0">
      <text>
        <r>
          <rPr>
            <sz val="9"/>
            <color indexed="81"/>
            <rFont val="Tahoma"/>
            <family val="2"/>
          </rPr>
          <t xml:space="preserve">1 Credit transfers
1.2 Of which initiated non-electronically
</t>
        </r>
      </text>
    </comment>
    <comment ref="B141" authorId="1" shapeId="0">
      <text>
        <r>
          <rPr>
            <sz val="9"/>
            <color indexed="81"/>
            <rFont val="Tahoma"/>
            <family val="2"/>
          </rPr>
          <t xml:space="preserve">1 Credit transfers
1.3 Of which Initiated electronically
</t>
        </r>
      </text>
    </comment>
    <comment ref="F141" authorId="0" shapeId="0">
      <text>
        <r>
          <rPr>
            <sz val="9"/>
            <color indexed="81"/>
            <rFont val="Tahoma"/>
            <family val="2"/>
          </rPr>
          <t>Geo: LU
Formula: Fvo1.3 = Fvo1.3.1 + Fvo1.3.2</t>
        </r>
      </text>
    </comment>
    <comment ref="B142" authorId="1" shapeId="0">
      <text>
        <r>
          <rPr>
            <sz val="9"/>
            <color indexed="81"/>
            <rFont val="Tahoma"/>
            <family val="2"/>
          </rPr>
          <t xml:space="preserve">1 Credit transfers
1.3 Of which Initiated electronically
</t>
        </r>
      </text>
    </comment>
    <comment ref="F142" authorId="0" shapeId="0">
      <text>
        <r>
          <rPr>
            <sz val="9"/>
            <color indexed="81"/>
            <rFont val="Tahoma"/>
            <family val="2"/>
          </rPr>
          <t>Geo: IX
Formula: Fvo1.3 = Fvo1.3.1 + Fvo1.3.2</t>
        </r>
      </text>
    </comment>
    <comment ref="B143" authorId="1" shapeId="0">
      <text>
        <r>
          <rPr>
            <sz val="9"/>
            <color indexed="81"/>
            <rFont val="Tahoma"/>
            <family val="2"/>
          </rPr>
          <t xml:space="preserve">1 Credit transfers
1.3 Of which Initiated electronically
</t>
        </r>
      </text>
    </comment>
    <comment ref="F143" authorId="0" shapeId="0">
      <text>
        <r>
          <rPr>
            <sz val="9"/>
            <color indexed="81"/>
            <rFont val="Tahoma"/>
            <family val="2"/>
          </rPr>
          <t>Geo: OX
Formula: Fvo1.3 = Fvo1.3.1 + Fvo1.3.2</t>
        </r>
      </text>
    </comment>
    <comment ref="B144" authorId="1" shapeId="0">
      <text>
        <r>
          <rPr>
            <sz val="9"/>
            <color indexed="81"/>
            <rFont val="Tahoma"/>
            <family val="2"/>
          </rPr>
          <t xml:space="preserve">1 Credit transfers
1.3 Of which Initiated electronically
1.3.1 Of which initiated via remote payment channel
</t>
        </r>
      </text>
    </comment>
    <comment ref="F144" authorId="0" shapeId="0">
      <text>
        <r>
          <rPr>
            <sz val="9"/>
            <color indexed="81"/>
            <rFont val="Tahoma"/>
            <family val="2"/>
          </rPr>
          <t>Geo: LU
Formula: Fvo1.3.1 = Fvo1.3.1.1 + Fvo1.3.1.2</t>
        </r>
      </text>
    </comment>
    <comment ref="B145" authorId="1" shapeId="0">
      <text>
        <r>
          <rPr>
            <sz val="9"/>
            <color indexed="81"/>
            <rFont val="Tahoma"/>
            <family val="2"/>
          </rPr>
          <t xml:space="preserve">1 Credit transfers
1.3 Of which Initiated electronically
1.3.1 Of which initiated via remote payment channel
</t>
        </r>
      </text>
    </comment>
    <comment ref="F145" authorId="0" shapeId="0">
      <text>
        <r>
          <rPr>
            <sz val="9"/>
            <color indexed="81"/>
            <rFont val="Tahoma"/>
            <family val="2"/>
          </rPr>
          <t>Geo: IX
Formula: Fvo1.3.1 = Fvo1.3.1.1 + Fvo1.3.1.2</t>
        </r>
      </text>
    </comment>
    <comment ref="B146" authorId="1" shapeId="0">
      <text>
        <r>
          <rPr>
            <sz val="9"/>
            <color indexed="81"/>
            <rFont val="Tahoma"/>
            <family val="2"/>
          </rPr>
          <t xml:space="preserve">1 Credit transfers
1.3 Of which Initiated electronically
1.3.1 Of which initiated via remote payment channel
</t>
        </r>
      </text>
    </comment>
    <comment ref="F146" authorId="0" shapeId="0">
      <text>
        <r>
          <rPr>
            <sz val="9"/>
            <color indexed="81"/>
            <rFont val="Tahoma"/>
            <family val="2"/>
          </rPr>
          <t>Geo: OX
Formula: Fvo1.3.1 = Fvo1.3.1.1 + Fvo1.3.1.2</t>
        </r>
      </text>
    </comment>
    <comment ref="B147"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F147" authorId="0" shapeId="0">
      <text>
        <r>
          <rPr>
            <sz val="9"/>
            <color indexed="81"/>
            <rFont val="Tahoma"/>
            <family val="2"/>
          </rPr>
          <t>Geo: LU
Formula: Fvo1.3.1.1 = Fvo1.3.1.1.1 + Fvo1.3.1.1.2 + Fvo1.3.1.1.3</t>
        </r>
      </text>
    </comment>
    <comment ref="B148"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F148" authorId="0" shapeId="0">
      <text>
        <r>
          <rPr>
            <sz val="9"/>
            <color indexed="81"/>
            <rFont val="Tahoma"/>
            <family val="2"/>
          </rPr>
          <t>Geo: IX
Formula: Fvo1.3.1.1 = Fvo1.3.1.1.1 + Fvo1.3.1.1.2 + Fvo1.3.1.1.3</t>
        </r>
      </text>
    </comment>
    <comment ref="B149"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F149" authorId="0" shapeId="0">
      <text>
        <r>
          <rPr>
            <sz val="9"/>
            <color indexed="81"/>
            <rFont val="Tahoma"/>
            <family val="2"/>
          </rPr>
          <t>Geo: OX
Formula: Fvo1.3.1.1 = Fvo1.3.1.1.1 + Fvo1.3.1.1.2 + Fvo1.3.1.1.3</t>
        </r>
      </text>
    </comment>
    <comment ref="B150" authorId="1" shapeId="0">
      <text>
        <r>
          <rPr>
            <sz val="9"/>
            <color indexed="81"/>
            <rFont val="Tahoma"/>
            <family val="2"/>
          </rPr>
          <t xml:space="preserve">1 Credit transfers
1.3 Of which Initiated electronically
1.3.1 Of which initiated via remote payment channel
1.3.1.1 Of which authenticated via strong customer authentication
1.3.1.1.1 Issuance of a payment order by the fraudster
</t>
        </r>
      </text>
    </comment>
    <comment ref="B151" authorId="1" shapeId="0">
      <text>
        <r>
          <rPr>
            <sz val="9"/>
            <color indexed="81"/>
            <rFont val="Tahoma"/>
            <family val="2"/>
          </rPr>
          <t xml:space="preserve">1 Credit transfers
1.3 Of which Initiated electronically
1.3.1 Of which initiated via remote payment channel
1.3.1.1 Of which authenticated via strong customer authentication
1.3.1.1.1 Issuance of a payment order by the fraudster
</t>
        </r>
      </text>
    </comment>
    <comment ref="B152" authorId="1" shapeId="0">
      <text>
        <r>
          <rPr>
            <sz val="9"/>
            <color indexed="81"/>
            <rFont val="Tahoma"/>
            <family val="2"/>
          </rPr>
          <t xml:space="preserve">1 Credit transfers
1.3 Of which Initiated electronically
1.3.1 Of which initiated via remote payment channel
1.3.1.1 Of which authenticated via strong customer authentication
1.3.1.1.1 Issuance of a payment order by the fraudster
</t>
        </r>
      </text>
    </comment>
    <comment ref="B153" authorId="1" shapeId="0">
      <text>
        <r>
          <rPr>
            <sz val="9"/>
            <color indexed="81"/>
            <rFont val="Tahoma"/>
            <family val="2"/>
          </rPr>
          <t xml:space="preserve">1 Credit transfers
1.3 Of which Initiated electronically
1.3.1 Of which initiated via remote payment channel
1.3.1.1 Of which authenticated via strong customer authentication
1.3.1.1.2 Modification of a payment order by the fraudster
</t>
        </r>
      </text>
    </comment>
    <comment ref="B154" authorId="1" shapeId="0">
      <text>
        <r>
          <rPr>
            <sz val="9"/>
            <color indexed="81"/>
            <rFont val="Tahoma"/>
            <family val="2"/>
          </rPr>
          <t xml:space="preserve">1 Credit transfers
1.3 Of which Initiated electronically
1.3.1 Of which initiated via remote payment channel
1.3.1.1 Of which authenticated via strong customer authentication
1.3.1.1.2 Modification of a payment order by the fraudster
</t>
        </r>
      </text>
    </comment>
    <comment ref="B155" authorId="1" shapeId="0">
      <text>
        <r>
          <rPr>
            <sz val="9"/>
            <color indexed="81"/>
            <rFont val="Tahoma"/>
            <family val="2"/>
          </rPr>
          <t xml:space="preserve">1 Credit transfers
1.3 Of which Initiated electronically
1.3.1 Of which initiated via remote payment channel
1.3.1.1 Of which authenticated via strong customer authentication
1.3.1.1.2 Modification of a payment order by the fraudster
</t>
        </r>
      </text>
    </comment>
    <comment ref="B156" authorId="1" shapeId="0">
      <text>
        <r>
          <rPr>
            <sz val="9"/>
            <color indexed="81"/>
            <rFont val="Tahoma"/>
            <family val="2"/>
          </rPr>
          <t xml:space="preserve">1 Credit transfers
1.3 Of which Initiated electronically
1.3.1 Of which initiated via remote payment channel
1.3.1.1 Of which authenticated via strong customer authentication
1.3.1.1.3 Manipulation of the payer by the fraudster to issue a payment order
</t>
        </r>
      </text>
    </comment>
    <comment ref="B157" authorId="1" shapeId="0">
      <text>
        <r>
          <rPr>
            <sz val="9"/>
            <color indexed="81"/>
            <rFont val="Tahoma"/>
            <family val="2"/>
          </rPr>
          <t xml:space="preserve">1 Credit transfers
1.3 Of which Initiated electronically
1.3.1 Of which initiated via remote payment channel
1.3.1.1 Of which authenticated via strong customer authentication
1.3.1.1.3 Manipulation of the payer by the fraudster to issue a payment order
</t>
        </r>
      </text>
    </comment>
    <comment ref="B158" authorId="1" shapeId="0">
      <text>
        <r>
          <rPr>
            <sz val="9"/>
            <color indexed="81"/>
            <rFont val="Tahoma"/>
            <family val="2"/>
          </rPr>
          <t xml:space="preserve">1 Credit transfers
1.3 Of which Initiated electronically
1.3.1 Of which initiated via remote payment channel
1.3.1.1 Of which authenticated via strong customer authentication
1.3.1.1.3 Manipulation of the payer by the fraudster to issue a payment order
</t>
        </r>
      </text>
    </comment>
    <comment ref="B159"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159" authorId="0" shapeId="0">
      <text>
        <r>
          <rPr>
            <sz val="9"/>
            <color indexed="81"/>
            <rFont val="Tahoma"/>
            <family val="2"/>
          </rPr>
          <t>Geo: LU
Formula: Fvo1.3.1.2 = Fvo1.3.1.2.1 + Fvo1.3.1.2.2 + Fvo1.3.1.2.3</t>
        </r>
      </text>
    </comment>
    <comment ref="B160"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160" authorId="0" shapeId="0">
      <text>
        <r>
          <rPr>
            <sz val="9"/>
            <color indexed="81"/>
            <rFont val="Tahoma"/>
            <family val="2"/>
          </rPr>
          <t>Geo: IX
Formula: Fvo1.3.1.2 = Fvo1.3.1.2.1 + Fvo1.3.1.2.2 + Fvo1.3.1.2.3</t>
        </r>
      </text>
    </comment>
    <comment ref="B161"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161" authorId="0" shapeId="0">
      <text>
        <r>
          <rPr>
            <sz val="9"/>
            <color indexed="81"/>
            <rFont val="Tahoma"/>
            <family val="2"/>
          </rPr>
          <t>Geo: OX
Formula: Fvo1.3.1.2 = Fvo1.3.1.2.1 + Fvo1.3.1.2.2 + Fvo1.3.1.2.3</t>
        </r>
      </text>
    </comment>
    <comment ref="B162"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1.3.1.2.1 Issuance of a payment order by the fraudster
</t>
        </r>
      </text>
    </comment>
    <comment ref="F162" authorId="0" shapeId="0">
      <text>
        <r>
          <rPr>
            <sz val="9"/>
            <color indexed="81"/>
            <rFont val="Tahoma"/>
            <family val="2"/>
          </rPr>
          <t>Geo: LU
Formula: Fvo1.3.1.2 = Fvo1.3.1.2.4 + Fvo1.3.1.2.5 + Fvo1.3.1.2.6 + Fvo1.3.1.2.7 + Fvo1.3.1.2.8 + Fvo1.3.1.2.9</t>
        </r>
      </text>
    </comment>
    <comment ref="B163"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1.3.1.2.1 Issuance of a payment order by the fraudster
</t>
        </r>
      </text>
    </comment>
    <comment ref="F163" authorId="0" shapeId="0">
      <text>
        <r>
          <rPr>
            <sz val="9"/>
            <color indexed="81"/>
            <rFont val="Tahoma"/>
            <family val="2"/>
          </rPr>
          <t>Geo: IX
Formula: Fvo1.3.1.2 = Fvo1.3.1.2.4 + Fvo1.3.1.2.5 + Fvo1.3.1.2.6 + Fvo1.3.1.2.7 + Fvo1.3.1.2.8 + Fvo1.3.1.2.9</t>
        </r>
      </text>
    </comment>
    <comment ref="B164"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1.3.1.2.1 Issuance of a payment order by the fraudster
</t>
        </r>
      </text>
    </comment>
    <comment ref="F164" authorId="0" shapeId="0">
      <text>
        <r>
          <rPr>
            <sz val="9"/>
            <color indexed="81"/>
            <rFont val="Tahoma"/>
            <family val="2"/>
          </rPr>
          <t>Geo: OX
Formula: Fvo1.3.1.2 = Fvo1.3.1.2.4 + Fvo1.3.1.2.5 + Fvo1.3.1.2.6 + Fvo1.3.1.2.7 + Fvo1.3.1.2.8 + Fvo1.3.1.2.9</t>
        </r>
      </text>
    </comment>
    <comment ref="B165"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1.3.1.2.2 Modification of a payment order by the fraudster
</t>
        </r>
      </text>
    </comment>
    <comment ref="B166"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1.3.1.2.2 Modification of a payment order by the fraudster
</t>
        </r>
      </text>
    </comment>
    <comment ref="B167"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1.3.1.2.2 Modification of a payment order by the fraudster
</t>
        </r>
      </text>
    </comment>
    <comment ref="B168"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1.3.1.2.3 Manipulation of the payer by the fraudster to issue a payment order
</t>
        </r>
      </text>
    </comment>
    <comment ref="B169"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1.3.1.2.3 Manipulation of the payer by the fraudster to issue a payment order
</t>
        </r>
      </text>
    </comment>
    <comment ref="B170"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1.3.1.2.3 Manipulation of the payer by the fraudster to issue a payment order
</t>
        </r>
      </text>
    </comment>
    <comment ref="B171"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172"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173"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174"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175"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176"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177"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178"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179"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180"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181"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182"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183"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184"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185"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186"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187"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188"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189" authorId="1" shapeId="0">
      <text>
        <r>
          <rPr>
            <sz val="9"/>
            <color indexed="81"/>
            <rFont val="Tahoma"/>
            <family val="2"/>
          </rPr>
          <t xml:space="preserve">1 Credit transfers
1.3 Of which Initiated electronically
1.3.2 Of which initiated via non-remote payment channel
</t>
        </r>
      </text>
    </comment>
    <comment ref="F189" authorId="0" shapeId="0">
      <text>
        <r>
          <rPr>
            <sz val="9"/>
            <color indexed="81"/>
            <rFont val="Tahoma"/>
            <family val="2"/>
          </rPr>
          <t>Geo: LU
Formula: Fvo1.3.2 = Fvo1.3.2.1 + Fvo1.3.2.2</t>
        </r>
      </text>
    </comment>
    <comment ref="B190" authorId="1" shapeId="0">
      <text>
        <r>
          <rPr>
            <sz val="9"/>
            <color indexed="81"/>
            <rFont val="Tahoma"/>
            <family val="2"/>
          </rPr>
          <t xml:space="preserve">1 Credit transfers
1.3 Of which Initiated electronically
1.3.2 Of which initiated via non-remote payment channel
</t>
        </r>
      </text>
    </comment>
    <comment ref="F190" authorId="0" shapeId="0">
      <text>
        <r>
          <rPr>
            <sz val="9"/>
            <color indexed="81"/>
            <rFont val="Tahoma"/>
            <family val="2"/>
          </rPr>
          <t>Geo: IX
Formula: Fvo1.3.2 = Fvo1.3.2.1 + Fvo1.3.2.2</t>
        </r>
      </text>
    </comment>
    <comment ref="B191" authorId="1" shapeId="0">
      <text>
        <r>
          <rPr>
            <sz val="9"/>
            <color indexed="81"/>
            <rFont val="Tahoma"/>
            <family val="2"/>
          </rPr>
          <t xml:space="preserve">1 Credit transfers
1.3 Of which Initiated electronically
1.3.2 Of which initiated via non-remote payment channel
</t>
        </r>
      </text>
    </comment>
    <comment ref="F191" authorId="0" shapeId="0">
      <text>
        <r>
          <rPr>
            <sz val="9"/>
            <color indexed="81"/>
            <rFont val="Tahoma"/>
            <family val="2"/>
          </rPr>
          <t>Geo: OX
Formula: Fvo1.3.2 = Fvo1.3.2.1 + Fvo1.3.2.2</t>
        </r>
      </text>
    </comment>
    <comment ref="B192"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F192" authorId="0" shapeId="0">
      <text>
        <r>
          <rPr>
            <sz val="9"/>
            <color indexed="81"/>
            <rFont val="Tahoma"/>
            <family val="2"/>
          </rPr>
          <t>Geo: LU
Formula: Fvo1.3.2.1 = Fvo1.3.2.1.1 + Fvo1.3.2.1.2 + Fvo1.3.2.1.3</t>
        </r>
      </text>
    </comment>
    <comment ref="B193"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F193" authorId="0" shapeId="0">
      <text>
        <r>
          <rPr>
            <sz val="9"/>
            <color indexed="81"/>
            <rFont val="Tahoma"/>
            <family val="2"/>
          </rPr>
          <t>Geo: IX
Formula: Fvo1.3.2.1 = Fvo1.3.2.1.1 + Fvo1.3.2.1.2 + Fvo1.3.2.1.3</t>
        </r>
      </text>
    </comment>
    <comment ref="B194"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F194" authorId="0" shapeId="0">
      <text>
        <r>
          <rPr>
            <sz val="9"/>
            <color indexed="81"/>
            <rFont val="Tahoma"/>
            <family val="2"/>
          </rPr>
          <t>Geo: OX
Formula: Fvo1.3.2.1 = Fvo1.3.2.1.1 + Fvo1.3.2.1.2 + Fvo1.3.2.1.3</t>
        </r>
      </text>
    </comment>
    <comment ref="B195"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1.3.2.1.1 Issuance of a payment order by the fraudster
</t>
        </r>
      </text>
    </comment>
    <comment ref="B196"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1.3.2.1.1 Issuance of a payment order by the fraudster
</t>
        </r>
      </text>
    </comment>
    <comment ref="B197"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1.3.2.1.1 Issuance of a payment order by the fraudster
</t>
        </r>
      </text>
    </comment>
    <comment ref="B198"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1.3.2.1.2 Modification of a payment order by the fraudster
</t>
        </r>
      </text>
    </comment>
    <comment ref="B199"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1.3.2.1.2 Modification of a payment order by the fraudster
</t>
        </r>
      </text>
    </comment>
    <comment ref="B200"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1.3.2.1.2 Modification of a payment order by the fraudster
</t>
        </r>
      </text>
    </comment>
    <comment ref="B201"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1.3.2.1.3 Manipulation of the payer by the fraudster to issue a payment order
</t>
        </r>
      </text>
    </comment>
    <comment ref="B202"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1.3.2.1.3 Manipulation of the payer by the fraudster to issue a payment order
</t>
        </r>
      </text>
    </comment>
    <comment ref="B203"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1.3.2.1.3 Manipulation of the payer by the fraudster to issue a payment order
</t>
        </r>
      </text>
    </comment>
    <comment ref="B204"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204" authorId="0" shapeId="0">
      <text>
        <r>
          <rPr>
            <sz val="9"/>
            <color indexed="81"/>
            <rFont val="Tahoma"/>
            <family val="2"/>
          </rPr>
          <t>Geo: LU
Formula: Fvo1.3.2.2 = Fvo1.3.2.2.1 + Fvo1.3.2.2.2 + Fvo1.3.2.2.3</t>
        </r>
      </text>
    </comment>
    <comment ref="B205"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205" authorId="0" shapeId="0">
      <text>
        <r>
          <rPr>
            <sz val="9"/>
            <color indexed="81"/>
            <rFont val="Tahoma"/>
            <family val="2"/>
          </rPr>
          <t>Geo: IX
Formula: Fvo1.3.2.2 = Fvo1.3.2.2.1 + Fvo1.3.2.2.2 + Fvo1.3.2.2.3</t>
        </r>
      </text>
    </comment>
    <comment ref="B206"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206" authorId="0" shapeId="0">
      <text>
        <r>
          <rPr>
            <sz val="9"/>
            <color indexed="81"/>
            <rFont val="Tahoma"/>
            <family val="2"/>
          </rPr>
          <t>Geo: OX
Formula: Fvo1.3.2.2 = Fvo1.3.2.2.1 + Fvo1.3.2.2.2 + Fvo1.3.2.2.3</t>
        </r>
      </text>
    </comment>
    <comment ref="B207"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1.3.2.2.1 Issuance of a payment order by the fraudster
</t>
        </r>
      </text>
    </comment>
    <comment ref="F207" authorId="0" shapeId="0">
      <text>
        <r>
          <rPr>
            <sz val="9"/>
            <color indexed="81"/>
            <rFont val="Tahoma"/>
            <family val="2"/>
          </rPr>
          <t>Geo: LU
Formula: Fvo1.3.2.2 = Fvo1.3.2.2.4 + Fvo1.3.2.2.5 + Fvo1.3.2.2.6 + Fvo1.3.2.2.7 + Fvo1.3.2.2.8</t>
        </r>
      </text>
    </comment>
    <comment ref="B208"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1.3.2.2.1 Issuance of a payment order by the fraudster
</t>
        </r>
      </text>
    </comment>
    <comment ref="F208" authorId="0" shapeId="0">
      <text>
        <r>
          <rPr>
            <sz val="9"/>
            <color indexed="81"/>
            <rFont val="Tahoma"/>
            <family val="2"/>
          </rPr>
          <t>Geo: IX
Formula: Fvo1.3.2.2 = Fvo1.3.2.2.4 + Fvo1.3.2.2.5 + Fvo1.3.2.2.6 + Fvo1.3.2.2.7 + Fvo1.3.2.2.8</t>
        </r>
      </text>
    </comment>
    <comment ref="B209"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1.3.2.2.1 Issuance of a payment order by the fraudster
</t>
        </r>
      </text>
    </comment>
    <comment ref="F209" authorId="0" shapeId="0">
      <text>
        <r>
          <rPr>
            <sz val="9"/>
            <color indexed="81"/>
            <rFont val="Tahoma"/>
            <family val="2"/>
          </rPr>
          <t>Geo: OX
Formula: Fvo1.3.2.2 = Fvo1.3.2.2.4 + Fvo1.3.2.2.5 + Fvo1.3.2.2.6 + Fvo1.3.2.2.7 + Fvo1.3.2.2.8</t>
        </r>
      </text>
    </comment>
    <comment ref="B210"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1.3.2.2.2 Modification of a payment order by the fraudster
</t>
        </r>
      </text>
    </comment>
    <comment ref="B211"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1.3.2.2.2 Modification of a payment order by the fraudster
</t>
        </r>
      </text>
    </comment>
    <comment ref="B212"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1.3.2.2.2 Modification of a payment order by the fraudster
</t>
        </r>
      </text>
    </comment>
    <comment ref="B213"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1.3.2.2.3 Manipulation of the payer by the fraudster to issue a payment order
</t>
        </r>
      </text>
    </comment>
    <comment ref="B214"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1.3.2.2.3 Manipulation of the payer by the fraudster to issue a payment order
</t>
        </r>
      </text>
    </comment>
    <comment ref="B215"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1.3.2.2.3 Manipulation of the payer by the fraudster to issue a payment order
</t>
        </r>
      </text>
    </comment>
    <comment ref="B216"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217"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218"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219"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220"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221"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222"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223"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224"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225"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226"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227"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228"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229"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230"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231" authorId="1" shapeId="0">
      <text>
        <r>
          <rPr>
            <sz val="9"/>
            <color indexed="81"/>
            <rFont val="Tahoma"/>
            <family val="2"/>
          </rPr>
          <t xml:space="preserve">1 Credit transfers
</t>
        </r>
      </text>
    </comment>
    <comment ref="F231" authorId="0" shapeId="0">
      <text>
        <r>
          <rPr>
            <sz val="9"/>
            <color indexed="81"/>
            <rFont val="Tahoma"/>
            <family val="2"/>
          </rPr>
          <t>Geo: LU
Formula: Fva1 = Fva1.2 + Fva1.3</t>
        </r>
      </text>
    </comment>
    <comment ref="B232" authorId="1" shapeId="0">
      <text>
        <r>
          <rPr>
            <sz val="9"/>
            <color indexed="81"/>
            <rFont val="Tahoma"/>
            <family val="2"/>
          </rPr>
          <t xml:space="preserve">1 Credit transfers
</t>
        </r>
      </text>
    </comment>
    <comment ref="F232" authorId="0" shapeId="0">
      <text>
        <r>
          <rPr>
            <sz val="9"/>
            <color indexed="81"/>
            <rFont val="Tahoma"/>
            <family val="2"/>
          </rPr>
          <t>Geo: IX
Formula: Fva1 = Fva1.2 + Fva1.3</t>
        </r>
      </text>
    </comment>
    <comment ref="B233" authorId="1" shapeId="0">
      <text>
        <r>
          <rPr>
            <sz val="9"/>
            <color indexed="81"/>
            <rFont val="Tahoma"/>
            <family val="2"/>
          </rPr>
          <t xml:space="preserve">1 Credit transfers
</t>
        </r>
      </text>
    </comment>
    <comment ref="F233" authorId="0" shapeId="0">
      <text>
        <r>
          <rPr>
            <sz val="9"/>
            <color indexed="81"/>
            <rFont val="Tahoma"/>
            <family val="2"/>
          </rPr>
          <t>Geo: OX
Formula: Fva1 = Fva1.2 + Fva1.3</t>
        </r>
      </text>
    </comment>
    <comment ref="B234" authorId="1" shapeId="0">
      <text>
        <r>
          <rPr>
            <sz val="9"/>
            <color indexed="81"/>
            <rFont val="Tahoma"/>
            <family val="2"/>
          </rPr>
          <t xml:space="preserve">1 Credit transfers
1.1 Of which initiated by payment initiation service providers
</t>
        </r>
      </text>
    </comment>
    <comment ref="F234" authorId="0" shapeId="0">
      <text>
        <r>
          <rPr>
            <sz val="9"/>
            <color indexed="81"/>
            <rFont val="Tahoma"/>
            <family val="2"/>
          </rPr>
          <t>Geo: LU
Formula: Fva1 &gt;= Fva1.1</t>
        </r>
      </text>
    </comment>
    <comment ref="B235" authorId="1" shapeId="0">
      <text>
        <r>
          <rPr>
            <sz val="9"/>
            <color indexed="81"/>
            <rFont val="Tahoma"/>
            <family val="2"/>
          </rPr>
          <t xml:space="preserve">1 Credit transfers
1.1 Of which initiated by payment initiation service providers
</t>
        </r>
      </text>
    </comment>
    <comment ref="F235" authorId="0" shapeId="0">
      <text>
        <r>
          <rPr>
            <sz val="9"/>
            <color indexed="81"/>
            <rFont val="Tahoma"/>
            <family val="2"/>
          </rPr>
          <t>Geo: IX
Formula: Fva1 &gt;= Fva1.1</t>
        </r>
      </text>
    </comment>
    <comment ref="B236" authorId="1" shapeId="0">
      <text>
        <r>
          <rPr>
            <sz val="9"/>
            <color indexed="81"/>
            <rFont val="Tahoma"/>
            <family val="2"/>
          </rPr>
          <t xml:space="preserve">1 Credit transfers
1.1 Of which initiated by payment initiation service providers
</t>
        </r>
      </text>
    </comment>
    <comment ref="F236" authorId="0" shapeId="0">
      <text>
        <r>
          <rPr>
            <sz val="9"/>
            <color indexed="81"/>
            <rFont val="Tahoma"/>
            <family val="2"/>
          </rPr>
          <t>Geo: OX
Formula: Fva1 &gt;= Fva1.1</t>
        </r>
      </text>
    </comment>
    <comment ref="B237" authorId="1" shapeId="0">
      <text>
        <r>
          <rPr>
            <sz val="9"/>
            <color indexed="81"/>
            <rFont val="Tahoma"/>
            <family val="2"/>
          </rPr>
          <t xml:space="preserve">1 Credit transfers
1.2 Of which initiated non-electronically
</t>
        </r>
      </text>
    </comment>
    <comment ref="B238" authorId="1" shapeId="0">
      <text>
        <r>
          <rPr>
            <sz val="9"/>
            <color indexed="81"/>
            <rFont val="Tahoma"/>
            <family val="2"/>
          </rPr>
          <t xml:space="preserve">1 Credit transfers
1.2 Of which initiated non-electronically
</t>
        </r>
      </text>
    </comment>
    <comment ref="B239" authorId="1" shapeId="0">
      <text>
        <r>
          <rPr>
            <sz val="9"/>
            <color indexed="81"/>
            <rFont val="Tahoma"/>
            <family val="2"/>
          </rPr>
          <t xml:space="preserve">1 Credit transfers
1.2 Of which initiated non-electronically
</t>
        </r>
      </text>
    </comment>
    <comment ref="B240" authorId="1" shapeId="0">
      <text>
        <r>
          <rPr>
            <sz val="9"/>
            <color indexed="81"/>
            <rFont val="Tahoma"/>
            <family val="2"/>
          </rPr>
          <t xml:space="preserve">1 Credit transfers
1.3 Of which Initiated electronically
</t>
        </r>
      </text>
    </comment>
    <comment ref="F240" authorId="0" shapeId="0">
      <text>
        <r>
          <rPr>
            <sz val="9"/>
            <color indexed="81"/>
            <rFont val="Tahoma"/>
            <family val="2"/>
          </rPr>
          <t>Geo: LU
Formula: Fva1.3 = Fva1.3.1 + Fva1.3.2</t>
        </r>
      </text>
    </comment>
    <comment ref="B241" authorId="1" shapeId="0">
      <text>
        <r>
          <rPr>
            <sz val="9"/>
            <color indexed="81"/>
            <rFont val="Tahoma"/>
            <family val="2"/>
          </rPr>
          <t xml:space="preserve">1 Credit transfers
1.3 Of which Initiated electronically
</t>
        </r>
      </text>
    </comment>
    <comment ref="F241" authorId="0" shapeId="0">
      <text>
        <r>
          <rPr>
            <sz val="9"/>
            <color indexed="81"/>
            <rFont val="Tahoma"/>
            <family val="2"/>
          </rPr>
          <t>Geo: IX
Formula: Fva1.3 = Fva1.3.1 + Fva1.3.2</t>
        </r>
      </text>
    </comment>
    <comment ref="B242" authorId="1" shapeId="0">
      <text>
        <r>
          <rPr>
            <sz val="9"/>
            <color indexed="81"/>
            <rFont val="Tahoma"/>
            <family val="2"/>
          </rPr>
          <t xml:space="preserve">1 Credit transfers
1.3 Of which Initiated electronically
</t>
        </r>
      </text>
    </comment>
    <comment ref="F242" authorId="0" shapeId="0">
      <text>
        <r>
          <rPr>
            <sz val="9"/>
            <color indexed="81"/>
            <rFont val="Tahoma"/>
            <family val="2"/>
          </rPr>
          <t>Geo: OX
Formula: Fva1.3 = Fva1.3.1 + Fva1.3.2</t>
        </r>
      </text>
    </comment>
    <comment ref="B243" authorId="1" shapeId="0">
      <text>
        <r>
          <rPr>
            <sz val="9"/>
            <color indexed="81"/>
            <rFont val="Tahoma"/>
            <family val="2"/>
          </rPr>
          <t xml:space="preserve">1 Credit transfers
1.3 Of which Initiated electronically
1.3.1 Of which initiated via remote payment channel
</t>
        </r>
      </text>
    </comment>
    <comment ref="F243" authorId="0" shapeId="0">
      <text>
        <r>
          <rPr>
            <sz val="9"/>
            <color indexed="81"/>
            <rFont val="Tahoma"/>
            <family val="2"/>
          </rPr>
          <t>Geo: LU
Formula: Fva1.3.1 = Fva1.3.1.1 + Fva1.3.1.2</t>
        </r>
      </text>
    </comment>
    <comment ref="B244" authorId="1" shapeId="0">
      <text>
        <r>
          <rPr>
            <sz val="9"/>
            <color indexed="81"/>
            <rFont val="Tahoma"/>
            <family val="2"/>
          </rPr>
          <t xml:space="preserve">1 Credit transfers
1.3 Of which Initiated electronically
1.3.1 Of which initiated via remote payment channel
</t>
        </r>
      </text>
    </comment>
    <comment ref="F244" authorId="0" shapeId="0">
      <text>
        <r>
          <rPr>
            <sz val="9"/>
            <color indexed="81"/>
            <rFont val="Tahoma"/>
            <family val="2"/>
          </rPr>
          <t>Geo: IX
Formula: Fva1.3.1 = Fva1.3.1.1 + Fva1.3.1.2</t>
        </r>
      </text>
    </comment>
    <comment ref="B245" authorId="1" shapeId="0">
      <text>
        <r>
          <rPr>
            <sz val="9"/>
            <color indexed="81"/>
            <rFont val="Tahoma"/>
            <family val="2"/>
          </rPr>
          <t xml:space="preserve">1 Credit transfers
1.3 Of which Initiated electronically
1.3.1 Of which initiated via remote payment channel
</t>
        </r>
      </text>
    </comment>
    <comment ref="F245" authorId="0" shapeId="0">
      <text>
        <r>
          <rPr>
            <sz val="9"/>
            <color indexed="81"/>
            <rFont val="Tahoma"/>
            <family val="2"/>
          </rPr>
          <t>Geo: OX
Formula: Fva1.3.1 = Fva1.3.1.1 + Fva1.3.1.2</t>
        </r>
      </text>
    </comment>
    <comment ref="B246"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F246" authorId="0" shapeId="0">
      <text>
        <r>
          <rPr>
            <sz val="9"/>
            <color indexed="81"/>
            <rFont val="Tahoma"/>
            <family val="2"/>
          </rPr>
          <t>Geo: LU
Formula: Fva1.3.1.1 = Fva1.3.1.1.1 + Fva1.3.1.1.2 + Fva1.3.1.1.3</t>
        </r>
      </text>
    </comment>
    <comment ref="B247"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F247" authorId="0" shapeId="0">
      <text>
        <r>
          <rPr>
            <sz val="9"/>
            <color indexed="81"/>
            <rFont val="Tahoma"/>
            <family val="2"/>
          </rPr>
          <t>Geo: IX
Formula: Fva1.3.1.1 = Fva1.3.1.1.1 + Fva1.3.1.1.2 + Fva1.3.1.1.3</t>
        </r>
      </text>
    </comment>
    <comment ref="B248" authorId="1" shapeId="0">
      <text>
        <r>
          <rPr>
            <sz val="9"/>
            <color indexed="81"/>
            <rFont val="Tahoma"/>
            <family val="2"/>
          </rPr>
          <t xml:space="preserve">1 Credit transfers
1.3 Of which Initiated electronically
1.3.1 Of which initiated via remote payment channel
1.3.1.1 Of which authenticated via strong customer authentication
</t>
        </r>
      </text>
    </comment>
    <comment ref="F248" authorId="0" shapeId="0">
      <text>
        <r>
          <rPr>
            <sz val="9"/>
            <color indexed="81"/>
            <rFont val="Tahoma"/>
            <family val="2"/>
          </rPr>
          <t>Geo: OX
Formula: Fva1.3.1.1 = Fva1.3.1.1.1 + Fva1.3.1.1.2 + Fva1.3.1.1.3</t>
        </r>
      </text>
    </comment>
    <comment ref="B249" authorId="1" shapeId="0">
      <text>
        <r>
          <rPr>
            <sz val="9"/>
            <color indexed="81"/>
            <rFont val="Tahoma"/>
            <family val="2"/>
          </rPr>
          <t xml:space="preserve">1 Credit transfers
1.3 Of which Initiated electronically
1.3.1 Of which initiated via remote payment channel
1.3.1.1 Of which authenticated via strong customer authentication
1.3.1.1.1 Issuance of a payment order by the fraudster
</t>
        </r>
      </text>
    </comment>
    <comment ref="B250" authorId="1" shapeId="0">
      <text>
        <r>
          <rPr>
            <sz val="9"/>
            <color indexed="81"/>
            <rFont val="Tahoma"/>
            <family val="2"/>
          </rPr>
          <t xml:space="preserve">1 Credit transfers
1.3 Of which Initiated electronically
1.3.1 Of which initiated via remote payment channel
1.3.1.1 Of which authenticated via strong customer authentication
1.3.1.1.1 Issuance of a payment order by the fraudster
</t>
        </r>
      </text>
    </comment>
    <comment ref="B251" authorId="1" shapeId="0">
      <text>
        <r>
          <rPr>
            <sz val="9"/>
            <color indexed="81"/>
            <rFont val="Tahoma"/>
            <family val="2"/>
          </rPr>
          <t xml:space="preserve">1 Credit transfers
1.3 Of which Initiated electronically
1.3.1 Of which initiated via remote payment channel
1.3.1.1 Of which authenticated via strong customer authentication
1.3.1.1.1 Issuance of a payment order by the fraudster
</t>
        </r>
      </text>
    </comment>
    <comment ref="B252" authorId="1" shapeId="0">
      <text>
        <r>
          <rPr>
            <sz val="9"/>
            <color indexed="81"/>
            <rFont val="Tahoma"/>
            <family val="2"/>
          </rPr>
          <t xml:space="preserve">1 Credit transfers
1.3 Of which Initiated electronically
1.3.1 Of which initiated via remote payment channel
1.3.1.1 Of which authenticated via strong customer authentication
1.3.1.1.2 Modification of a payment order by the fraudster
</t>
        </r>
      </text>
    </comment>
    <comment ref="B253" authorId="1" shapeId="0">
      <text>
        <r>
          <rPr>
            <sz val="9"/>
            <color indexed="81"/>
            <rFont val="Tahoma"/>
            <family val="2"/>
          </rPr>
          <t xml:space="preserve">1 Credit transfers
1.3 Of which Initiated electronically
1.3.1 Of which initiated via remote payment channel
1.3.1.1 Of which authenticated via strong customer authentication
1.3.1.1.2 Modification of a payment order by the fraudster
</t>
        </r>
      </text>
    </comment>
    <comment ref="B254" authorId="1" shapeId="0">
      <text>
        <r>
          <rPr>
            <sz val="9"/>
            <color indexed="81"/>
            <rFont val="Tahoma"/>
            <family val="2"/>
          </rPr>
          <t xml:space="preserve">1 Credit transfers
1.3 Of which Initiated electronically
1.3.1 Of which initiated via remote payment channel
1.3.1.1 Of which authenticated via strong customer authentication
1.3.1.1.2 Modification of a payment order by the fraudster
</t>
        </r>
      </text>
    </comment>
    <comment ref="B255" authorId="1" shapeId="0">
      <text>
        <r>
          <rPr>
            <sz val="9"/>
            <color indexed="81"/>
            <rFont val="Tahoma"/>
            <family val="2"/>
          </rPr>
          <t xml:space="preserve">1 Credit transfers
1.3 Of which Initiated electronically
1.3.1 Of which initiated via remote payment channel
1.3.1.1 Of which authenticated via strong customer authentication
1.3.1.1.3 Manipulation of the payer by the fraudster to issue a payment order
</t>
        </r>
      </text>
    </comment>
    <comment ref="B256" authorId="1" shapeId="0">
      <text>
        <r>
          <rPr>
            <sz val="9"/>
            <color indexed="81"/>
            <rFont val="Tahoma"/>
            <family val="2"/>
          </rPr>
          <t xml:space="preserve">1 Credit transfers
1.3 Of which Initiated electronically
1.3.1 Of which initiated via remote payment channel
1.3.1.1 Of which authenticated via strong customer authentication
1.3.1.1.3 Manipulation of the payer by the fraudster to issue a payment order
</t>
        </r>
      </text>
    </comment>
    <comment ref="B257" authorId="1" shapeId="0">
      <text>
        <r>
          <rPr>
            <sz val="9"/>
            <color indexed="81"/>
            <rFont val="Tahoma"/>
            <family val="2"/>
          </rPr>
          <t xml:space="preserve">1 Credit transfers
1.3 Of which Initiated electronically
1.3.1 Of which initiated via remote payment channel
1.3.1.1 Of which authenticated via strong customer authentication
1.3.1.1.3 Manipulation of the payer by the fraudster to issue a payment order
</t>
        </r>
      </text>
    </comment>
    <comment ref="B258"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258" authorId="0" shapeId="0">
      <text>
        <r>
          <rPr>
            <sz val="9"/>
            <color indexed="81"/>
            <rFont val="Tahoma"/>
            <family val="2"/>
          </rPr>
          <t>Geo: LU
Formula: Fva1.3.1.2 = Fva1.3.1.2.1 + Fva1.3.1.2.2 + Fva1.3.1.2.3</t>
        </r>
      </text>
    </comment>
    <comment ref="B259"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259" authorId="0" shapeId="0">
      <text>
        <r>
          <rPr>
            <sz val="9"/>
            <color indexed="81"/>
            <rFont val="Tahoma"/>
            <family val="2"/>
          </rPr>
          <t>Geo: IX
Formula: Fva1.3.1.2 = Fva1.3.1.2.1 + Fva1.3.1.2.2 + Fva1.3.1.2.3</t>
        </r>
      </text>
    </comment>
    <comment ref="B260" authorId="1" shapeId="0">
      <text>
        <r>
          <rPr>
            <sz val="9"/>
            <color indexed="81"/>
            <rFont val="Tahoma"/>
            <family val="2"/>
          </rPr>
          <t xml:space="preserve">1 Credit transfers
1.3 Of which Initiated electronically
1.3.1 Of which initiated via remote payment channel
1.3.1.2 Of which authenticated via non-strong customer authentication
</t>
        </r>
      </text>
    </comment>
    <comment ref="F260" authorId="0" shapeId="0">
      <text>
        <r>
          <rPr>
            <sz val="9"/>
            <color indexed="81"/>
            <rFont val="Tahoma"/>
            <family val="2"/>
          </rPr>
          <t>Geo: OX
Formula: Fva1.3.1.2 = Fva1.3.1.2.1 + Fva1.3.1.2.2 + Fva1.3.1.2.3</t>
        </r>
      </text>
    </comment>
    <comment ref="B261"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1.3.1.2.1 Issuance of a payment order by the fraudster
</t>
        </r>
      </text>
    </comment>
    <comment ref="F261" authorId="0" shapeId="0">
      <text>
        <r>
          <rPr>
            <sz val="9"/>
            <color indexed="81"/>
            <rFont val="Tahoma"/>
            <family val="2"/>
          </rPr>
          <t>Geo: LU
Formula: Fva1.3.1.2 = Fva1.3.1.2.4 + Fva1.3.1.2.5 + Fva1.3.1.2.6 + Fva1.3.1.2.7 + Fva1.3.1.2.8 + Fva1.3.1.2.9</t>
        </r>
      </text>
    </comment>
    <comment ref="B262"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1.3.1.2.1 Issuance of a payment order by the fraudster
</t>
        </r>
      </text>
    </comment>
    <comment ref="F262" authorId="0" shapeId="0">
      <text>
        <r>
          <rPr>
            <sz val="9"/>
            <color indexed="81"/>
            <rFont val="Tahoma"/>
            <family val="2"/>
          </rPr>
          <t>Geo: IX
Formula: Fva1.3.1.2 = Fva1.3.1.2.4 + Fva1.3.1.2.5 + Fva1.3.1.2.6 + Fva1.3.1.2.7 + Fva1.3.1.2.8 + Fva1.3.1.2.9</t>
        </r>
      </text>
    </comment>
    <comment ref="B263"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1.3.1.2.1 Issuance of a payment order by the fraudster
</t>
        </r>
      </text>
    </comment>
    <comment ref="F263" authorId="0" shapeId="0">
      <text>
        <r>
          <rPr>
            <sz val="9"/>
            <color indexed="81"/>
            <rFont val="Tahoma"/>
            <family val="2"/>
          </rPr>
          <t>Geo: OX
Formula: Fva1.3.1.2 = Fva1.3.1.2.4 + Fva1.3.1.2.5 + Fva1.3.1.2.6 + Fva1.3.1.2.7 + Fva1.3.1.2.8 + Fva1.3.1.2.9</t>
        </r>
      </text>
    </comment>
    <comment ref="B264"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1.3.1.2.2 Modification of a payment order by the fraudster
</t>
        </r>
      </text>
    </comment>
    <comment ref="B265"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1.3.1.2.2 Modification of a payment order by the fraudster
</t>
        </r>
      </text>
    </comment>
    <comment ref="B266"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1.3.1.2.2 Modification of a payment order by the fraudster
</t>
        </r>
      </text>
    </comment>
    <comment ref="B267"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1.3.1.2.3 Manipulation of the payer by the fraudster to issue a payment order
</t>
        </r>
      </text>
    </comment>
    <comment ref="B268"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1.3.1.2.3 Manipulation of the payer by the fraudster to issue a payment order
</t>
        </r>
      </text>
    </comment>
    <comment ref="B269"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1.3.1.2.3 Manipulation of the payer by the fraudster to issue a payment order
</t>
        </r>
      </text>
    </comment>
    <comment ref="B270"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271"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272"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1.3.1.2.4 Low value (Art.16 RTS)
</t>
        </r>
      </text>
    </comment>
    <comment ref="B273"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274"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275"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1.3.1.2.5 Payment to self (Art.15 RTS)
</t>
        </r>
      </text>
    </comment>
    <comment ref="B276"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277"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278"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1.3.1.2.6 Trusted beneficiary (Art.13 RTS)
</t>
        </r>
      </text>
    </comment>
    <comment ref="B279"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280"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281"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1.3.1.2.7 Recurring transaction (Art.14 RTS)
</t>
        </r>
      </text>
    </comment>
    <comment ref="B282"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283"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284"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1.3.1.2.8 Use of secure corporate payment processes or protocols (Art. 17 RTS)
</t>
        </r>
      </text>
    </comment>
    <comment ref="B285"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286"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287" authorId="1" shapeId="0">
      <text>
        <r>
          <rPr>
            <sz val="9"/>
            <color indexed="81"/>
            <rFont val="Tahoma"/>
            <family val="2"/>
          </rPr>
          <t xml:space="preserve">1 Credit transfers
1.3 Of which Initiated electronically
1.3.1 Of which initiated via remote payment channel
1.3.1.2 Of which authenticated via non-strong customer authentication
1.3.1.2.9 Transaction risk analysis (Art.18 RTS)
</t>
        </r>
      </text>
    </comment>
    <comment ref="B288" authorId="1" shapeId="0">
      <text>
        <r>
          <rPr>
            <sz val="9"/>
            <color indexed="81"/>
            <rFont val="Tahoma"/>
            <family val="2"/>
          </rPr>
          <t xml:space="preserve">1 Credit transfers
1.3 Of which Initiated electronically
1.3.2 Of which initiated via non-remote payment channel
</t>
        </r>
      </text>
    </comment>
    <comment ref="F288" authorId="0" shapeId="0">
      <text>
        <r>
          <rPr>
            <sz val="9"/>
            <color indexed="81"/>
            <rFont val="Tahoma"/>
            <family val="2"/>
          </rPr>
          <t>Geo: LU
Formula: Fva1.3.2 = Fva1.3.2.1 + Fva1.3.2.2</t>
        </r>
      </text>
    </comment>
    <comment ref="B289" authorId="1" shapeId="0">
      <text>
        <r>
          <rPr>
            <sz val="9"/>
            <color indexed="81"/>
            <rFont val="Tahoma"/>
            <family val="2"/>
          </rPr>
          <t xml:space="preserve">1 Credit transfers
1.3 Of which Initiated electronically
1.3.2 Of which initiated via non-remote payment channel
</t>
        </r>
      </text>
    </comment>
    <comment ref="F289" authorId="0" shapeId="0">
      <text>
        <r>
          <rPr>
            <sz val="9"/>
            <color indexed="81"/>
            <rFont val="Tahoma"/>
            <family val="2"/>
          </rPr>
          <t>Geo: IX
Formula: Fva1.3.2 = Fva1.3.2.1 + Fva1.3.2.2</t>
        </r>
      </text>
    </comment>
    <comment ref="B290" authorId="1" shapeId="0">
      <text>
        <r>
          <rPr>
            <sz val="9"/>
            <color indexed="81"/>
            <rFont val="Tahoma"/>
            <family val="2"/>
          </rPr>
          <t xml:space="preserve">1 Credit transfers
1.3 Of which Initiated electronically
1.3.2 Of which initiated via non-remote payment channel
</t>
        </r>
      </text>
    </comment>
    <comment ref="F290" authorId="0" shapeId="0">
      <text>
        <r>
          <rPr>
            <sz val="9"/>
            <color indexed="81"/>
            <rFont val="Tahoma"/>
            <family val="2"/>
          </rPr>
          <t>Geo: OX
Formula: Fva1.3.2 = Fva1.3.2.1 + Fva1.3.2.2</t>
        </r>
      </text>
    </comment>
    <comment ref="B291"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F291" authorId="0" shapeId="0">
      <text>
        <r>
          <rPr>
            <sz val="9"/>
            <color indexed="81"/>
            <rFont val="Tahoma"/>
            <family val="2"/>
          </rPr>
          <t>Geo: LU
Formula: Fva1.3.2.1 = Fva1.3.2.1.1 + Fva1.3.2.1.2 + Fva1.3.2.1.3</t>
        </r>
      </text>
    </comment>
    <comment ref="B292"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F292" authorId="0" shapeId="0">
      <text>
        <r>
          <rPr>
            <sz val="9"/>
            <color indexed="81"/>
            <rFont val="Tahoma"/>
            <family val="2"/>
          </rPr>
          <t>Geo: IX
Formula: Fva1.3.2.1 = Fva1.3.2.1.1 + Fva1.3.2.1.2 + Fva1.3.2.1.3</t>
        </r>
      </text>
    </comment>
    <comment ref="B293" authorId="1" shapeId="0">
      <text>
        <r>
          <rPr>
            <sz val="9"/>
            <color indexed="81"/>
            <rFont val="Tahoma"/>
            <family val="2"/>
          </rPr>
          <t xml:space="preserve">1 Credit transfers
1.3 Of which Initiated electronically
1.3.2 Of which initiated via non-remote payment channel
1.3.2.1 Of which authenticated via strong customer authentication
</t>
        </r>
      </text>
    </comment>
    <comment ref="F293" authorId="0" shapeId="0">
      <text>
        <r>
          <rPr>
            <sz val="9"/>
            <color indexed="81"/>
            <rFont val="Tahoma"/>
            <family val="2"/>
          </rPr>
          <t>Geo: OX
Formula: Fva1.3.2.1 = Fva1.3.2.1.1 + Fva1.3.2.1.2 + Fva1.3.2.1.3</t>
        </r>
      </text>
    </comment>
    <comment ref="B294"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1.3.2.1.1 Issuance of a payment order by the fraudster
</t>
        </r>
      </text>
    </comment>
    <comment ref="B295"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1.3.2.1.1 Issuance of a payment order by the fraudster
</t>
        </r>
      </text>
    </comment>
    <comment ref="B296"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1.3.2.1.1 Issuance of a payment order by the fraudster
</t>
        </r>
      </text>
    </comment>
    <comment ref="B297"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1.3.2.1.2 Modification of a payment order by the fraudster
</t>
        </r>
      </text>
    </comment>
    <comment ref="B298"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1.3.2.1.2 Modification of a payment order by the fraudster
</t>
        </r>
      </text>
    </comment>
    <comment ref="B299"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1.3.2.1.2 Modification of a payment order by the fraudster
</t>
        </r>
      </text>
    </comment>
    <comment ref="B300"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1.3.2.1.3 Manipulation of the payer by the fraudster to issue a payment order
</t>
        </r>
      </text>
    </comment>
    <comment ref="B301"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1.3.2.1.3 Manipulation of the payer by the fraudster to issue a payment order
</t>
        </r>
      </text>
    </comment>
    <comment ref="B302" authorId="1" shapeId="0">
      <text>
        <r>
          <rPr>
            <sz val="9"/>
            <color indexed="81"/>
            <rFont val="Tahoma"/>
            <family val="2"/>
          </rPr>
          <t xml:space="preserve">1 Credit transfers
1.3 Of which Initiated electronically
1.3.2 Of which initiated via non-remote payment channel
1.3.2.1 Of which authenticated via strong customer authentication
1.3.2.1.3 Manipulation of the payer by the fraudster to issue a payment order
</t>
        </r>
      </text>
    </comment>
    <comment ref="B303"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303" authorId="0" shapeId="0">
      <text>
        <r>
          <rPr>
            <sz val="9"/>
            <color indexed="81"/>
            <rFont val="Tahoma"/>
            <family val="2"/>
          </rPr>
          <t>Geo: LU
Formula: Fva1.3.2.2 = Fva1.3.2.2.1 + Fva1.3.2.2.2 + Fva1.3.2.2.3</t>
        </r>
      </text>
    </comment>
    <comment ref="B304"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304" authorId="0" shapeId="0">
      <text>
        <r>
          <rPr>
            <sz val="9"/>
            <color indexed="81"/>
            <rFont val="Tahoma"/>
            <family val="2"/>
          </rPr>
          <t>Geo: IX
Formula: Fva1.3.2.2 = Fva1.3.2.2.1 + Fva1.3.2.2.2 + Fva1.3.2.2.3</t>
        </r>
      </text>
    </comment>
    <comment ref="B305"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t>
        </r>
      </text>
    </comment>
    <comment ref="F305" authorId="0" shapeId="0">
      <text>
        <r>
          <rPr>
            <sz val="9"/>
            <color indexed="81"/>
            <rFont val="Tahoma"/>
            <family val="2"/>
          </rPr>
          <t>Geo: OX
Formula: Fva1.3.2.2 = Fva1.3.2.2.1 + Fva1.3.2.2.2 + Fva1.3.2.2.3</t>
        </r>
      </text>
    </comment>
    <comment ref="B306"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1.3.2.2.1 Issuance of a payment order by the fraudster
</t>
        </r>
      </text>
    </comment>
    <comment ref="F306" authorId="0" shapeId="0">
      <text>
        <r>
          <rPr>
            <sz val="9"/>
            <color indexed="81"/>
            <rFont val="Tahoma"/>
            <family val="2"/>
          </rPr>
          <t>Geo: LU
Formula: Fva1.3.2.2 = Fva1.3.2.2.4 + Fva1.3.2.2.5 + Fva1.3.2.2.6 + Fva1.3.2.2.7 + Fva1.3.2.2.8</t>
        </r>
      </text>
    </comment>
    <comment ref="B307"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1.3.2.2.1 Issuance of a payment order by the fraudster
</t>
        </r>
      </text>
    </comment>
    <comment ref="F307" authorId="0" shapeId="0">
      <text>
        <r>
          <rPr>
            <sz val="9"/>
            <color indexed="81"/>
            <rFont val="Tahoma"/>
            <family val="2"/>
          </rPr>
          <t>Geo: IX
Formula: Fva1.3.2.2 = Fva1.3.2.2.4 + Fva1.3.2.2.5 + Fva1.3.2.2.6 + Fva1.3.2.2.7 + Fva1.3.2.2.8</t>
        </r>
      </text>
    </comment>
    <comment ref="B308"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1.3.2.2.1 Issuance of a payment order by the fraudster
</t>
        </r>
      </text>
    </comment>
    <comment ref="F308" authorId="0" shapeId="0">
      <text>
        <r>
          <rPr>
            <sz val="9"/>
            <color indexed="81"/>
            <rFont val="Tahoma"/>
            <family val="2"/>
          </rPr>
          <t>Geo: OX
Formula: Fva1.3.2.2 = Fva1.3.2.2.4 + Fva1.3.2.2.5 + Fva1.3.2.2.6 + Fva1.3.2.2.7 + Fva1.3.2.2.8</t>
        </r>
      </text>
    </comment>
    <comment ref="B309"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1.3.2.2.2 Modification of a payment order by the fraudster
</t>
        </r>
      </text>
    </comment>
    <comment ref="B310"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1.3.2.2.2 Modification of a payment order by the fraudster
</t>
        </r>
      </text>
    </comment>
    <comment ref="B311"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1.3.2.2.2 Modification of a payment order by the fraudster
</t>
        </r>
      </text>
    </comment>
    <comment ref="B312"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1.3.2.2.3 Manipulation of the payer by the fraudster to issue a payment order
</t>
        </r>
      </text>
    </comment>
    <comment ref="B313"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1.3.2.2.3 Manipulation of the payer by the fraudster to issue a payment order
</t>
        </r>
      </text>
    </comment>
    <comment ref="B314"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1.3.2.2.3 Manipulation of the payer by the fraudster to issue a payment order
</t>
        </r>
      </text>
    </comment>
    <comment ref="B315"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316"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317"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1.3.2.2.4 Payment to self (Art.15 RTS)
</t>
        </r>
      </text>
    </comment>
    <comment ref="B318"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319"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320"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1.3.2.2.5 Trusted beneficiary (Art.13 RTS)
</t>
        </r>
      </text>
    </comment>
    <comment ref="B321"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322"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323"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1.3.2.2.6 Recurring transaction (Art.14 RTS)
</t>
        </r>
      </text>
    </comment>
    <comment ref="B324"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325"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326"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1.3.2.2.7 Contactless low value (Art. 11 RTS)
</t>
        </r>
      </text>
    </comment>
    <comment ref="B327"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328"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329" authorId="1" shapeId="0">
      <text>
        <r>
          <rPr>
            <sz val="9"/>
            <color indexed="81"/>
            <rFont val="Tahoma"/>
            <family val="2"/>
          </rPr>
          <t xml:space="preserve">1 Credit transfers
1.3 Of which Initiated electronically
1.3.2 Of which initiated via non-remote payment channel
1.3.2.2 Of which authenticated via non-strong customer authentication
1.3.2.2.8 Unattended terminal for transport or parking fares (Art. 12 RTS)
</t>
        </r>
      </text>
    </comment>
    <comment ref="B330" authorId="1" shapeId="0">
      <text>
        <r>
          <rPr>
            <sz val="9"/>
            <color indexed="81"/>
            <rFont val="Tahoma"/>
            <family val="2"/>
          </rPr>
          <t>9.1PSP Losses due to fraud per liability bearer (CT): The reporting payment service provider</t>
        </r>
      </text>
    </comment>
    <comment ref="B331" authorId="1" shapeId="0">
      <text>
        <r>
          <rPr>
            <sz val="9"/>
            <color indexed="81"/>
            <rFont val="Tahoma"/>
            <family val="2"/>
          </rPr>
          <t>9.1PSU Losses due to fraud per liability bearer (CT): The Payment service user (payer)</t>
        </r>
      </text>
    </comment>
    <comment ref="B332" authorId="1" shapeId="0">
      <text>
        <r>
          <rPr>
            <sz val="9"/>
            <color indexed="81"/>
            <rFont val="Tahoma"/>
            <family val="2"/>
          </rPr>
          <t>9.1O Losses due to fraud per liability bearer (CT): Others</t>
        </r>
      </text>
    </comment>
  </commentList>
</comments>
</file>

<file path=xl/comments3.xml><?xml version="1.0" encoding="utf-8"?>
<comments xmlns="http://schemas.openxmlformats.org/spreadsheetml/2006/main">
  <authors>
    <author>Pavel Dvorak</author>
    <author>Pavel Dvořák</author>
    <author>Hofmeister, Robert</author>
    <author>Robert Hofmeister</author>
  </authors>
  <commentList>
    <comment ref="F4" authorId="0" shapeId="0">
      <text>
        <r>
          <rPr>
            <sz val="9"/>
            <color indexed="81"/>
            <rFont val="Tahoma"/>
            <family val="2"/>
          </rPr>
          <t>This check verifies that each total is equal to the sum of its elements.
 In all cases, 0 or TRUE is the expected result.
 The check formula is included in the comment for each cell.</t>
        </r>
      </text>
    </comment>
    <comment ref="G4" authorId="0" shapeId="0">
      <text>
        <r>
          <rPr>
            <sz val="9"/>
            <color indexed="81"/>
            <rFont val="Tahoma"/>
            <family val="2"/>
          </rPr>
          <t>No empty cells are expected.
Both value and data availability must be filled.</t>
        </r>
      </text>
    </comment>
    <comment ref="H4" authorId="0" shapeId="0">
      <text>
        <r>
          <rPr>
            <sz val="9"/>
            <color indexed="81"/>
            <rFont val="Tahoma"/>
            <family val="2"/>
          </rPr>
          <t>For positive values, data availability flag should be "OK". 
 Also, the E flag is only allowed for fraud data.</t>
        </r>
      </text>
    </comment>
    <comment ref="I4" authorId="0" shapeId="0">
      <text>
        <r>
          <rPr>
            <sz val="9"/>
            <color indexed="81"/>
            <rFont val="Tahoma"/>
            <family val="2"/>
          </rPr>
          <t>Part 1:
Fva &gt; 0 if and only if Fvo &gt; 0 
Pva &gt; 0 if and only if Pvo &gt; 0
Part 2:
Pvo &gt;= Fvo, and Pva &gt;= Fva</t>
        </r>
      </text>
    </comment>
    <comment ref="A5" authorId="1" shapeId="0">
      <text>
        <r>
          <rPr>
            <sz val="9"/>
            <color indexed="81"/>
            <rFont val="Tahoma"/>
            <family val="2"/>
          </rPr>
          <t>For the cross-border transactions, the relevant geo codes should be used:
"IX" stands for cross-border within EEA
"OX" stands for cross-border outside EEA 
"XX" is a generic geo code to be used for reporting of "losses due to fraud per liability bearer".</t>
        </r>
      </text>
    </comment>
    <comment ref="B5" authorId="1" shapeId="0">
      <text>
        <r>
          <rPr>
            <sz val="9"/>
            <color indexed="81"/>
            <rFont val="Tahoma"/>
            <family val="2"/>
          </rPr>
          <t>See table "Field codes" for more details.</t>
        </r>
      </text>
    </comment>
    <comment ref="C5" authorId="2" shapeId="0">
      <text>
        <r>
          <rPr>
            <sz val="8"/>
            <color indexed="81"/>
            <rFont val="Tahoma"/>
            <family val="2"/>
          </rPr>
          <t xml:space="preserve">please </t>
        </r>
        <r>
          <rPr>
            <b/>
            <sz val="8"/>
            <color indexed="81"/>
            <rFont val="Tahoma"/>
            <family val="2"/>
          </rPr>
          <t xml:space="preserve">do not modify the </t>
        </r>
        <r>
          <rPr>
            <sz val="8"/>
            <color indexed="81"/>
            <rFont val="Tahoma"/>
            <family val="2"/>
          </rPr>
          <t>number</t>
        </r>
        <r>
          <rPr>
            <b/>
            <sz val="8"/>
            <color indexed="81"/>
            <rFont val="Tahoma"/>
            <family val="2"/>
          </rPr>
          <t xml:space="preserve"> format.
to be reported in actual units, with two decimals for values
</t>
        </r>
      </text>
    </comment>
    <comment ref="D5" authorId="3" shapeId="0">
      <text>
        <r>
          <rPr>
            <sz val="8"/>
            <color indexed="81"/>
            <rFont val="Tahoma"/>
            <family val="2"/>
          </rPr>
          <t xml:space="preserve">Indicate if </t>
        </r>
        <r>
          <rPr>
            <b/>
            <sz val="8"/>
            <color indexed="81"/>
            <rFont val="Tahoma"/>
            <family val="2"/>
          </rPr>
          <t>data entry</t>
        </r>
        <r>
          <rPr>
            <sz val="8"/>
            <color indexed="81"/>
            <rFont val="Tahoma"/>
            <family val="2"/>
          </rPr>
          <t xml:space="preserve"> is 
available (</t>
        </r>
        <r>
          <rPr>
            <b/>
            <sz val="8"/>
            <color indexed="81"/>
            <rFont val="Tahoma"/>
            <family val="2"/>
          </rPr>
          <t>OK</t>
        </r>
        <r>
          <rPr>
            <sz val="8"/>
            <color indexed="81"/>
            <rFont val="Tahoma"/>
            <family val="2"/>
          </rPr>
          <t>)
not applicable</t>
        </r>
        <r>
          <rPr>
            <b/>
            <sz val="8"/>
            <color indexed="81"/>
            <rFont val="Tahoma"/>
            <family val="2"/>
          </rPr>
          <t xml:space="preserve"> </t>
        </r>
        <r>
          <rPr>
            <sz val="8"/>
            <color indexed="81"/>
            <rFont val="Tahoma"/>
            <family val="2"/>
          </rPr>
          <t>(</t>
        </r>
        <r>
          <rPr>
            <b/>
            <sz val="8"/>
            <color indexed="81"/>
            <rFont val="Tahoma"/>
            <family val="2"/>
          </rPr>
          <t>NA</t>
        </r>
        <r>
          <rPr>
            <sz val="8"/>
            <color indexed="81"/>
            <rFont val="Tahoma"/>
            <family val="2"/>
          </rPr>
          <t>)
an estimate (</t>
        </r>
        <r>
          <rPr>
            <b/>
            <sz val="8"/>
            <color indexed="81"/>
            <rFont val="Tahoma"/>
            <family val="2"/>
          </rPr>
          <t>E</t>
        </r>
        <r>
          <rPr>
            <sz val="8"/>
            <color indexed="81"/>
            <rFont val="Tahoma"/>
            <family val="2"/>
          </rPr>
          <t>) ← only for fraud data</t>
        </r>
      </text>
    </comment>
    <comment ref="E5" authorId="3" shapeId="0">
      <text>
        <r>
          <rPr>
            <sz val="8"/>
            <color indexed="81"/>
            <rFont val="Tahoma"/>
            <family val="2"/>
          </rPr>
          <t xml:space="preserve">Can be used for providing further information in the form of free text comments.
Please do </t>
        </r>
        <r>
          <rPr>
            <b/>
            <sz val="8"/>
            <color indexed="81"/>
            <rFont val="Tahoma"/>
            <family val="2"/>
          </rPr>
          <t>not</t>
        </r>
        <r>
          <rPr>
            <sz val="8"/>
            <color indexed="81"/>
            <rFont val="Tahoma"/>
            <family val="2"/>
          </rPr>
          <t xml:space="preserve"> include the character ";" (semicolon)</t>
        </r>
      </text>
    </comment>
    <comment ref="B6" authorId="1" shapeId="0">
      <text>
        <r>
          <rPr>
            <sz val="9"/>
            <color indexed="81"/>
            <rFont val="Tahoma"/>
            <family val="2"/>
          </rPr>
          <t xml:space="preserve">2 Direct debits
</t>
        </r>
      </text>
    </comment>
    <comment ref="F6" authorId="0" shapeId="0">
      <text>
        <r>
          <rPr>
            <sz val="9"/>
            <color indexed="81"/>
            <rFont val="Tahoma"/>
            <family val="2"/>
          </rPr>
          <t>Geo: LU
Formula: Pvo2 = Pvo2.1 + Pvo2.2</t>
        </r>
      </text>
    </comment>
    <comment ref="B7" authorId="1" shapeId="0">
      <text>
        <r>
          <rPr>
            <sz val="9"/>
            <color indexed="81"/>
            <rFont val="Tahoma"/>
            <family val="2"/>
          </rPr>
          <t xml:space="preserve">2 Direct debits
</t>
        </r>
      </text>
    </comment>
    <comment ref="F7" authorId="0" shapeId="0">
      <text>
        <r>
          <rPr>
            <sz val="9"/>
            <color indexed="81"/>
            <rFont val="Tahoma"/>
            <family val="2"/>
          </rPr>
          <t>Geo: IX
Formula: Pvo2 = Pvo2.1 + Pvo2.2</t>
        </r>
      </text>
    </comment>
    <comment ref="B8" authorId="1" shapeId="0">
      <text>
        <r>
          <rPr>
            <sz val="9"/>
            <color indexed="81"/>
            <rFont val="Tahoma"/>
            <family val="2"/>
          </rPr>
          <t xml:space="preserve">2 Direct debits
</t>
        </r>
      </text>
    </comment>
    <comment ref="F8" authorId="0" shapeId="0">
      <text>
        <r>
          <rPr>
            <sz val="9"/>
            <color indexed="81"/>
            <rFont val="Tahoma"/>
            <family val="2"/>
          </rPr>
          <t>Geo: OX
Formula: Pvo2 = Pvo2.1 + Pvo2.2</t>
        </r>
      </text>
    </comment>
    <comment ref="B9" authorId="1" shapeId="0">
      <text>
        <r>
          <rPr>
            <sz val="9"/>
            <color indexed="81"/>
            <rFont val="Tahoma"/>
            <family val="2"/>
          </rPr>
          <t xml:space="preserve">2 Direct debits
2.1 Of which consent given via an electronic mandate
</t>
        </r>
      </text>
    </comment>
    <comment ref="B10" authorId="1" shapeId="0">
      <text>
        <r>
          <rPr>
            <sz val="9"/>
            <color indexed="81"/>
            <rFont val="Tahoma"/>
            <family val="2"/>
          </rPr>
          <t xml:space="preserve">2 Direct debits
2.1 Of which consent given via an electronic mandate
</t>
        </r>
      </text>
    </comment>
    <comment ref="B11" authorId="1" shapeId="0">
      <text>
        <r>
          <rPr>
            <sz val="9"/>
            <color indexed="81"/>
            <rFont val="Tahoma"/>
            <family val="2"/>
          </rPr>
          <t xml:space="preserve">2 Direct debits
2.1 Of which consent given via an electronic mandate
</t>
        </r>
      </text>
    </comment>
    <comment ref="B12" authorId="1" shapeId="0">
      <text>
        <r>
          <rPr>
            <sz val="9"/>
            <color indexed="81"/>
            <rFont val="Tahoma"/>
            <family val="2"/>
          </rPr>
          <t xml:space="preserve">2 Direct debits
2.2 Of which consent given in another form than an electronic mandate
</t>
        </r>
      </text>
    </comment>
    <comment ref="B13" authorId="1" shapeId="0">
      <text>
        <r>
          <rPr>
            <sz val="9"/>
            <color indexed="81"/>
            <rFont val="Tahoma"/>
            <family val="2"/>
          </rPr>
          <t xml:space="preserve">2 Direct debits
2.2 Of which consent given in another form than an electronic mandate
</t>
        </r>
      </text>
    </comment>
    <comment ref="B14" authorId="1" shapeId="0">
      <text>
        <r>
          <rPr>
            <sz val="9"/>
            <color indexed="81"/>
            <rFont val="Tahoma"/>
            <family val="2"/>
          </rPr>
          <t xml:space="preserve">2 Direct debits
2.2 Of which consent given in another form than an electronic mandate
</t>
        </r>
      </text>
    </comment>
    <comment ref="B15" authorId="1" shapeId="0">
      <text>
        <r>
          <rPr>
            <sz val="9"/>
            <color indexed="81"/>
            <rFont val="Tahoma"/>
            <family val="2"/>
          </rPr>
          <t xml:space="preserve">2 Direct debits
</t>
        </r>
      </text>
    </comment>
    <comment ref="F15" authorId="0" shapeId="0">
      <text>
        <r>
          <rPr>
            <sz val="9"/>
            <color indexed="81"/>
            <rFont val="Tahoma"/>
            <family val="2"/>
          </rPr>
          <t>Geo: LU
Formula: Pva2 = Pva2.1 + Pva2.2</t>
        </r>
      </text>
    </comment>
    <comment ref="B16" authorId="1" shapeId="0">
      <text>
        <r>
          <rPr>
            <sz val="9"/>
            <color indexed="81"/>
            <rFont val="Tahoma"/>
            <family val="2"/>
          </rPr>
          <t xml:space="preserve">2 Direct debits
</t>
        </r>
      </text>
    </comment>
    <comment ref="F16" authorId="0" shapeId="0">
      <text>
        <r>
          <rPr>
            <sz val="9"/>
            <color indexed="81"/>
            <rFont val="Tahoma"/>
            <family val="2"/>
          </rPr>
          <t>Geo: IX
Formula: Pva2 = Pva2.1 + Pva2.2</t>
        </r>
      </text>
    </comment>
    <comment ref="B17" authorId="1" shapeId="0">
      <text>
        <r>
          <rPr>
            <sz val="9"/>
            <color indexed="81"/>
            <rFont val="Tahoma"/>
            <family val="2"/>
          </rPr>
          <t xml:space="preserve">2 Direct debits
</t>
        </r>
      </text>
    </comment>
    <comment ref="F17" authorId="0" shapeId="0">
      <text>
        <r>
          <rPr>
            <sz val="9"/>
            <color indexed="81"/>
            <rFont val="Tahoma"/>
            <family val="2"/>
          </rPr>
          <t>Geo: OX
Formula: Pva2 = Pva2.1 + Pva2.2</t>
        </r>
      </text>
    </comment>
    <comment ref="B18" authorId="1" shapeId="0">
      <text>
        <r>
          <rPr>
            <sz val="9"/>
            <color indexed="81"/>
            <rFont val="Tahoma"/>
            <family val="2"/>
          </rPr>
          <t xml:space="preserve">2 Direct debits
2.1 Of which consent given via an electronic mandate
</t>
        </r>
      </text>
    </comment>
    <comment ref="B19" authorId="1" shapeId="0">
      <text>
        <r>
          <rPr>
            <sz val="9"/>
            <color indexed="81"/>
            <rFont val="Tahoma"/>
            <family val="2"/>
          </rPr>
          <t xml:space="preserve">2 Direct debits
2.1 Of which consent given via an electronic mandate
</t>
        </r>
      </text>
    </comment>
    <comment ref="B20" authorId="1" shapeId="0">
      <text>
        <r>
          <rPr>
            <sz val="9"/>
            <color indexed="81"/>
            <rFont val="Tahoma"/>
            <family val="2"/>
          </rPr>
          <t xml:space="preserve">2 Direct debits
2.1 Of which consent given via an electronic mandate
</t>
        </r>
      </text>
    </comment>
    <comment ref="B21" authorId="1" shapeId="0">
      <text>
        <r>
          <rPr>
            <sz val="9"/>
            <color indexed="81"/>
            <rFont val="Tahoma"/>
            <family val="2"/>
          </rPr>
          <t xml:space="preserve">2 Direct debits
2.2 Of which consent given in another form than an electronic mandate
</t>
        </r>
      </text>
    </comment>
    <comment ref="B22" authorId="1" shapeId="0">
      <text>
        <r>
          <rPr>
            <sz val="9"/>
            <color indexed="81"/>
            <rFont val="Tahoma"/>
            <family val="2"/>
          </rPr>
          <t xml:space="preserve">2 Direct debits
2.2 Of which consent given in another form than an electronic mandate
</t>
        </r>
      </text>
    </comment>
    <comment ref="B23" authorId="1" shapeId="0">
      <text>
        <r>
          <rPr>
            <sz val="9"/>
            <color indexed="81"/>
            <rFont val="Tahoma"/>
            <family val="2"/>
          </rPr>
          <t xml:space="preserve">2 Direct debits
2.2 Of which consent given in another form than an electronic mandate
</t>
        </r>
      </text>
    </comment>
    <comment ref="B24" authorId="1" shapeId="0">
      <text>
        <r>
          <rPr>
            <sz val="9"/>
            <color indexed="81"/>
            <rFont val="Tahoma"/>
            <family val="2"/>
          </rPr>
          <t xml:space="preserve">2 Direct debits
</t>
        </r>
      </text>
    </comment>
    <comment ref="F24" authorId="0" shapeId="0">
      <text>
        <r>
          <rPr>
            <sz val="9"/>
            <color indexed="81"/>
            <rFont val="Tahoma"/>
            <family val="2"/>
          </rPr>
          <t>Geo: LU
Formula: Fvo2 = Fvo2.1 + Fvo2.2</t>
        </r>
      </text>
    </comment>
    <comment ref="B25" authorId="1" shapeId="0">
      <text>
        <r>
          <rPr>
            <sz val="9"/>
            <color indexed="81"/>
            <rFont val="Tahoma"/>
            <family val="2"/>
          </rPr>
          <t xml:space="preserve">2 Direct debits
</t>
        </r>
      </text>
    </comment>
    <comment ref="F25" authorId="0" shapeId="0">
      <text>
        <r>
          <rPr>
            <sz val="9"/>
            <color indexed="81"/>
            <rFont val="Tahoma"/>
            <family val="2"/>
          </rPr>
          <t>Geo: IX
Formula: Fvo2 = Fvo2.1 + Fvo2.2</t>
        </r>
      </text>
    </comment>
    <comment ref="B26" authorId="1" shapeId="0">
      <text>
        <r>
          <rPr>
            <sz val="9"/>
            <color indexed="81"/>
            <rFont val="Tahoma"/>
            <family val="2"/>
          </rPr>
          <t xml:space="preserve">2 Direct debits
</t>
        </r>
      </text>
    </comment>
    <comment ref="F26" authorId="0" shapeId="0">
      <text>
        <r>
          <rPr>
            <sz val="9"/>
            <color indexed="81"/>
            <rFont val="Tahoma"/>
            <family val="2"/>
          </rPr>
          <t>Geo: OX
Formula: Fvo2 = Fvo2.1 + Fvo2.2</t>
        </r>
      </text>
    </comment>
    <comment ref="B27" authorId="1" shapeId="0">
      <text>
        <r>
          <rPr>
            <sz val="9"/>
            <color indexed="81"/>
            <rFont val="Tahoma"/>
            <family val="2"/>
          </rPr>
          <t xml:space="preserve">2 Direct debits
2.1 Of which consent given via an electronic mandate
</t>
        </r>
      </text>
    </comment>
    <comment ref="F27" authorId="0" shapeId="0">
      <text>
        <r>
          <rPr>
            <sz val="9"/>
            <color indexed="81"/>
            <rFont val="Tahoma"/>
            <family val="2"/>
          </rPr>
          <t>Geo: LU
Formula: Fvo2.1 = Fvo2.1.1.1 + Fvo2.1.1.2</t>
        </r>
      </text>
    </comment>
    <comment ref="B28" authorId="1" shapeId="0">
      <text>
        <r>
          <rPr>
            <sz val="9"/>
            <color indexed="81"/>
            <rFont val="Tahoma"/>
            <family val="2"/>
          </rPr>
          <t xml:space="preserve">2 Direct debits
2.1 Of which consent given via an electronic mandate
</t>
        </r>
      </text>
    </comment>
    <comment ref="F28" authorId="0" shapeId="0">
      <text>
        <r>
          <rPr>
            <sz val="9"/>
            <color indexed="81"/>
            <rFont val="Tahoma"/>
            <family val="2"/>
          </rPr>
          <t>Geo: IX
Formula: Fvo2.1 = Fvo2.1.1.1 + Fvo2.1.1.2</t>
        </r>
      </text>
    </comment>
    <comment ref="B29" authorId="1" shapeId="0">
      <text>
        <r>
          <rPr>
            <sz val="9"/>
            <color indexed="81"/>
            <rFont val="Tahoma"/>
            <family val="2"/>
          </rPr>
          <t xml:space="preserve">2 Direct debits
2.1 Of which consent given via an electronic mandate
</t>
        </r>
      </text>
    </comment>
    <comment ref="F29" authorId="0" shapeId="0">
      <text>
        <r>
          <rPr>
            <sz val="9"/>
            <color indexed="81"/>
            <rFont val="Tahoma"/>
            <family val="2"/>
          </rPr>
          <t>Geo: OX
Formula: Fvo2.1 = Fvo2.1.1.1 + Fvo2.1.1.2</t>
        </r>
      </text>
    </comment>
    <comment ref="B30" authorId="1" shapeId="0">
      <text>
        <r>
          <rPr>
            <sz val="9"/>
            <color indexed="81"/>
            <rFont val="Tahoma"/>
            <family val="2"/>
          </rPr>
          <t xml:space="preserve">2 Direct debits
2.1 Of which consent given via an electronic mandate
2.1.1 
2.1.1.1 Unauthorised payment transactions
</t>
        </r>
      </text>
    </comment>
    <comment ref="B31" authorId="1" shapeId="0">
      <text>
        <r>
          <rPr>
            <sz val="9"/>
            <color indexed="81"/>
            <rFont val="Tahoma"/>
            <family val="2"/>
          </rPr>
          <t xml:space="preserve">2 Direct debits
2.1 Of which consent given via an electronic mandate
2.1.1 
2.1.1.1 Unauthorised payment transactions
</t>
        </r>
      </text>
    </comment>
    <comment ref="B32" authorId="1" shapeId="0">
      <text>
        <r>
          <rPr>
            <sz val="9"/>
            <color indexed="81"/>
            <rFont val="Tahoma"/>
            <family val="2"/>
          </rPr>
          <t xml:space="preserve">2 Direct debits
2.1 Of which consent given via an electronic mandate
2.1.1 
2.1.1.1 Unauthorised payment transactions
</t>
        </r>
      </text>
    </comment>
    <comment ref="B33" authorId="1" shapeId="0">
      <text>
        <r>
          <rPr>
            <sz val="9"/>
            <color indexed="81"/>
            <rFont val="Tahoma"/>
            <family val="2"/>
          </rPr>
          <t xml:space="preserve">2 Direct debits
2.1 Of which consent given via an electronic mandate
2.1.1 
2.1.1.2 Manipulation of the payer by the fraudster to consent to a direct debit
</t>
        </r>
      </text>
    </comment>
    <comment ref="B34" authorId="1" shapeId="0">
      <text>
        <r>
          <rPr>
            <sz val="9"/>
            <color indexed="81"/>
            <rFont val="Tahoma"/>
            <family val="2"/>
          </rPr>
          <t xml:space="preserve">2 Direct debits
2.1 Of which consent given via an electronic mandate
2.1.1 
2.1.1.2 Manipulation of the payer by the fraudster to consent to a direct debit
</t>
        </r>
      </text>
    </comment>
    <comment ref="B35" authorId="1" shapeId="0">
      <text>
        <r>
          <rPr>
            <sz val="9"/>
            <color indexed="81"/>
            <rFont val="Tahoma"/>
            <family val="2"/>
          </rPr>
          <t xml:space="preserve">2 Direct debits
2.1 Of which consent given via an electronic mandate
2.1.1 
2.1.1.2 Manipulation of the payer by the fraudster to consent to a direct debit
</t>
        </r>
      </text>
    </comment>
    <comment ref="B36" authorId="1" shapeId="0">
      <text>
        <r>
          <rPr>
            <sz val="9"/>
            <color indexed="81"/>
            <rFont val="Tahoma"/>
            <family val="2"/>
          </rPr>
          <t xml:space="preserve">2 Direct debits
2.2 Of which consent given in another form than an electronic mandate
</t>
        </r>
      </text>
    </comment>
    <comment ref="F36" authorId="0" shapeId="0">
      <text>
        <r>
          <rPr>
            <sz val="9"/>
            <color indexed="81"/>
            <rFont val="Tahoma"/>
            <family val="2"/>
          </rPr>
          <t>Geo: LU
Formula: Fvo2.2 = Fvo2.2.1.1 + Fvo2.2.1.2</t>
        </r>
      </text>
    </comment>
    <comment ref="B37" authorId="1" shapeId="0">
      <text>
        <r>
          <rPr>
            <sz val="9"/>
            <color indexed="81"/>
            <rFont val="Tahoma"/>
            <family val="2"/>
          </rPr>
          <t xml:space="preserve">2 Direct debits
2.2 Of which consent given in another form than an electronic mandate
</t>
        </r>
      </text>
    </comment>
    <comment ref="F37" authorId="0" shapeId="0">
      <text>
        <r>
          <rPr>
            <sz val="9"/>
            <color indexed="81"/>
            <rFont val="Tahoma"/>
            <family val="2"/>
          </rPr>
          <t>Geo: IX
Formula: Fvo2.2 = Fvo2.2.1.1 + Fvo2.2.1.2</t>
        </r>
      </text>
    </comment>
    <comment ref="B38" authorId="1" shapeId="0">
      <text>
        <r>
          <rPr>
            <sz val="9"/>
            <color indexed="81"/>
            <rFont val="Tahoma"/>
            <family val="2"/>
          </rPr>
          <t xml:space="preserve">2 Direct debits
2.2 Of which consent given in another form than an electronic mandate
</t>
        </r>
      </text>
    </comment>
    <comment ref="F38" authorId="0" shapeId="0">
      <text>
        <r>
          <rPr>
            <sz val="9"/>
            <color indexed="81"/>
            <rFont val="Tahoma"/>
            <family val="2"/>
          </rPr>
          <t>Geo: OX
Formula: Fvo2.2 = Fvo2.2.1.1 + Fvo2.2.1.2</t>
        </r>
      </text>
    </comment>
    <comment ref="B39" authorId="1" shapeId="0">
      <text>
        <r>
          <rPr>
            <sz val="9"/>
            <color indexed="81"/>
            <rFont val="Tahoma"/>
            <family val="2"/>
          </rPr>
          <t xml:space="preserve">2 Direct debits
2.2 Of which consent given in another form than an electronic mandate
2.2.1 
2.2.1.1 Unauthorised payment transactions
</t>
        </r>
      </text>
    </comment>
    <comment ref="B40" authorId="1" shapeId="0">
      <text>
        <r>
          <rPr>
            <sz val="9"/>
            <color indexed="81"/>
            <rFont val="Tahoma"/>
            <family val="2"/>
          </rPr>
          <t xml:space="preserve">2 Direct debits
2.2 Of which consent given in another form than an electronic mandate
2.2.1 
2.2.1.1 Unauthorised payment transactions
</t>
        </r>
      </text>
    </comment>
    <comment ref="B41" authorId="1" shapeId="0">
      <text>
        <r>
          <rPr>
            <sz val="9"/>
            <color indexed="81"/>
            <rFont val="Tahoma"/>
            <family val="2"/>
          </rPr>
          <t xml:space="preserve">2 Direct debits
2.2 Of which consent given in another form than an electronic mandate
2.2.1 
2.2.1.1 Unauthorised payment transactions
</t>
        </r>
      </text>
    </comment>
    <comment ref="B42" authorId="1" shapeId="0">
      <text>
        <r>
          <rPr>
            <sz val="9"/>
            <color indexed="81"/>
            <rFont val="Tahoma"/>
            <family val="2"/>
          </rPr>
          <t xml:space="preserve">2 Direct debits
2.2 Of which consent given in another form than an electronic mandate
2.2.1 
2.2.1.2 Manipulation of the payer by the fraudster to consent to a direct debit
</t>
        </r>
      </text>
    </comment>
    <comment ref="B43" authorId="1" shapeId="0">
      <text>
        <r>
          <rPr>
            <sz val="9"/>
            <color indexed="81"/>
            <rFont val="Tahoma"/>
            <family val="2"/>
          </rPr>
          <t xml:space="preserve">2 Direct debits
2.2 Of which consent given in another form than an electronic mandate
2.2.1 
2.2.1.2 Manipulation of the payer by the fraudster to consent to a direct debit
</t>
        </r>
      </text>
    </comment>
    <comment ref="B44" authorId="1" shapeId="0">
      <text>
        <r>
          <rPr>
            <sz val="9"/>
            <color indexed="81"/>
            <rFont val="Tahoma"/>
            <family val="2"/>
          </rPr>
          <t xml:space="preserve">2 Direct debits
2.2 Of which consent given in another form than an electronic mandate
2.2.1 
2.2.1.2 Manipulation of the payer by the fraudster to consent to a direct debit
</t>
        </r>
      </text>
    </comment>
    <comment ref="B45" authorId="1" shapeId="0">
      <text>
        <r>
          <rPr>
            <sz val="9"/>
            <color indexed="81"/>
            <rFont val="Tahoma"/>
            <family val="2"/>
          </rPr>
          <t xml:space="preserve">2 Direct debits
</t>
        </r>
      </text>
    </comment>
    <comment ref="F45" authorId="0" shapeId="0">
      <text>
        <r>
          <rPr>
            <sz val="9"/>
            <color indexed="81"/>
            <rFont val="Tahoma"/>
            <family val="2"/>
          </rPr>
          <t>Geo: LU
Formula: Fva2 = Fva2.1 + Fva2.2</t>
        </r>
      </text>
    </comment>
    <comment ref="B46" authorId="1" shapeId="0">
      <text>
        <r>
          <rPr>
            <sz val="9"/>
            <color indexed="81"/>
            <rFont val="Tahoma"/>
            <family val="2"/>
          </rPr>
          <t xml:space="preserve">2 Direct debits
</t>
        </r>
      </text>
    </comment>
    <comment ref="F46" authorId="0" shapeId="0">
      <text>
        <r>
          <rPr>
            <sz val="9"/>
            <color indexed="81"/>
            <rFont val="Tahoma"/>
            <family val="2"/>
          </rPr>
          <t>Geo: IX
Formula: Fva2 = Fva2.1 + Fva2.2</t>
        </r>
      </text>
    </comment>
    <comment ref="B47" authorId="1" shapeId="0">
      <text>
        <r>
          <rPr>
            <sz val="9"/>
            <color indexed="81"/>
            <rFont val="Tahoma"/>
            <family val="2"/>
          </rPr>
          <t xml:space="preserve">2 Direct debits
</t>
        </r>
      </text>
    </comment>
    <comment ref="F47" authorId="0" shapeId="0">
      <text>
        <r>
          <rPr>
            <sz val="9"/>
            <color indexed="81"/>
            <rFont val="Tahoma"/>
            <family val="2"/>
          </rPr>
          <t>Geo: OX
Formula: Fva2 = Fva2.1 + Fva2.2</t>
        </r>
      </text>
    </comment>
    <comment ref="B48" authorId="1" shapeId="0">
      <text>
        <r>
          <rPr>
            <sz val="9"/>
            <color indexed="81"/>
            <rFont val="Tahoma"/>
            <family val="2"/>
          </rPr>
          <t xml:space="preserve">2 Direct debits
2.1 Of which consent given via an electronic mandate
</t>
        </r>
      </text>
    </comment>
    <comment ref="F48" authorId="0" shapeId="0">
      <text>
        <r>
          <rPr>
            <sz val="9"/>
            <color indexed="81"/>
            <rFont val="Tahoma"/>
            <family val="2"/>
          </rPr>
          <t>Geo: LU
Formula: Fva2.1 = Fva2.1.1.1 + Fva2.1.1.2</t>
        </r>
      </text>
    </comment>
    <comment ref="B49" authorId="1" shapeId="0">
      <text>
        <r>
          <rPr>
            <sz val="9"/>
            <color indexed="81"/>
            <rFont val="Tahoma"/>
            <family val="2"/>
          </rPr>
          <t xml:space="preserve">2 Direct debits
2.1 Of which consent given via an electronic mandate
</t>
        </r>
      </text>
    </comment>
    <comment ref="F49" authorId="0" shapeId="0">
      <text>
        <r>
          <rPr>
            <sz val="9"/>
            <color indexed="81"/>
            <rFont val="Tahoma"/>
            <family val="2"/>
          </rPr>
          <t>Geo: IX
Formula: Fva2.1 = Fva2.1.1.1 + Fva2.1.1.2</t>
        </r>
      </text>
    </comment>
    <comment ref="B50" authorId="1" shapeId="0">
      <text>
        <r>
          <rPr>
            <sz val="9"/>
            <color indexed="81"/>
            <rFont val="Tahoma"/>
            <family val="2"/>
          </rPr>
          <t xml:space="preserve">2 Direct debits
2.1 Of which consent given via an electronic mandate
</t>
        </r>
      </text>
    </comment>
    <comment ref="F50" authorId="0" shapeId="0">
      <text>
        <r>
          <rPr>
            <sz val="9"/>
            <color indexed="81"/>
            <rFont val="Tahoma"/>
            <family val="2"/>
          </rPr>
          <t>Geo: OX
Formula: Fva2.1 = Fva2.1.1.1 + Fva2.1.1.2</t>
        </r>
      </text>
    </comment>
    <comment ref="B51" authorId="1" shapeId="0">
      <text>
        <r>
          <rPr>
            <sz val="9"/>
            <color indexed="81"/>
            <rFont val="Tahoma"/>
            <family val="2"/>
          </rPr>
          <t xml:space="preserve">2 Direct debits
2.1 Of which consent given via an electronic mandate
2.1.1 
2.1.1.1 Unauthorised payment transactions
</t>
        </r>
      </text>
    </comment>
    <comment ref="B52" authorId="1" shapeId="0">
      <text>
        <r>
          <rPr>
            <sz val="9"/>
            <color indexed="81"/>
            <rFont val="Tahoma"/>
            <family val="2"/>
          </rPr>
          <t xml:space="preserve">2 Direct debits
2.1 Of which consent given via an electronic mandate
2.1.1 
2.1.1.1 Unauthorised payment transactions
</t>
        </r>
      </text>
    </comment>
    <comment ref="B53" authorId="1" shapeId="0">
      <text>
        <r>
          <rPr>
            <sz val="9"/>
            <color indexed="81"/>
            <rFont val="Tahoma"/>
            <family val="2"/>
          </rPr>
          <t xml:space="preserve">2 Direct debits
2.1 Of which consent given via an electronic mandate
2.1.1 
2.1.1.1 Unauthorised payment transactions
</t>
        </r>
      </text>
    </comment>
    <comment ref="B54" authorId="1" shapeId="0">
      <text>
        <r>
          <rPr>
            <sz val="9"/>
            <color indexed="81"/>
            <rFont val="Tahoma"/>
            <family val="2"/>
          </rPr>
          <t xml:space="preserve">2 Direct debits
2.1 Of which consent given via an electronic mandate
2.1.1 
2.1.1.2 Manipulation of the payer by the fraudster to consent to a direct debit
</t>
        </r>
      </text>
    </comment>
    <comment ref="B55" authorId="1" shapeId="0">
      <text>
        <r>
          <rPr>
            <sz val="9"/>
            <color indexed="81"/>
            <rFont val="Tahoma"/>
            <family val="2"/>
          </rPr>
          <t xml:space="preserve">2 Direct debits
2.1 Of which consent given via an electronic mandate
2.1.1 
2.1.1.2 Manipulation of the payer by the fraudster to consent to a direct debit
</t>
        </r>
      </text>
    </comment>
    <comment ref="B56" authorId="1" shapeId="0">
      <text>
        <r>
          <rPr>
            <sz val="9"/>
            <color indexed="81"/>
            <rFont val="Tahoma"/>
            <family val="2"/>
          </rPr>
          <t xml:space="preserve">2 Direct debits
2.1 Of which consent given via an electronic mandate
2.1.1 
2.1.1.2 Manipulation of the payer by the fraudster to consent to a direct debit
</t>
        </r>
      </text>
    </comment>
    <comment ref="B57" authorId="1" shapeId="0">
      <text>
        <r>
          <rPr>
            <sz val="9"/>
            <color indexed="81"/>
            <rFont val="Tahoma"/>
            <family val="2"/>
          </rPr>
          <t xml:space="preserve">2 Direct debits
2.2 Of which consent given in another form than an electronic mandate
</t>
        </r>
      </text>
    </comment>
    <comment ref="F57" authorId="0" shapeId="0">
      <text>
        <r>
          <rPr>
            <sz val="9"/>
            <color indexed="81"/>
            <rFont val="Tahoma"/>
            <family val="2"/>
          </rPr>
          <t>Geo: LU
Formula: Fva2.2 = Fva2.2.1.1 + Fva2.2.1.2</t>
        </r>
      </text>
    </comment>
    <comment ref="B58" authorId="1" shapeId="0">
      <text>
        <r>
          <rPr>
            <sz val="9"/>
            <color indexed="81"/>
            <rFont val="Tahoma"/>
            <family val="2"/>
          </rPr>
          <t xml:space="preserve">2 Direct debits
2.2 Of which consent given in another form than an electronic mandate
</t>
        </r>
      </text>
    </comment>
    <comment ref="F58" authorId="0" shapeId="0">
      <text>
        <r>
          <rPr>
            <sz val="9"/>
            <color indexed="81"/>
            <rFont val="Tahoma"/>
            <family val="2"/>
          </rPr>
          <t>Geo: IX
Formula: Fva2.2 = Fva2.2.1.1 + Fva2.2.1.2</t>
        </r>
      </text>
    </comment>
    <comment ref="B59" authorId="1" shapeId="0">
      <text>
        <r>
          <rPr>
            <sz val="9"/>
            <color indexed="81"/>
            <rFont val="Tahoma"/>
            <family val="2"/>
          </rPr>
          <t xml:space="preserve">2 Direct debits
2.2 Of which consent given in another form than an electronic mandate
</t>
        </r>
      </text>
    </comment>
    <comment ref="F59" authorId="0" shapeId="0">
      <text>
        <r>
          <rPr>
            <sz val="9"/>
            <color indexed="81"/>
            <rFont val="Tahoma"/>
            <family val="2"/>
          </rPr>
          <t>Geo: OX
Formula: Fva2.2 = Fva2.2.1.1 + Fva2.2.1.2</t>
        </r>
      </text>
    </comment>
    <comment ref="B60" authorId="1" shapeId="0">
      <text>
        <r>
          <rPr>
            <sz val="9"/>
            <color indexed="81"/>
            <rFont val="Tahoma"/>
            <family val="2"/>
          </rPr>
          <t xml:space="preserve">2 Direct debits
2.2 Of which consent given in another form than an electronic mandate
2.2.1 
2.2.1.1 Unauthorised payment transactions
</t>
        </r>
      </text>
    </comment>
    <comment ref="B61" authorId="1" shapeId="0">
      <text>
        <r>
          <rPr>
            <sz val="9"/>
            <color indexed="81"/>
            <rFont val="Tahoma"/>
            <family val="2"/>
          </rPr>
          <t xml:space="preserve">2 Direct debits
2.2 Of which consent given in another form than an electronic mandate
2.2.1 
2.2.1.1 Unauthorised payment transactions
</t>
        </r>
      </text>
    </comment>
    <comment ref="B62" authorId="1" shapeId="0">
      <text>
        <r>
          <rPr>
            <sz val="9"/>
            <color indexed="81"/>
            <rFont val="Tahoma"/>
            <family val="2"/>
          </rPr>
          <t xml:space="preserve">2 Direct debits
2.2 Of which consent given in another form than an electronic mandate
2.2.1 
2.2.1.1 Unauthorised payment transactions
</t>
        </r>
      </text>
    </comment>
    <comment ref="B63" authorId="1" shapeId="0">
      <text>
        <r>
          <rPr>
            <sz val="9"/>
            <color indexed="81"/>
            <rFont val="Tahoma"/>
            <family val="2"/>
          </rPr>
          <t xml:space="preserve">2 Direct debits
2.2 Of which consent given in another form than an electronic mandate
2.2.1 
2.2.1.2 Manipulation of the payer by the fraudster to consent to a direct debit
</t>
        </r>
      </text>
    </comment>
    <comment ref="B64" authorId="1" shapeId="0">
      <text>
        <r>
          <rPr>
            <sz val="9"/>
            <color indexed="81"/>
            <rFont val="Tahoma"/>
            <family val="2"/>
          </rPr>
          <t xml:space="preserve">2 Direct debits
2.2 Of which consent given in another form than an electronic mandate
2.2.1 
2.2.1.2 Manipulation of the payer by the fraudster to consent to a direct debit
</t>
        </r>
      </text>
    </comment>
    <comment ref="B65" authorId="1" shapeId="0">
      <text>
        <r>
          <rPr>
            <sz val="9"/>
            <color indexed="81"/>
            <rFont val="Tahoma"/>
            <family val="2"/>
          </rPr>
          <t xml:space="preserve">2 Direct debits
2.2 Of which consent given in another form than an electronic mandate
2.2.1 
2.2.1.2 Manipulation of the payer by the fraudster to consent to a direct debit
</t>
        </r>
      </text>
    </comment>
    <comment ref="B66" authorId="1" shapeId="0">
      <text>
        <r>
          <rPr>
            <sz val="9"/>
            <color indexed="81"/>
            <rFont val="Tahoma"/>
            <family val="2"/>
          </rPr>
          <t>9.2PSP Losses due to fraud per liability bearer (DD): The reporting payment service provider</t>
        </r>
      </text>
    </comment>
    <comment ref="B67" authorId="1" shapeId="0">
      <text>
        <r>
          <rPr>
            <sz val="9"/>
            <color indexed="81"/>
            <rFont val="Tahoma"/>
            <family val="2"/>
          </rPr>
          <t>9.2PSU Losses due to fraud per liability bearer (DD): The Payment service user (payee)</t>
        </r>
      </text>
    </comment>
    <comment ref="B68" authorId="1" shapeId="0">
      <text>
        <r>
          <rPr>
            <sz val="9"/>
            <color indexed="81"/>
            <rFont val="Tahoma"/>
            <family val="2"/>
          </rPr>
          <t>9.2O Losses due to fraud per liability bearer (DD): Others</t>
        </r>
      </text>
    </comment>
  </commentList>
</comments>
</file>

<file path=xl/comments4.xml><?xml version="1.0" encoding="utf-8"?>
<comments xmlns="http://schemas.openxmlformats.org/spreadsheetml/2006/main">
  <authors>
    <author>Pavel Dvorak</author>
    <author>Pavel Dvořák</author>
    <author>Hofmeister, Robert</author>
    <author>Robert Hofmeister</author>
  </authors>
  <commentList>
    <comment ref="F4" authorId="0" shapeId="0">
      <text>
        <r>
          <rPr>
            <sz val="9"/>
            <color indexed="81"/>
            <rFont val="Tahoma"/>
            <family val="2"/>
          </rPr>
          <t>This check verifies that each total is equal to the sum of its elements.
 In all cases, 0 or TRUE is the expected result.
 The check formula is included in the comment for each cell.</t>
        </r>
      </text>
    </comment>
    <comment ref="G4" authorId="0" shapeId="0">
      <text>
        <r>
          <rPr>
            <sz val="9"/>
            <color indexed="81"/>
            <rFont val="Tahoma"/>
            <family val="2"/>
          </rPr>
          <t>No empty cells are expected.
Both value and data availability must be filled.</t>
        </r>
      </text>
    </comment>
    <comment ref="H4" authorId="0" shapeId="0">
      <text>
        <r>
          <rPr>
            <sz val="9"/>
            <color indexed="81"/>
            <rFont val="Tahoma"/>
            <family val="2"/>
          </rPr>
          <t>For positive values, data availability flag should be "OK". 
 Also, the E flag is only allowed for fraud data.</t>
        </r>
      </text>
    </comment>
    <comment ref="I4" authorId="0" shapeId="0">
      <text>
        <r>
          <rPr>
            <sz val="9"/>
            <color indexed="81"/>
            <rFont val="Tahoma"/>
            <family val="2"/>
          </rPr>
          <t>Part 1:
Fva &gt; 0 if and only if Fvo &gt; 0 
Pva &gt; 0 if and only if Pvo &gt; 0
Part 2:
Pvo &gt;= Fvo, and Pva &gt;= Fva</t>
        </r>
      </text>
    </comment>
    <comment ref="A5" authorId="1" shapeId="0">
      <text>
        <r>
          <rPr>
            <sz val="9"/>
            <color indexed="81"/>
            <rFont val="Tahoma"/>
            <family val="2"/>
          </rPr>
          <t>For the cross-border transactions, the relevant geo codes should be used:
"IX" stands for cross-border within EEA
"OX" stands for cross-border outside EEA 
"XX" is a generic geo code to be used for reporting of "losses due to fraud per liability bearer".</t>
        </r>
      </text>
    </comment>
    <comment ref="B5" authorId="1" shapeId="0">
      <text>
        <r>
          <rPr>
            <sz val="9"/>
            <color indexed="81"/>
            <rFont val="Tahoma"/>
            <family val="2"/>
          </rPr>
          <t>See table "Field codes" for more details.</t>
        </r>
      </text>
    </comment>
    <comment ref="C5" authorId="2" shapeId="0">
      <text>
        <r>
          <rPr>
            <sz val="8"/>
            <color indexed="81"/>
            <rFont val="Tahoma"/>
            <family val="2"/>
          </rPr>
          <t xml:space="preserve">please </t>
        </r>
        <r>
          <rPr>
            <b/>
            <sz val="8"/>
            <color indexed="81"/>
            <rFont val="Tahoma"/>
            <family val="2"/>
          </rPr>
          <t xml:space="preserve">do not modify the </t>
        </r>
        <r>
          <rPr>
            <sz val="8"/>
            <color indexed="81"/>
            <rFont val="Tahoma"/>
            <family val="2"/>
          </rPr>
          <t>number</t>
        </r>
        <r>
          <rPr>
            <b/>
            <sz val="8"/>
            <color indexed="81"/>
            <rFont val="Tahoma"/>
            <family val="2"/>
          </rPr>
          <t xml:space="preserve"> format.
to be reported in actual units, with two decimals for values
</t>
        </r>
      </text>
    </comment>
    <comment ref="D5" authorId="3" shapeId="0">
      <text>
        <r>
          <rPr>
            <sz val="8"/>
            <color indexed="81"/>
            <rFont val="Tahoma"/>
            <family val="2"/>
          </rPr>
          <t xml:space="preserve">Indicate if </t>
        </r>
        <r>
          <rPr>
            <b/>
            <sz val="8"/>
            <color indexed="81"/>
            <rFont val="Tahoma"/>
            <family val="2"/>
          </rPr>
          <t>data entry</t>
        </r>
        <r>
          <rPr>
            <sz val="8"/>
            <color indexed="81"/>
            <rFont val="Tahoma"/>
            <family val="2"/>
          </rPr>
          <t xml:space="preserve"> is 
available (</t>
        </r>
        <r>
          <rPr>
            <b/>
            <sz val="8"/>
            <color indexed="81"/>
            <rFont val="Tahoma"/>
            <family val="2"/>
          </rPr>
          <t>OK</t>
        </r>
        <r>
          <rPr>
            <sz val="8"/>
            <color indexed="81"/>
            <rFont val="Tahoma"/>
            <family val="2"/>
          </rPr>
          <t>)
not applicable</t>
        </r>
        <r>
          <rPr>
            <b/>
            <sz val="8"/>
            <color indexed="81"/>
            <rFont val="Tahoma"/>
            <family val="2"/>
          </rPr>
          <t xml:space="preserve"> </t>
        </r>
        <r>
          <rPr>
            <sz val="8"/>
            <color indexed="81"/>
            <rFont val="Tahoma"/>
            <family val="2"/>
          </rPr>
          <t>(</t>
        </r>
        <r>
          <rPr>
            <b/>
            <sz val="8"/>
            <color indexed="81"/>
            <rFont val="Tahoma"/>
            <family val="2"/>
          </rPr>
          <t>NA</t>
        </r>
        <r>
          <rPr>
            <sz val="8"/>
            <color indexed="81"/>
            <rFont val="Tahoma"/>
            <family val="2"/>
          </rPr>
          <t>)
an estimate (</t>
        </r>
        <r>
          <rPr>
            <b/>
            <sz val="8"/>
            <color indexed="81"/>
            <rFont val="Tahoma"/>
            <family val="2"/>
          </rPr>
          <t>E</t>
        </r>
        <r>
          <rPr>
            <sz val="8"/>
            <color indexed="81"/>
            <rFont val="Tahoma"/>
            <family val="2"/>
          </rPr>
          <t>) ← only for fraud data</t>
        </r>
      </text>
    </comment>
    <comment ref="E5" authorId="3" shapeId="0">
      <text>
        <r>
          <rPr>
            <sz val="8"/>
            <color indexed="81"/>
            <rFont val="Tahoma"/>
            <family val="2"/>
          </rPr>
          <t xml:space="preserve">Can be used for providing further information in the form of free text comments.
Please do </t>
        </r>
        <r>
          <rPr>
            <b/>
            <sz val="8"/>
            <color indexed="81"/>
            <rFont val="Tahoma"/>
            <family val="2"/>
          </rPr>
          <t>not</t>
        </r>
        <r>
          <rPr>
            <sz val="8"/>
            <color indexed="81"/>
            <rFont val="Tahoma"/>
            <family val="2"/>
          </rPr>
          <t xml:space="preserve"> include the character ";" (semicolon)</t>
        </r>
      </text>
    </comment>
    <comment ref="B6" authorId="1" shapeId="0">
      <text>
        <r>
          <rPr>
            <sz val="9"/>
            <color indexed="81"/>
            <rFont val="Tahoma"/>
            <family val="2"/>
          </rPr>
          <t xml:space="preserve">3 Card payments issued (except cards with an e-money function only)
</t>
        </r>
      </text>
    </comment>
    <comment ref="F6" authorId="0" shapeId="0">
      <text>
        <r>
          <rPr>
            <sz val="9"/>
            <color indexed="81"/>
            <rFont val="Tahoma"/>
            <family val="2"/>
          </rPr>
          <t>Geo: LU
Formula: Pvo3 = Pvo3.1 + Pvo3.2</t>
        </r>
      </text>
    </comment>
    <comment ref="B7" authorId="1" shapeId="0">
      <text>
        <r>
          <rPr>
            <sz val="9"/>
            <color indexed="81"/>
            <rFont val="Tahoma"/>
            <family val="2"/>
          </rPr>
          <t xml:space="preserve">3 Card payments issued (except cards with an e-money function only)
</t>
        </r>
      </text>
    </comment>
    <comment ref="F7" authorId="0" shapeId="0">
      <text>
        <r>
          <rPr>
            <sz val="9"/>
            <color indexed="81"/>
            <rFont val="Tahoma"/>
            <family val="2"/>
          </rPr>
          <t>Geo: IX
Formula: Pvo3 = Pvo3.1 + Pvo3.2</t>
        </r>
      </text>
    </comment>
    <comment ref="B8" authorId="1" shapeId="0">
      <text>
        <r>
          <rPr>
            <sz val="9"/>
            <color indexed="81"/>
            <rFont val="Tahoma"/>
            <family val="2"/>
          </rPr>
          <t xml:space="preserve">3 Card payments issued (except cards with an e-money function only)
</t>
        </r>
      </text>
    </comment>
    <comment ref="F8" authorId="0" shapeId="0">
      <text>
        <r>
          <rPr>
            <sz val="9"/>
            <color indexed="81"/>
            <rFont val="Tahoma"/>
            <family val="2"/>
          </rPr>
          <t>Geo: OX
Formula: Pvo3 = Pvo3.1 + Pvo3.2</t>
        </r>
      </text>
    </comment>
    <comment ref="B9" authorId="1" shapeId="0">
      <text>
        <r>
          <rPr>
            <sz val="9"/>
            <color indexed="81"/>
            <rFont val="Tahoma"/>
            <family val="2"/>
          </rPr>
          <t xml:space="preserve">3 Card payments issued (except cards with an e-money function only)
3.1 Of which initiated non-electronically
</t>
        </r>
      </text>
    </comment>
    <comment ref="B10" authorId="1" shapeId="0">
      <text>
        <r>
          <rPr>
            <sz val="9"/>
            <color indexed="81"/>
            <rFont val="Tahoma"/>
            <family val="2"/>
          </rPr>
          <t xml:space="preserve">3 Card payments issued (except cards with an e-money function only)
3.1 Of which initiated non-electronically
</t>
        </r>
      </text>
    </comment>
    <comment ref="B11" authorId="1" shapeId="0">
      <text>
        <r>
          <rPr>
            <sz val="9"/>
            <color indexed="81"/>
            <rFont val="Tahoma"/>
            <family val="2"/>
          </rPr>
          <t xml:space="preserve">3 Card payments issued (except cards with an e-money function only)
3.1 Of which initiated non-electronically
</t>
        </r>
      </text>
    </comment>
    <comment ref="B12" authorId="1" shapeId="0">
      <text>
        <r>
          <rPr>
            <sz val="9"/>
            <color indexed="81"/>
            <rFont val="Tahoma"/>
            <family val="2"/>
          </rPr>
          <t xml:space="preserve">3 Card payments issued (except cards with an e-money function only)
3.2 Of which initiated electronically
</t>
        </r>
      </text>
    </comment>
    <comment ref="F12" authorId="0" shapeId="0">
      <text>
        <r>
          <rPr>
            <sz val="9"/>
            <color indexed="81"/>
            <rFont val="Tahoma"/>
            <family val="2"/>
          </rPr>
          <t>Geo: LU
Formula: Pvo3.2 = Pvo3.2.1 + Pvo3.2.2</t>
        </r>
      </text>
    </comment>
    <comment ref="B13" authorId="1" shapeId="0">
      <text>
        <r>
          <rPr>
            <sz val="9"/>
            <color indexed="81"/>
            <rFont val="Tahoma"/>
            <family val="2"/>
          </rPr>
          <t xml:space="preserve">3 Card payments issued (except cards with an e-money function only)
3.2 Of which initiated electronically
</t>
        </r>
      </text>
    </comment>
    <comment ref="F13" authorId="0" shapeId="0">
      <text>
        <r>
          <rPr>
            <sz val="9"/>
            <color indexed="81"/>
            <rFont val="Tahoma"/>
            <family val="2"/>
          </rPr>
          <t>Geo: IX
Formula: Pvo3.2 = Pvo3.2.1 + Pvo3.2.2</t>
        </r>
      </text>
    </comment>
    <comment ref="B14" authorId="1" shapeId="0">
      <text>
        <r>
          <rPr>
            <sz val="9"/>
            <color indexed="81"/>
            <rFont val="Tahoma"/>
            <family val="2"/>
          </rPr>
          <t xml:space="preserve">3 Card payments issued (except cards with an e-money function only)
3.2 Of which initiated electronically
</t>
        </r>
      </text>
    </comment>
    <comment ref="F14" authorId="0" shapeId="0">
      <text>
        <r>
          <rPr>
            <sz val="9"/>
            <color indexed="81"/>
            <rFont val="Tahoma"/>
            <family val="2"/>
          </rPr>
          <t>Geo: OX
Formula: Pvo3.2 = Pvo3.2.1 + Pvo3.2.2</t>
        </r>
      </text>
    </comment>
    <comment ref="B15"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15" authorId="0" shapeId="0">
      <text>
        <r>
          <rPr>
            <sz val="9"/>
            <color indexed="81"/>
            <rFont val="Tahoma"/>
            <family val="2"/>
          </rPr>
          <t>Geo: LU
Formula: Pvo3.2.1 = Pvo3.2.1.1.1 + Pvo3.2.1.1.2</t>
        </r>
      </text>
    </comment>
    <comment ref="B16"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16" authorId="0" shapeId="0">
      <text>
        <r>
          <rPr>
            <sz val="9"/>
            <color indexed="81"/>
            <rFont val="Tahoma"/>
            <family val="2"/>
          </rPr>
          <t>Geo: IX
Formula: Pvo3.2.1 = Pvo3.2.1.1.1 + Pvo3.2.1.1.2</t>
        </r>
      </text>
    </comment>
    <comment ref="B17"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17" authorId="0" shapeId="0">
      <text>
        <r>
          <rPr>
            <sz val="9"/>
            <color indexed="81"/>
            <rFont val="Tahoma"/>
            <family val="2"/>
          </rPr>
          <t>Geo: OX
Formula: Pvo3.2.1 = Pvo3.2.1.1.1 + Pvo3.2.1.1.2</t>
        </r>
      </text>
    </comment>
    <comment ref="B18"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18" authorId="0" shapeId="0">
      <text>
        <r>
          <rPr>
            <sz val="9"/>
            <color indexed="81"/>
            <rFont val="Tahoma"/>
            <family val="2"/>
          </rPr>
          <t>Geo: LU
Formula: Pvo3.2.1 = Pvo3.2.1.2 + Pvo3.2.1.3</t>
        </r>
      </text>
    </comment>
    <comment ref="B19"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19" authorId="0" shapeId="0">
      <text>
        <r>
          <rPr>
            <sz val="9"/>
            <color indexed="81"/>
            <rFont val="Tahoma"/>
            <family val="2"/>
          </rPr>
          <t>Geo: IX
Formula: Pvo3.2.1 = Pvo3.2.1.2 + Pvo3.2.1.3</t>
        </r>
      </text>
    </comment>
    <comment ref="B20"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20" authorId="0" shapeId="0">
      <text>
        <r>
          <rPr>
            <sz val="9"/>
            <color indexed="81"/>
            <rFont val="Tahoma"/>
            <family val="2"/>
          </rPr>
          <t>Geo: OX
Formula: Pvo3.2.1 = Pvo3.2.1.2 + Pvo3.2.1.3</t>
        </r>
      </text>
    </comment>
    <comment ref="B21"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22"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23"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24"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B25"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B26"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B2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27" authorId="0" shapeId="0">
      <text>
        <r>
          <rPr>
            <sz val="9"/>
            <color indexed="81"/>
            <rFont val="Tahoma"/>
            <family val="2"/>
          </rPr>
          <t>Geo: LU
Formula: Pvo3.2.1.3 = Pvo3.2.1.3.4 + Pvo3.2.1.3.5 + Pvo3.2.1.3.6 + Pvo3.2.1.3.7 + Pvo3.2.1.3.8 + Pvo3.2.1.3.9 + Pvo3.2.1.3.10</t>
        </r>
      </text>
    </comment>
    <comment ref="B2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28" authorId="0" shapeId="0">
      <text>
        <r>
          <rPr>
            <sz val="9"/>
            <color indexed="81"/>
            <rFont val="Tahoma"/>
            <family val="2"/>
          </rPr>
          <t>Geo: IX
Formula: Pvo3.2.1.3 = Pvo3.2.1.3.4 + Pvo3.2.1.3.5 + Pvo3.2.1.3.6 + Pvo3.2.1.3.7 + Pvo3.2.1.3.8 + Pvo3.2.1.3.9 + Pvo3.2.1.3.10</t>
        </r>
      </text>
    </comment>
    <comment ref="B2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29" authorId="0" shapeId="0">
      <text>
        <r>
          <rPr>
            <sz val="9"/>
            <color indexed="81"/>
            <rFont val="Tahoma"/>
            <family val="2"/>
          </rPr>
          <t>Geo: OX
Formula: Pvo3.2.1.3 = Pvo3.2.1.3.4 + Pvo3.2.1.3.5 + Pvo3.2.1.3.6 + Pvo3.2.1.3.7 + Pvo3.2.1.3.8 + Pvo3.2.1.3.9 + Pvo3.2.1.3.10</t>
        </r>
      </text>
    </comment>
    <comment ref="B3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3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3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3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3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3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3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3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3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3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4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4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4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4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4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4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4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4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4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4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5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51"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51" authorId="0" shapeId="0">
      <text>
        <r>
          <rPr>
            <sz val="9"/>
            <color indexed="81"/>
            <rFont val="Tahoma"/>
            <family val="2"/>
          </rPr>
          <t>Geo: LU
Formula: Pvo3.2.2 = Pvo3.2.2.1.1 + Pvo3.2.2.1.2</t>
        </r>
      </text>
    </comment>
    <comment ref="B52"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52" authorId="0" shapeId="0">
      <text>
        <r>
          <rPr>
            <sz val="9"/>
            <color indexed="81"/>
            <rFont val="Tahoma"/>
            <family val="2"/>
          </rPr>
          <t>Geo: IX
Formula: Pvo3.2.2 = Pvo3.2.2.1.1 + Pvo3.2.2.1.2</t>
        </r>
      </text>
    </comment>
    <comment ref="B53"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53" authorId="0" shapeId="0">
      <text>
        <r>
          <rPr>
            <sz val="9"/>
            <color indexed="81"/>
            <rFont val="Tahoma"/>
            <family val="2"/>
          </rPr>
          <t>Geo: OX
Formula: Pvo3.2.2 = Pvo3.2.2.1.1 + Pvo3.2.2.1.2</t>
        </r>
      </text>
    </comment>
    <comment ref="B54"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54" authorId="0" shapeId="0">
      <text>
        <r>
          <rPr>
            <sz val="9"/>
            <color indexed="81"/>
            <rFont val="Tahoma"/>
            <family val="2"/>
          </rPr>
          <t>Geo: LU
Formula: Pvo3.2.2 = Pvo3.2.2.2 + Pvo3.2.2.3</t>
        </r>
      </text>
    </comment>
    <comment ref="B55"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55" authorId="0" shapeId="0">
      <text>
        <r>
          <rPr>
            <sz val="9"/>
            <color indexed="81"/>
            <rFont val="Tahoma"/>
            <family val="2"/>
          </rPr>
          <t>Geo: IX
Formula: Pvo3.2.2 = Pvo3.2.2.2 + Pvo3.2.2.3</t>
        </r>
      </text>
    </comment>
    <comment ref="B56"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56" authorId="0" shapeId="0">
      <text>
        <r>
          <rPr>
            <sz val="9"/>
            <color indexed="81"/>
            <rFont val="Tahoma"/>
            <family val="2"/>
          </rPr>
          <t>Geo: OX
Formula: Pvo3.2.2 = Pvo3.2.2.2 + Pvo3.2.2.3</t>
        </r>
      </text>
    </comment>
    <comment ref="B57"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58"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59"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60"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B61"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B62"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B6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63" authorId="0" shapeId="0">
      <text>
        <r>
          <rPr>
            <sz val="9"/>
            <color indexed="81"/>
            <rFont val="Tahoma"/>
            <family val="2"/>
          </rPr>
          <t>Geo: LU
Formula: Pvo3.2.2.3 = Pvo3.2.2.3.4 + Pvo3.2.2.3.5 + Pvo3.2.2.3.6 + Pvo3.2.2.3.7 + Pvo3.2.2.3.8</t>
        </r>
      </text>
    </comment>
    <comment ref="B6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64" authorId="0" shapeId="0">
      <text>
        <r>
          <rPr>
            <sz val="9"/>
            <color indexed="81"/>
            <rFont val="Tahoma"/>
            <family val="2"/>
          </rPr>
          <t>Geo: IX
Formula: Pvo3.2.2.3 = Pvo3.2.2.3.4 + Pvo3.2.2.3.5 + Pvo3.2.2.3.6 + Pvo3.2.2.3.7 + Pvo3.2.2.3.8</t>
        </r>
      </text>
    </comment>
    <comment ref="B6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65" authorId="0" shapeId="0">
      <text>
        <r>
          <rPr>
            <sz val="9"/>
            <color indexed="81"/>
            <rFont val="Tahoma"/>
            <family val="2"/>
          </rPr>
          <t>Geo: OX
Formula: Pvo3.2.2.3 = Pvo3.2.2.3.4 + Pvo3.2.2.3.5 + Pvo3.2.2.3.6 + Pvo3.2.2.3.7 + Pvo3.2.2.3.8</t>
        </r>
      </text>
    </comment>
    <comment ref="B66"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67"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6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6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7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71"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72"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7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7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7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76"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77"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7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7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8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81" authorId="1" shapeId="0">
      <text>
        <r>
          <rPr>
            <sz val="9"/>
            <color indexed="81"/>
            <rFont val="Tahoma"/>
            <family val="2"/>
          </rPr>
          <t xml:space="preserve">3 Card payments issued (except cards with an e-money function only)
</t>
        </r>
      </text>
    </comment>
    <comment ref="F81" authorId="0" shapeId="0">
      <text>
        <r>
          <rPr>
            <sz val="9"/>
            <color indexed="81"/>
            <rFont val="Tahoma"/>
            <family val="2"/>
          </rPr>
          <t>Geo: LU
Formula: Pva3 = Pva3.1 + Pva3.2</t>
        </r>
      </text>
    </comment>
    <comment ref="B82" authorId="1" shapeId="0">
      <text>
        <r>
          <rPr>
            <sz val="9"/>
            <color indexed="81"/>
            <rFont val="Tahoma"/>
            <family val="2"/>
          </rPr>
          <t xml:space="preserve">3 Card payments issued (except cards with an e-money function only)
</t>
        </r>
      </text>
    </comment>
    <comment ref="F82" authorId="0" shapeId="0">
      <text>
        <r>
          <rPr>
            <sz val="9"/>
            <color indexed="81"/>
            <rFont val="Tahoma"/>
            <family val="2"/>
          </rPr>
          <t>Geo: IX
Formula: Pva3 = Pva3.1 + Pva3.2</t>
        </r>
      </text>
    </comment>
    <comment ref="B83" authorId="1" shapeId="0">
      <text>
        <r>
          <rPr>
            <sz val="9"/>
            <color indexed="81"/>
            <rFont val="Tahoma"/>
            <family val="2"/>
          </rPr>
          <t xml:space="preserve">3 Card payments issued (except cards with an e-money function only)
</t>
        </r>
      </text>
    </comment>
    <comment ref="F83" authorId="0" shapeId="0">
      <text>
        <r>
          <rPr>
            <sz val="9"/>
            <color indexed="81"/>
            <rFont val="Tahoma"/>
            <family val="2"/>
          </rPr>
          <t>Geo: OX
Formula: Pva3 = Pva3.1 + Pva3.2</t>
        </r>
      </text>
    </comment>
    <comment ref="B84" authorId="1" shapeId="0">
      <text>
        <r>
          <rPr>
            <sz val="9"/>
            <color indexed="81"/>
            <rFont val="Tahoma"/>
            <family val="2"/>
          </rPr>
          <t xml:space="preserve">3 Card payments issued (except cards with an e-money function only)
3.1 Of which initiated non-electronically
</t>
        </r>
      </text>
    </comment>
    <comment ref="B85" authorId="1" shapeId="0">
      <text>
        <r>
          <rPr>
            <sz val="9"/>
            <color indexed="81"/>
            <rFont val="Tahoma"/>
            <family val="2"/>
          </rPr>
          <t xml:space="preserve">3 Card payments issued (except cards with an e-money function only)
3.1 Of which initiated non-electronically
</t>
        </r>
      </text>
    </comment>
    <comment ref="B86" authorId="1" shapeId="0">
      <text>
        <r>
          <rPr>
            <sz val="9"/>
            <color indexed="81"/>
            <rFont val="Tahoma"/>
            <family val="2"/>
          </rPr>
          <t xml:space="preserve">3 Card payments issued (except cards with an e-money function only)
3.1 Of which initiated non-electronically
</t>
        </r>
      </text>
    </comment>
    <comment ref="B87" authorId="1" shapeId="0">
      <text>
        <r>
          <rPr>
            <sz val="9"/>
            <color indexed="81"/>
            <rFont val="Tahoma"/>
            <family val="2"/>
          </rPr>
          <t xml:space="preserve">3 Card payments issued (except cards with an e-money function only)
3.2 Of which initiated electronically
</t>
        </r>
      </text>
    </comment>
    <comment ref="F87" authorId="0" shapeId="0">
      <text>
        <r>
          <rPr>
            <sz val="9"/>
            <color indexed="81"/>
            <rFont val="Tahoma"/>
            <family val="2"/>
          </rPr>
          <t>Geo: LU
Formula: Pva3.2 = Pva3.2.1 + Pva3.2.2</t>
        </r>
      </text>
    </comment>
    <comment ref="B88" authorId="1" shapeId="0">
      <text>
        <r>
          <rPr>
            <sz val="9"/>
            <color indexed="81"/>
            <rFont val="Tahoma"/>
            <family val="2"/>
          </rPr>
          <t xml:space="preserve">3 Card payments issued (except cards with an e-money function only)
3.2 Of which initiated electronically
</t>
        </r>
      </text>
    </comment>
    <comment ref="F88" authorId="0" shapeId="0">
      <text>
        <r>
          <rPr>
            <sz val="9"/>
            <color indexed="81"/>
            <rFont val="Tahoma"/>
            <family val="2"/>
          </rPr>
          <t>Geo: IX
Formula: Pva3.2 = Pva3.2.1 + Pva3.2.2</t>
        </r>
      </text>
    </comment>
    <comment ref="B89" authorId="1" shapeId="0">
      <text>
        <r>
          <rPr>
            <sz val="9"/>
            <color indexed="81"/>
            <rFont val="Tahoma"/>
            <family val="2"/>
          </rPr>
          <t xml:space="preserve">3 Card payments issued (except cards with an e-money function only)
3.2 Of which initiated electronically
</t>
        </r>
      </text>
    </comment>
    <comment ref="F89" authorId="0" shapeId="0">
      <text>
        <r>
          <rPr>
            <sz val="9"/>
            <color indexed="81"/>
            <rFont val="Tahoma"/>
            <family val="2"/>
          </rPr>
          <t>Geo: OX
Formula: Pva3.2 = Pva3.2.1 + Pva3.2.2</t>
        </r>
      </text>
    </comment>
    <comment ref="B90"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90" authorId="0" shapeId="0">
      <text>
        <r>
          <rPr>
            <sz val="9"/>
            <color indexed="81"/>
            <rFont val="Tahoma"/>
            <family val="2"/>
          </rPr>
          <t>Geo: LU
Formula: Pva3.2.1 = Pva3.2.1.1.1 + Pva3.2.1.1.2</t>
        </r>
      </text>
    </comment>
    <comment ref="B91"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91" authorId="0" shapeId="0">
      <text>
        <r>
          <rPr>
            <sz val="9"/>
            <color indexed="81"/>
            <rFont val="Tahoma"/>
            <family val="2"/>
          </rPr>
          <t>Geo: IX
Formula: Pva3.2.1 = Pva3.2.1.1.1 + Pva3.2.1.1.2</t>
        </r>
      </text>
    </comment>
    <comment ref="B92"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92" authorId="0" shapeId="0">
      <text>
        <r>
          <rPr>
            <sz val="9"/>
            <color indexed="81"/>
            <rFont val="Tahoma"/>
            <family val="2"/>
          </rPr>
          <t>Geo: OX
Formula: Pva3.2.1 = Pva3.2.1.1.1 + Pva3.2.1.1.2</t>
        </r>
      </text>
    </comment>
    <comment ref="B93"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93" authorId="0" shapeId="0">
      <text>
        <r>
          <rPr>
            <sz val="9"/>
            <color indexed="81"/>
            <rFont val="Tahoma"/>
            <family val="2"/>
          </rPr>
          <t>Geo: LU
Formula: Pva3.2.1 = Pva3.2.1.2 + Pva3.2.1.3</t>
        </r>
      </text>
    </comment>
    <comment ref="B94"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94" authorId="0" shapeId="0">
      <text>
        <r>
          <rPr>
            <sz val="9"/>
            <color indexed="81"/>
            <rFont val="Tahoma"/>
            <family val="2"/>
          </rPr>
          <t>Geo: IX
Formula: Pva3.2.1 = Pva3.2.1.2 + Pva3.2.1.3</t>
        </r>
      </text>
    </comment>
    <comment ref="B95"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95" authorId="0" shapeId="0">
      <text>
        <r>
          <rPr>
            <sz val="9"/>
            <color indexed="81"/>
            <rFont val="Tahoma"/>
            <family val="2"/>
          </rPr>
          <t>Geo: OX
Formula: Pva3.2.1 = Pva3.2.1.2 + Pva3.2.1.3</t>
        </r>
      </text>
    </comment>
    <comment ref="B96"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97"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98"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99"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B100"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B101"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B10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102" authorId="0" shapeId="0">
      <text>
        <r>
          <rPr>
            <sz val="9"/>
            <color indexed="81"/>
            <rFont val="Tahoma"/>
            <family val="2"/>
          </rPr>
          <t>Geo: LU
Formula: Pva3.2.1.3 = Pva3.2.1.3.4 + Pva3.2.1.3.5 + Pva3.2.1.3.6 + Pva3.2.1.3.7 + Pva3.2.1.3.8 + Pva3.2.1.3.9 + Pva3.2.1.3.10</t>
        </r>
      </text>
    </comment>
    <comment ref="B10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103" authorId="0" shapeId="0">
      <text>
        <r>
          <rPr>
            <sz val="9"/>
            <color indexed="81"/>
            <rFont val="Tahoma"/>
            <family val="2"/>
          </rPr>
          <t>Geo: IX
Formula: Pva3.2.1.3 = Pva3.2.1.3.4 + Pva3.2.1.3.5 + Pva3.2.1.3.6 + Pva3.2.1.3.7 + Pva3.2.1.3.8 + Pva3.2.1.3.9 + Pva3.2.1.3.10</t>
        </r>
      </text>
    </comment>
    <comment ref="B10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104" authorId="0" shapeId="0">
      <text>
        <r>
          <rPr>
            <sz val="9"/>
            <color indexed="81"/>
            <rFont val="Tahoma"/>
            <family val="2"/>
          </rPr>
          <t>Geo: OX
Formula: Pva3.2.1.3 = Pva3.2.1.3.4 + Pva3.2.1.3.5 + Pva3.2.1.3.6 + Pva3.2.1.3.7 + Pva3.2.1.3.8 + Pva3.2.1.3.9 + Pva3.2.1.3.10</t>
        </r>
      </text>
    </comment>
    <comment ref="B10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10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10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10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10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11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11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11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11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11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11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11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11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11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11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12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12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12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12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12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12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126"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126" authorId="0" shapeId="0">
      <text>
        <r>
          <rPr>
            <sz val="9"/>
            <color indexed="81"/>
            <rFont val="Tahoma"/>
            <family val="2"/>
          </rPr>
          <t>Geo: LU
Formula: Pva3.2.2 = Pva3.2.2.1.1 + Pva3.2.2.1.2</t>
        </r>
      </text>
    </comment>
    <comment ref="B127"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127" authorId="0" shapeId="0">
      <text>
        <r>
          <rPr>
            <sz val="9"/>
            <color indexed="81"/>
            <rFont val="Tahoma"/>
            <family val="2"/>
          </rPr>
          <t>Geo: IX
Formula: Pva3.2.2 = Pva3.2.2.1.1 + Pva3.2.2.1.2</t>
        </r>
      </text>
    </comment>
    <comment ref="B128"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128" authorId="0" shapeId="0">
      <text>
        <r>
          <rPr>
            <sz val="9"/>
            <color indexed="81"/>
            <rFont val="Tahoma"/>
            <family val="2"/>
          </rPr>
          <t>Geo: OX
Formula: Pva3.2.2 = Pva3.2.2.1.1 + Pva3.2.2.1.2</t>
        </r>
      </text>
    </comment>
    <comment ref="B129"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129" authorId="0" shapeId="0">
      <text>
        <r>
          <rPr>
            <sz val="9"/>
            <color indexed="81"/>
            <rFont val="Tahoma"/>
            <family val="2"/>
          </rPr>
          <t>Geo: LU
Formula: Pva3.2.2 = Pva3.2.2.2 + Pva3.2.2.3</t>
        </r>
      </text>
    </comment>
    <comment ref="B130"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130" authorId="0" shapeId="0">
      <text>
        <r>
          <rPr>
            <sz val="9"/>
            <color indexed="81"/>
            <rFont val="Tahoma"/>
            <family val="2"/>
          </rPr>
          <t>Geo: IX
Formula: Pva3.2.2 = Pva3.2.2.2 + Pva3.2.2.3</t>
        </r>
      </text>
    </comment>
    <comment ref="B131"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131" authorId="0" shapeId="0">
      <text>
        <r>
          <rPr>
            <sz val="9"/>
            <color indexed="81"/>
            <rFont val="Tahoma"/>
            <family val="2"/>
          </rPr>
          <t>Geo: OX
Formula: Pva3.2.2 = Pva3.2.2.2 + Pva3.2.2.3</t>
        </r>
      </text>
    </comment>
    <comment ref="B132"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133"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134"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135"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B136"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B137"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B13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138" authorId="0" shapeId="0">
      <text>
        <r>
          <rPr>
            <sz val="9"/>
            <color indexed="81"/>
            <rFont val="Tahoma"/>
            <family val="2"/>
          </rPr>
          <t>Geo: LU
Formula: Pva3.2.2.3 = Pva3.2.2.3.4 + Pva3.2.2.3.5 + Pva3.2.2.3.6 + Pva3.2.2.3.7 + Pva3.2.2.3.8</t>
        </r>
      </text>
    </comment>
    <comment ref="B13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139" authorId="0" shapeId="0">
      <text>
        <r>
          <rPr>
            <sz val="9"/>
            <color indexed="81"/>
            <rFont val="Tahoma"/>
            <family val="2"/>
          </rPr>
          <t>Geo: IX
Formula: Pva3.2.2.3 = Pva3.2.2.3.4 + Pva3.2.2.3.5 + Pva3.2.2.3.6 + Pva3.2.2.3.7 + Pva3.2.2.3.8</t>
        </r>
      </text>
    </comment>
    <comment ref="B14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140" authorId="0" shapeId="0">
      <text>
        <r>
          <rPr>
            <sz val="9"/>
            <color indexed="81"/>
            <rFont val="Tahoma"/>
            <family val="2"/>
          </rPr>
          <t>Geo: OX
Formula: Pva3.2.2.3 = Pva3.2.2.3.4 + Pva3.2.2.3.5 + Pva3.2.2.3.6 + Pva3.2.2.3.7 + Pva3.2.2.3.8</t>
        </r>
      </text>
    </comment>
    <comment ref="B141"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142"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14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14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14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146"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147"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14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14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15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151"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152"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15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15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15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156" authorId="1" shapeId="0">
      <text>
        <r>
          <rPr>
            <sz val="9"/>
            <color indexed="81"/>
            <rFont val="Tahoma"/>
            <family val="2"/>
          </rPr>
          <t xml:space="preserve">3 Card payments issued (except cards with an e-money function only)
</t>
        </r>
      </text>
    </comment>
    <comment ref="F156" authorId="0" shapeId="0">
      <text>
        <r>
          <rPr>
            <sz val="9"/>
            <color indexed="81"/>
            <rFont val="Tahoma"/>
            <family val="2"/>
          </rPr>
          <t>Geo: LU
Formula: Fvo3 = Fvo3.1 + Fvo3.2</t>
        </r>
      </text>
    </comment>
    <comment ref="B157" authorId="1" shapeId="0">
      <text>
        <r>
          <rPr>
            <sz val="9"/>
            <color indexed="81"/>
            <rFont val="Tahoma"/>
            <family val="2"/>
          </rPr>
          <t xml:space="preserve">3 Card payments issued (except cards with an e-money function only)
</t>
        </r>
      </text>
    </comment>
    <comment ref="F157" authorId="0" shapeId="0">
      <text>
        <r>
          <rPr>
            <sz val="9"/>
            <color indexed="81"/>
            <rFont val="Tahoma"/>
            <family val="2"/>
          </rPr>
          <t>Geo: IX
Formula: Fvo3 = Fvo3.1 + Fvo3.2</t>
        </r>
      </text>
    </comment>
    <comment ref="B158" authorId="1" shapeId="0">
      <text>
        <r>
          <rPr>
            <sz val="9"/>
            <color indexed="81"/>
            <rFont val="Tahoma"/>
            <family val="2"/>
          </rPr>
          <t xml:space="preserve">3 Card payments issued (except cards with an e-money function only)
</t>
        </r>
      </text>
    </comment>
    <comment ref="F158" authorId="0" shapeId="0">
      <text>
        <r>
          <rPr>
            <sz val="9"/>
            <color indexed="81"/>
            <rFont val="Tahoma"/>
            <family val="2"/>
          </rPr>
          <t>Geo: OX
Formula: Fvo3 = Fvo3.1 + Fvo3.2</t>
        </r>
      </text>
    </comment>
    <comment ref="B159" authorId="1" shapeId="0">
      <text>
        <r>
          <rPr>
            <sz val="9"/>
            <color indexed="81"/>
            <rFont val="Tahoma"/>
            <family val="2"/>
          </rPr>
          <t xml:space="preserve">3 Card payments issued (except cards with an e-money function only)
3.1 Of which initiated non-electronically
</t>
        </r>
      </text>
    </comment>
    <comment ref="B160" authorId="1" shapeId="0">
      <text>
        <r>
          <rPr>
            <sz val="9"/>
            <color indexed="81"/>
            <rFont val="Tahoma"/>
            <family val="2"/>
          </rPr>
          <t xml:space="preserve">3 Card payments issued (except cards with an e-money function only)
3.1 Of which initiated non-electronically
</t>
        </r>
      </text>
    </comment>
    <comment ref="B161" authorId="1" shapeId="0">
      <text>
        <r>
          <rPr>
            <sz val="9"/>
            <color indexed="81"/>
            <rFont val="Tahoma"/>
            <family val="2"/>
          </rPr>
          <t xml:space="preserve">3 Card payments issued (except cards with an e-money function only)
3.1 Of which initiated non-electronically
</t>
        </r>
      </text>
    </comment>
    <comment ref="B162" authorId="1" shapeId="0">
      <text>
        <r>
          <rPr>
            <sz val="9"/>
            <color indexed="81"/>
            <rFont val="Tahoma"/>
            <family val="2"/>
          </rPr>
          <t xml:space="preserve">3 Card payments issued (except cards with an e-money function only)
3.2 Of which initiated electronically
</t>
        </r>
      </text>
    </comment>
    <comment ref="F162" authorId="0" shapeId="0">
      <text>
        <r>
          <rPr>
            <sz val="9"/>
            <color indexed="81"/>
            <rFont val="Tahoma"/>
            <family val="2"/>
          </rPr>
          <t>Geo: LU
Formula: Fvo3.2 = Fvo3.2.1 + Fvo3.2.2</t>
        </r>
      </text>
    </comment>
    <comment ref="B163" authorId="1" shapeId="0">
      <text>
        <r>
          <rPr>
            <sz val="9"/>
            <color indexed="81"/>
            <rFont val="Tahoma"/>
            <family val="2"/>
          </rPr>
          <t xml:space="preserve">3 Card payments issued (except cards with an e-money function only)
3.2 Of which initiated electronically
</t>
        </r>
      </text>
    </comment>
    <comment ref="F163" authorId="0" shapeId="0">
      <text>
        <r>
          <rPr>
            <sz val="9"/>
            <color indexed="81"/>
            <rFont val="Tahoma"/>
            <family val="2"/>
          </rPr>
          <t>Geo: IX
Formula: Fvo3.2 = Fvo3.2.1 + Fvo3.2.2</t>
        </r>
      </text>
    </comment>
    <comment ref="B164" authorId="1" shapeId="0">
      <text>
        <r>
          <rPr>
            <sz val="9"/>
            <color indexed="81"/>
            <rFont val="Tahoma"/>
            <family val="2"/>
          </rPr>
          <t xml:space="preserve">3 Card payments issued (except cards with an e-money function only)
3.2 Of which initiated electronically
</t>
        </r>
      </text>
    </comment>
    <comment ref="F164" authorId="0" shapeId="0">
      <text>
        <r>
          <rPr>
            <sz val="9"/>
            <color indexed="81"/>
            <rFont val="Tahoma"/>
            <family val="2"/>
          </rPr>
          <t>Geo: OX
Formula: Fvo3.2 = Fvo3.2.1 + Fvo3.2.2</t>
        </r>
      </text>
    </comment>
    <comment ref="B165"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165" authorId="0" shapeId="0">
      <text>
        <r>
          <rPr>
            <sz val="9"/>
            <color indexed="81"/>
            <rFont val="Tahoma"/>
            <family val="2"/>
          </rPr>
          <t>Geo: LU
Formula: Fvo3.2.1 = Fvo3.2.1.1.1 + Fvo3.2.1.1.2</t>
        </r>
      </text>
    </comment>
    <comment ref="B166"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166" authorId="0" shapeId="0">
      <text>
        <r>
          <rPr>
            <sz val="9"/>
            <color indexed="81"/>
            <rFont val="Tahoma"/>
            <family val="2"/>
          </rPr>
          <t>Geo: IX
Formula: Fvo3.2.1 = Fvo3.2.1.1.1 + Fvo3.2.1.1.2</t>
        </r>
      </text>
    </comment>
    <comment ref="B167"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167" authorId="0" shapeId="0">
      <text>
        <r>
          <rPr>
            <sz val="9"/>
            <color indexed="81"/>
            <rFont val="Tahoma"/>
            <family val="2"/>
          </rPr>
          <t>Geo: OX
Formula: Fvo3.2.1 = Fvo3.2.1.1.1 + Fvo3.2.1.1.2</t>
        </r>
      </text>
    </comment>
    <comment ref="B168"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168" authorId="0" shapeId="0">
      <text>
        <r>
          <rPr>
            <sz val="9"/>
            <color indexed="81"/>
            <rFont val="Tahoma"/>
            <family val="2"/>
          </rPr>
          <t>Geo: LU
Formula: Fvo3.2.1 = Fvo3.2.1.2 + Fvo3.2.1.3</t>
        </r>
      </text>
    </comment>
    <comment ref="B169"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169" authorId="0" shapeId="0">
      <text>
        <r>
          <rPr>
            <sz val="9"/>
            <color indexed="81"/>
            <rFont val="Tahoma"/>
            <family val="2"/>
          </rPr>
          <t>Geo: IX
Formula: Fvo3.2.1 = Fvo3.2.1.2 + Fvo3.2.1.3</t>
        </r>
      </text>
    </comment>
    <comment ref="B170"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170" authorId="0" shapeId="0">
      <text>
        <r>
          <rPr>
            <sz val="9"/>
            <color indexed="81"/>
            <rFont val="Tahoma"/>
            <family val="2"/>
          </rPr>
          <t>Geo: OX
Formula: Fvo3.2.1 = Fvo3.2.1.2 + Fvo3.2.1.3</t>
        </r>
      </text>
    </comment>
    <comment ref="B171"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172"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173"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174"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F174" authorId="0" shapeId="0">
      <text>
        <r>
          <rPr>
            <sz val="9"/>
            <color indexed="81"/>
            <rFont val="Tahoma"/>
            <family val="2"/>
          </rPr>
          <t>Geo: LU
Formula: Fvo3.2.1.2 = Fvo3.2.1.2.1 + Fvo3.2.1.2.2 + Fvo3.2.1.2.3</t>
        </r>
      </text>
    </comment>
    <comment ref="B175"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F175" authorId="0" shapeId="0">
      <text>
        <r>
          <rPr>
            <sz val="9"/>
            <color indexed="81"/>
            <rFont val="Tahoma"/>
            <family val="2"/>
          </rPr>
          <t>Geo: IX
Formula: Fvo3.2.1.2 = Fvo3.2.1.2.1 + Fvo3.2.1.2.2 + Fvo3.2.1.2.3</t>
        </r>
      </text>
    </comment>
    <comment ref="B176"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F176" authorId="0" shapeId="0">
      <text>
        <r>
          <rPr>
            <sz val="9"/>
            <color indexed="81"/>
            <rFont val="Tahoma"/>
            <family val="2"/>
          </rPr>
          <t>Geo: OX
Formula: Fvo3.2.1.2 = Fvo3.2.1.2.1 + Fvo3.2.1.2.2 + Fvo3.2.1.2.3</t>
        </r>
      </text>
    </comment>
    <comment ref="B177"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t>
        </r>
      </text>
    </comment>
    <comment ref="F177" authorId="0" shapeId="0">
      <text>
        <r>
          <rPr>
            <sz val="9"/>
            <color indexed="81"/>
            <rFont val="Tahoma"/>
            <family val="2"/>
          </rPr>
          <t>Geo: LU
Formula: Fvo3.2.1.2.1 = Fvo3.2.1.2.1.1 + Fvo3.2.1.2.1.2 + Fvo3.2.1.2.1.3 + Fvo3.2.1.2.1.4 + Fvo3.2.1.2.1.5</t>
        </r>
      </text>
    </comment>
    <comment ref="B178"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t>
        </r>
      </text>
    </comment>
    <comment ref="F178" authorId="0" shapeId="0">
      <text>
        <r>
          <rPr>
            <sz val="9"/>
            <color indexed="81"/>
            <rFont val="Tahoma"/>
            <family val="2"/>
          </rPr>
          <t>Geo: IX
Formula: Fvo3.2.1.2.1 = Fvo3.2.1.2.1.1 + Fvo3.2.1.2.1.2 + Fvo3.2.1.2.1.3 + Fvo3.2.1.2.1.4 + Fvo3.2.1.2.1.5</t>
        </r>
      </text>
    </comment>
    <comment ref="B179"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t>
        </r>
      </text>
    </comment>
    <comment ref="F179" authorId="0" shapeId="0">
      <text>
        <r>
          <rPr>
            <sz val="9"/>
            <color indexed="81"/>
            <rFont val="Tahoma"/>
            <family val="2"/>
          </rPr>
          <t>Geo: OX
Formula: Fvo3.2.1.2.1 = Fvo3.2.1.2.1.1 + Fvo3.2.1.2.1.2 + Fvo3.2.1.2.1.3 + Fvo3.2.1.2.1.4 + Fvo3.2.1.2.1.5</t>
        </r>
      </text>
    </comment>
    <comment ref="B180"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3.2.1.2.1.1 Lost or stolen card
</t>
        </r>
      </text>
    </comment>
    <comment ref="B181"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3.2.1.2.1.1 Lost or stolen card
</t>
        </r>
      </text>
    </comment>
    <comment ref="B182"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3.2.1.2.1.1 Lost or stolen card
</t>
        </r>
      </text>
    </comment>
    <comment ref="B183"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3.2.1.2.1.2 Card not received
</t>
        </r>
      </text>
    </comment>
    <comment ref="B184"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3.2.1.2.1.2 Card not received
</t>
        </r>
      </text>
    </comment>
    <comment ref="B185"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3.2.1.2.1.2 Card not received
</t>
        </r>
      </text>
    </comment>
    <comment ref="B186"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3.2.1.2.1.3 Counterfeit card
</t>
        </r>
      </text>
    </comment>
    <comment ref="B187"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3.2.1.2.1.3 Counterfeit card
</t>
        </r>
      </text>
    </comment>
    <comment ref="B188"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3.2.1.2.1.3 Counterfeit card
</t>
        </r>
      </text>
    </comment>
    <comment ref="B189"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3.2.1.2.1.4 Card details theft
</t>
        </r>
      </text>
    </comment>
    <comment ref="B190"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3.2.1.2.1.4 Card details theft
</t>
        </r>
      </text>
    </comment>
    <comment ref="B191"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3.2.1.2.1.4 Card details theft
</t>
        </r>
      </text>
    </comment>
    <comment ref="B192"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3.2.1.2.1.5 Other
</t>
        </r>
      </text>
    </comment>
    <comment ref="B193"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3.2.1.2.1.5 Other
</t>
        </r>
      </text>
    </comment>
    <comment ref="B194"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3.2.1.2.1.5 Other
</t>
        </r>
      </text>
    </comment>
    <comment ref="B195"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3.2.1.2.2 Modification of a payment order by the fraudster
</t>
        </r>
      </text>
    </comment>
    <comment ref="B196"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3.2.1.2.2 Modification of a payment order by the fraudster
</t>
        </r>
      </text>
    </comment>
    <comment ref="B197"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3.2.1.2.2 Modification of a payment order by the fraudster
</t>
        </r>
      </text>
    </comment>
    <comment ref="B198"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3.2.1.2.3 Manipulation of the payer to make a card payment
</t>
        </r>
      </text>
    </comment>
    <comment ref="B199"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3.2.1.2.3 Manipulation of the payer to make a card payment
</t>
        </r>
      </text>
    </comment>
    <comment ref="B200"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3.2.1.2.3 Manipulation of the payer to make a card payment
</t>
        </r>
      </text>
    </comment>
    <comment ref="B20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201" authorId="0" shapeId="0">
      <text>
        <r>
          <rPr>
            <sz val="9"/>
            <color indexed="81"/>
            <rFont val="Tahoma"/>
            <family val="2"/>
          </rPr>
          <t>Geo: LU
Formula: Fvo3.2.1.3 = Fvo3.2.1.3.1 + Fvo3.2.1.3.2 + Fvo3.2.1.3.3</t>
        </r>
      </text>
    </comment>
    <comment ref="B20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202" authorId="0" shapeId="0">
      <text>
        <r>
          <rPr>
            <sz val="9"/>
            <color indexed="81"/>
            <rFont val="Tahoma"/>
            <family val="2"/>
          </rPr>
          <t>Geo: IX
Formula: Fvo3.2.1.3 = Fvo3.2.1.3.1 + Fvo3.2.1.3.2 + Fvo3.2.1.3.3</t>
        </r>
      </text>
    </comment>
    <comment ref="B20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203" authorId="0" shapeId="0">
      <text>
        <r>
          <rPr>
            <sz val="9"/>
            <color indexed="81"/>
            <rFont val="Tahoma"/>
            <family val="2"/>
          </rPr>
          <t>Geo: OX
Formula: Fvo3.2.1.3 = Fvo3.2.1.3.1 + Fvo3.2.1.3.2 + Fvo3.2.1.3.3</t>
        </r>
      </text>
    </comment>
    <comment ref="B20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t>
        </r>
      </text>
    </comment>
    <comment ref="F204" authorId="0" shapeId="0">
      <text>
        <r>
          <rPr>
            <sz val="9"/>
            <color indexed="81"/>
            <rFont val="Tahoma"/>
            <family val="2"/>
          </rPr>
          <t>Geo: LU
Formula: Fvo3.2.1.3 = Fvo3.2.1.3.4 + Fvo3.2.1.3.5 + Fvo3.2.1.3.6 + Fvo3.2.1.3.7 + Fvo3.2.1.3.8 + Fvo3.2.1.3.9 + Fvo3.2.1.3.10</t>
        </r>
      </text>
    </comment>
    <comment ref="B20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t>
        </r>
      </text>
    </comment>
    <comment ref="F205" authorId="0" shapeId="0">
      <text>
        <r>
          <rPr>
            <sz val="9"/>
            <color indexed="81"/>
            <rFont val="Tahoma"/>
            <family val="2"/>
          </rPr>
          <t>Geo: IX
Formula: Fvo3.2.1.3 = Fvo3.2.1.3.4 + Fvo3.2.1.3.5 + Fvo3.2.1.3.6 + Fvo3.2.1.3.7 + Fvo3.2.1.3.8 + Fvo3.2.1.3.9 + Fvo3.2.1.3.10</t>
        </r>
      </text>
    </comment>
    <comment ref="B20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t>
        </r>
      </text>
    </comment>
    <comment ref="F206" authorId="0" shapeId="0">
      <text>
        <r>
          <rPr>
            <sz val="9"/>
            <color indexed="81"/>
            <rFont val="Tahoma"/>
            <family val="2"/>
          </rPr>
          <t>Geo: OX
Formula: Fvo3.2.1.3 = Fvo3.2.1.3.4 + Fvo3.2.1.3.5 + Fvo3.2.1.3.6 + Fvo3.2.1.3.7 + Fvo3.2.1.3.8 + Fvo3.2.1.3.9 + Fvo3.2.1.3.10</t>
        </r>
      </text>
    </comment>
    <comment ref="B20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3.2.1.3.1.1 Lost or stolen card
</t>
        </r>
      </text>
    </comment>
    <comment ref="F207" authorId="0" shapeId="0">
      <text>
        <r>
          <rPr>
            <sz val="9"/>
            <color indexed="81"/>
            <rFont val="Tahoma"/>
            <family val="2"/>
          </rPr>
          <t>Geo: LU
Formula: Fvo3.2.1.3.1 = Fvo3.2.1.3.1.1 + Fvo3.2.1.3.1.2 + Fvo3.2.1.3.1.3 + Fvo3.2.1.3.1.4 + Fvo3.2.1.3.1.5</t>
        </r>
      </text>
    </comment>
    <comment ref="B20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3.2.1.3.1.1 Lost or stolen card
</t>
        </r>
      </text>
    </comment>
    <comment ref="F208" authorId="0" shapeId="0">
      <text>
        <r>
          <rPr>
            <sz val="9"/>
            <color indexed="81"/>
            <rFont val="Tahoma"/>
            <family val="2"/>
          </rPr>
          <t>Geo: IX
Formula: Fvo3.2.1.3.1 = Fvo3.2.1.3.1.1 + Fvo3.2.1.3.1.2 + Fvo3.2.1.3.1.3 + Fvo3.2.1.3.1.4 + Fvo3.2.1.3.1.5</t>
        </r>
      </text>
    </comment>
    <comment ref="B20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3.2.1.3.1.1 Lost or stolen card
</t>
        </r>
      </text>
    </comment>
    <comment ref="F209" authorId="0" shapeId="0">
      <text>
        <r>
          <rPr>
            <sz val="9"/>
            <color indexed="81"/>
            <rFont val="Tahoma"/>
            <family val="2"/>
          </rPr>
          <t>Geo: OX
Formula: Fvo3.2.1.3.1 = Fvo3.2.1.3.1.1 + Fvo3.2.1.3.1.2 + Fvo3.2.1.3.1.3 + Fvo3.2.1.3.1.4 + Fvo3.2.1.3.1.5</t>
        </r>
      </text>
    </comment>
    <comment ref="B21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3.2.1.3.1.2 Card not received
</t>
        </r>
      </text>
    </comment>
    <comment ref="B21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3.2.1.3.1.2 Card not received
</t>
        </r>
      </text>
    </comment>
    <comment ref="B21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3.2.1.3.1.2 Card not received
</t>
        </r>
      </text>
    </comment>
    <comment ref="B21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3.2.1.3.1.3 Counterfeit card
</t>
        </r>
      </text>
    </comment>
    <comment ref="B21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3.2.1.3.1.3 Counterfeit card
</t>
        </r>
      </text>
    </comment>
    <comment ref="B21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3.2.1.3.1.3 Counterfeit card
</t>
        </r>
      </text>
    </comment>
    <comment ref="B21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3.2.1.3.1.4 Card details theft
</t>
        </r>
      </text>
    </comment>
    <comment ref="B21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3.2.1.3.1.4 Card details theft
</t>
        </r>
      </text>
    </comment>
    <comment ref="B21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3.2.1.3.1.4 Card details theft
</t>
        </r>
      </text>
    </comment>
    <comment ref="B21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3.2.1.3.1.5 Other
</t>
        </r>
      </text>
    </comment>
    <comment ref="B22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3.2.1.3.1.5 Other
</t>
        </r>
      </text>
    </comment>
    <comment ref="B22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3.2.1.3.1.5 Other
</t>
        </r>
      </text>
    </comment>
    <comment ref="B22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3.2.1.3.2 Modification of a payment order by the fraudster
</t>
        </r>
      </text>
    </comment>
    <comment ref="B22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3.2.1.3.2 Modification of a payment order by the fraudster
</t>
        </r>
      </text>
    </comment>
    <comment ref="B22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3.2.1.3.2 Modification of a payment order by the fraudster
</t>
        </r>
      </text>
    </comment>
    <comment ref="B22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3.2.1.3.3 Manipulation of the payer to make a card payment
</t>
        </r>
      </text>
    </comment>
    <comment ref="B22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3.2.1.3.3 Manipulation of the payer to make a card payment
</t>
        </r>
      </text>
    </comment>
    <comment ref="B22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3.2.1.3.3 Manipulation of the payer to make a card payment
</t>
        </r>
      </text>
    </comment>
    <comment ref="B22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22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23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23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23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23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23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23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23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23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23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23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24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24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24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24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24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24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24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24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24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249"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249" authorId="0" shapeId="0">
      <text>
        <r>
          <rPr>
            <sz val="9"/>
            <color indexed="81"/>
            <rFont val="Tahoma"/>
            <family val="2"/>
          </rPr>
          <t>Geo: LU
Formula: Fvo3.2.2 = Fvo3.2.2.1.1 + Fvo3.2.2.1.2</t>
        </r>
      </text>
    </comment>
    <comment ref="B250"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250" authorId="0" shapeId="0">
      <text>
        <r>
          <rPr>
            <sz val="9"/>
            <color indexed="81"/>
            <rFont val="Tahoma"/>
            <family val="2"/>
          </rPr>
          <t>Geo: IX
Formula: Fvo3.2.2 = Fvo3.2.2.1.1 + Fvo3.2.2.1.2</t>
        </r>
      </text>
    </comment>
    <comment ref="B251"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251" authorId="0" shapeId="0">
      <text>
        <r>
          <rPr>
            <sz val="9"/>
            <color indexed="81"/>
            <rFont val="Tahoma"/>
            <family val="2"/>
          </rPr>
          <t>Geo: OX
Formula: Fvo3.2.2 = Fvo3.2.2.1.1 + Fvo3.2.2.1.2</t>
        </r>
      </text>
    </comment>
    <comment ref="B252"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252" authorId="0" shapeId="0">
      <text>
        <r>
          <rPr>
            <sz val="9"/>
            <color indexed="81"/>
            <rFont val="Tahoma"/>
            <family val="2"/>
          </rPr>
          <t>Geo: LU
Formula: Fvo3.2.2 = Fvo3.2.2.2 + Fvo3.2.2.3</t>
        </r>
      </text>
    </comment>
    <comment ref="B253"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253" authorId="0" shapeId="0">
      <text>
        <r>
          <rPr>
            <sz val="9"/>
            <color indexed="81"/>
            <rFont val="Tahoma"/>
            <family val="2"/>
          </rPr>
          <t>Geo: IX
Formula: Fvo3.2.2 = Fvo3.2.2.2 + Fvo3.2.2.3</t>
        </r>
      </text>
    </comment>
    <comment ref="B254"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254" authorId="0" shapeId="0">
      <text>
        <r>
          <rPr>
            <sz val="9"/>
            <color indexed="81"/>
            <rFont val="Tahoma"/>
            <family val="2"/>
          </rPr>
          <t>Geo: OX
Formula: Fvo3.2.2 = Fvo3.2.2.2 + Fvo3.2.2.3</t>
        </r>
      </text>
    </comment>
    <comment ref="B255"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256"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257"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258"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F258" authorId="0" shapeId="0">
      <text>
        <r>
          <rPr>
            <sz val="9"/>
            <color indexed="81"/>
            <rFont val="Tahoma"/>
            <family val="2"/>
          </rPr>
          <t>Geo: LU
Formula: Fvo3.2.2.2 = Fvo3.2.2.2.1 + Fvo3.2.2.2.2 + Fvo3.2.2.2.3</t>
        </r>
      </text>
    </comment>
    <comment ref="B259"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F259" authorId="0" shapeId="0">
      <text>
        <r>
          <rPr>
            <sz val="9"/>
            <color indexed="81"/>
            <rFont val="Tahoma"/>
            <family val="2"/>
          </rPr>
          <t>Geo: IX
Formula: Fvo3.2.2.2 = Fvo3.2.2.2.1 + Fvo3.2.2.2.2 + Fvo3.2.2.2.3</t>
        </r>
      </text>
    </comment>
    <comment ref="B260"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F260" authorId="0" shapeId="0">
      <text>
        <r>
          <rPr>
            <sz val="9"/>
            <color indexed="81"/>
            <rFont val="Tahoma"/>
            <family val="2"/>
          </rPr>
          <t>Geo: OX
Formula: Fvo3.2.2.2 = Fvo3.2.2.2.1 + Fvo3.2.2.2.2 + Fvo3.2.2.2.3</t>
        </r>
      </text>
    </comment>
    <comment ref="B261"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t>
        </r>
      </text>
    </comment>
    <comment ref="F261" authorId="0" shapeId="0">
      <text>
        <r>
          <rPr>
            <sz val="9"/>
            <color indexed="81"/>
            <rFont val="Tahoma"/>
            <family val="2"/>
          </rPr>
          <t>Geo: LU
Formula: Fvo3.2.2.2.1 = Fvo3.2.2.2.1.1 + Fvo3.2.2.2.1.2 + Fvo3.2.2.2.1.3 + Fvo3.2.2.2.1.4</t>
        </r>
      </text>
    </comment>
    <comment ref="B262"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t>
        </r>
      </text>
    </comment>
    <comment ref="F262" authorId="0" shapeId="0">
      <text>
        <r>
          <rPr>
            <sz val="9"/>
            <color indexed="81"/>
            <rFont val="Tahoma"/>
            <family val="2"/>
          </rPr>
          <t>Geo: IX
Formula: Fvo3.2.2.2.1 = Fvo3.2.2.2.1.1 + Fvo3.2.2.2.1.2 + Fvo3.2.2.2.1.3 + Fvo3.2.2.2.1.4</t>
        </r>
      </text>
    </comment>
    <comment ref="B263"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t>
        </r>
      </text>
    </comment>
    <comment ref="F263" authorId="0" shapeId="0">
      <text>
        <r>
          <rPr>
            <sz val="9"/>
            <color indexed="81"/>
            <rFont val="Tahoma"/>
            <family val="2"/>
          </rPr>
          <t>Geo: OX
Formula: Fvo3.2.2.2.1 = Fvo3.2.2.2.1.1 + Fvo3.2.2.2.1.2 + Fvo3.2.2.2.1.3 + Fvo3.2.2.2.1.4</t>
        </r>
      </text>
    </comment>
    <comment ref="B264"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3.2.2.2.1.1 Lost or stolen card
</t>
        </r>
      </text>
    </comment>
    <comment ref="B265"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3.2.2.2.1.1 Lost or stolen card
</t>
        </r>
      </text>
    </comment>
    <comment ref="B266"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3.2.2.2.1.1 Lost or stolen card
</t>
        </r>
      </text>
    </comment>
    <comment ref="B267"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3.2.2.2.1.2 Card not received
</t>
        </r>
      </text>
    </comment>
    <comment ref="B268"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3.2.2.2.1.2 Card not received
</t>
        </r>
      </text>
    </comment>
    <comment ref="B269"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3.2.2.2.1.2 Card not received
</t>
        </r>
      </text>
    </comment>
    <comment ref="B270"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3.2.2.2.1.3 Counterfeit card
</t>
        </r>
      </text>
    </comment>
    <comment ref="B271"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3.2.2.2.1.3 Counterfeit card
</t>
        </r>
      </text>
    </comment>
    <comment ref="B272"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3.2.2.2.1.3 Counterfeit card
</t>
        </r>
      </text>
    </comment>
    <comment ref="B273"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3.2.2.2.1.4 Other
</t>
        </r>
      </text>
    </comment>
    <comment ref="B274"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3.2.2.2.1.4 Other
</t>
        </r>
      </text>
    </comment>
    <comment ref="B275"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3.2.2.2.1.4 Other
</t>
        </r>
      </text>
    </comment>
    <comment ref="B276"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3.2.2.2.2 Modification of a payment order by the fraudster
</t>
        </r>
      </text>
    </comment>
    <comment ref="B277"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3.2.2.2.2 Modification of a payment order by the fraudster
</t>
        </r>
      </text>
    </comment>
    <comment ref="B278"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3.2.2.2.2 Modification of a payment order by the fraudster
</t>
        </r>
      </text>
    </comment>
    <comment ref="B279"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3.2.2.2.3 Manipulation of the payer to make a card payment
</t>
        </r>
      </text>
    </comment>
    <comment ref="B280"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3.2.2.2.3 Manipulation of the payer to make a card payment
</t>
        </r>
      </text>
    </comment>
    <comment ref="B281"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3.2.2.2.3 Manipulation of the payer to make a card payment
</t>
        </r>
      </text>
    </comment>
    <comment ref="B282"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282" authorId="0" shapeId="0">
      <text>
        <r>
          <rPr>
            <sz val="9"/>
            <color indexed="81"/>
            <rFont val="Tahoma"/>
            <family val="2"/>
          </rPr>
          <t>Geo: LU
Formula: Fvo3.2.2.3 = Fvo3.2.2.3.1 + Fvo3.2.2.3.2 + Fvo3.2.2.3.3</t>
        </r>
      </text>
    </comment>
    <comment ref="B28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283" authorId="0" shapeId="0">
      <text>
        <r>
          <rPr>
            <sz val="9"/>
            <color indexed="81"/>
            <rFont val="Tahoma"/>
            <family val="2"/>
          </rPr>
          <t>Geo: IX
Formula: Fvo3.2.2.3 = Fvo3.2.2.3.1 + Fvo3.2.2.3.2 + Fvo3.2.2.3.3</t>
        </r>
      </text>
    </comment>
    <comment ref="B28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284" authorId="0" shapeId="0">
      <text>
        <r>
          <rPr>
            <sz val="9"/>
            <color indexed="81"/>
            <rFont val="Tahoma"/>
            <family val="2"/>
          </rPr>
          <t>Geo: OX
Formula: Fvo3.2.2.3 = Fvo3.2.2.3.1 + Fvo3.2.2.3.2 + Fvo3.2.2.3.3</t>
        </r>
      </text>
    </comment>
    <comment ref="B28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t>
        </r>
      </text>
    </comment>
    <comment ref="F285" authorId="0" shapeId="0">
      <text>
        <r>
          <rPr>
            <sz val="9"/>
            <color indexed="81"/>
            <rFont val="Tahoma"/>
            <family val="2"/>
          </rPr>
          <t>Geo: LU
Formula: Fvo3.2.2.3 = Fvo3.2.2.3.4 + Fvo3.2.2.3.5 + Fvo3.2.2.3.6 + Fvo3.2.2.3.7 + Fvo3.2.2.3.8</t>
        </r>
      </text>
    </comment>
    <comment ref="B286"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t>
        </r>
      </text>
    </comment>
    <comment ref="F286" authorId="0" shapeId="0">
      <text>
        <r>
          <rPr>
            <sz val="9"/>
            <color indexed="81"/>
            <rFont val="Tahoma"/>
            <family val="2"/>
          </rPr>
          <t>Geo: IX
Formula: Fvo3.2.2.3 = Fvo3.2.2.3.4 + Fvo3.2.2.3.5 + Fvo3.2.2.3.6 + Fvo3.2.2.3.7 + Fvo3.2.2.3.8</t>
        </r>
      </text>
    </comment>
    <comment ref="B287"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t>
        </r>
      </text>
    </comment>
    <comment ref="F287" authorId="0" shapeId="0">
      <text>
        <r>
          <rPr>
            <sz val="9"/>
            <color indexed="81"/>
            <rFont val="Tahoma"/>
            <family val="2"/>
          </rPr>
          <t>Geo: OX
Formula: Fvo3.2.2.3 = Fvo3.2.2.3.4 + Fvo3.2.2.3.5 + Fvo3.2.2.3.6 + Fvo3.2.2.3.7 + Fvo3.2.2.3.8</t>
        </r>
      </text>
    </comment>
    <comment ref="B28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3.2.2.3.1.1 Lost or stolen card
</t>
        </r>
      </text>
    </comment>
    <comment ref="F288" authorId="0" shapeId="0">
      <text>
        <r>
          <rPr>
            <sz val="9"/>
            <color indexed="81"/>
            <rFont val="Tahoma"/>
            <family val="2"/>
          </rPr>
          <t>Geo: LU
Formula: Fvo3.2.2.3.1 = Fvo3.2.2.3.1.1 + Fvo3.2.2.3.1.2 + Fvo3.2.2.3.1.3 + Fvo3.2.2.3.1.4</t>
        </r>
      </text>
    </comment>
    <comment ref="B28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3.2.2.3.1.1 Lost or stolen card
</t>
        </r>
      </text>
    </comment>
    <comment ref="F289" authorId="0" shapeId="0">
      <text>
        <r>
          <rPr>
            <sz val="9"/>
            <color indexed="81"/>
            <rFont val="Tahoma"/>
            <family val="2"/>
          </rPr>
          <t>Geo: IX
Formula: Fvo3.2.2.3.1 = Fvo3.2.2.3.1.1 + Fvo3.2.2.3.1.2 + Fvo3.2.2.3.1.3 + Fvo3.2.2.3.1.4</t>
        </r>
      </text>
    </comment>
    <comment ref="B29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3.2.2.3.1.1 Lost or stolen card
</t>
        </r>
      </text>
    </comment>
    <comment ref="F290" authorId="0" shapeId="0">
      <text>
        <r>
          <rPr>
            <sz val="9"/>
            <color indexed="81"/>
            <rFont val="Tahoma"/>
            <family val="2"/>
          </rPr>
          <t>Geo: OX
Formula: Fvo3.2.2.3.1 = Fvo3.2.2.3.1.1 + Fvo3.2.2.3.1.2 + Fvo3.2.2.3.1.3 + Fvo3.2.2.3.1.4</t>
        </r>
      </text>
    </comment>
    <comment ref="B291"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3.2.2.3.1.2 Card not received
</t>
        </r>
      </text>
    </comment>
    <comment ref="B292"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3.2.2.3.1.2 Card not received
</t>
        </r>
      </text>
    </comment>
    <comment ref="B29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3.2.2.3.1.2 Card not received
</t>
        </r>
      </text>
    </comment>
    <comment ref="B29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3.2.2.3.1.3 Counterfeit card
</t>
        </r>
      </text>
    </comment>
    <comment ref="B29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3.2.2.3.1.3 Counterfeit card
</t>
        </r>
      </text>
    </comment>
    <comment ref="B296"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3.2.2.3.1.3 Counterfeit card
</t>
        </r>
      </text>
    </comment>
    <comment ref="B297"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3.2.2.3.1.4 Other
</t>
        </r>
      </text>
    </comment>
    <comment ref="B29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3.2.2.3.1.4 Other
</t>
        </r>
      </text>
    </comment>
    <comment ref="B29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3.2.2.3.1.4 Other
</t>
        </r>
      </text>
    </comment>
    <comment ref="B30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3.2.2.3.2 Modification of a payment order by the fraudster
</t>
        </r>
      </text>
    </comment>
    <comment ref="B301"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3.2.2.3.2 Modification of a payment order by the fraudster
</t>
        </r>
      </text>
    </comment>
    <comment ref="B302"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3.2.2.3.2 Modification of a payment order by the fraudster
</t>
        </r>
      </text>
    </comment>
    <comment ref="B30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3.2.2.3.3 Manipulation of the payer to make a card payment
</t>
        </r>
      </text>
    </comment>
    <comment ref="B30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3.2.2.3.3 Manipulation of the payer to make a card payment
</t>
        </r>
      </text>
    </comment>
    <comment ref="B30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3.2.2.3.3 Manipulation of the payer to make a card payment
</t>
        </r>
      </text>
    </comment>
    <comment ref="B306"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307"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30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30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31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311"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312"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31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31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31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316"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317"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31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31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32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321" authorId="1" shapeId="0">
      <text>
        <r>
          <rPr>
            <sz val="9"/>
            <color indexed="81"/>
            <rFont val="Tahoma"/>
            <family val="2"/>
          </rPr>
          <t xml:space="preserve">3 Card payments issued (except cards with an e-money function only)
</t>
        </r>
      </text>
    </comment>
    <comment ref="F321" authorId="0" shapeId="0">
      <text>
        <r>
          <rPr>
            <sz val="9"/>
            <color indexed="81"/>
            <rFont val="Tahoma"/>
            <family val="2"/>
          </rPr>
          <t>Geo: LU
Formula: Fva3 = Fva3.1 + Fva3.2</t>
        </r>
      </text>
    </comment>
    <comment ref="B322" authorId="1" shapeId="0">
      <text>
        <r>
          <rPr>
            <sz val="9"/>
            <color indexed="81"/>
            <rFont val="Tahoma"/>
            <family val="2"/>
          </rPr>
          <t xml:space="preserve">3 Card payments issued (except cards with an e-money function only)
</t>
        </r>
      </text>
    </comment>
    <comment ref="F322" authorId="0" shapeId="0">
      <text>
        <r>
          <rPr>
            <sz val="9"/>
            <color indexed="81"/>
            <rFont val="Tahoma"/>
            <family val="2"/>
          </rPr>
          <t>Geo: IX
Formula: Fva3 = Fva3.1 + Fva3.2</t>
        </r>
      </text>
    </comment>
    <comment ref="B323" authorId="1" shapeId="0">
      <text>
        <r>
          <rPr>
            <sz val="9"/>
            <color indexed="81"/>
            <rFont val="Tahoma"/>
            <family val="2"/>
          </rPr>
          <t xml:space="preserve">3 Card payments issued (except cards with an e-money function only)
</t>
        </r>
      </text>
    </comment>
    <comment ref="F323" authorId="0" shapeId="0">
      <text>
        <r>
          <rPr>
            <sz val="9"/>
            <color indexed="81"/>
            <rFont val="Tahoma"/>
            <family val="2"/>
          </rPr>
          <t>Geo: OX
Formula: Fva3 = Fva3.1 + Fva3.2</t>
        </r>
      </text>
    </comment>
    <comment ref="B324" authorId="1" shapeId="0">
      <text>
        <r>
          <rPr>
            <sz val="9"/>
            <color indexed="81"/>
            <rFont val="Tahoma"/>
            <family val="2"/>
          </rPr>
          <t xml:space="preserve">3 Card payments issued (except cards with an e-money function only)
3.1 Of which initiated non-electronically
</t>
        </r>
      </text>
    </comment>
    <comment ref="B325" authorId="1" shapeId="0">
      <text>
        <r>
          <rPr>
            <sz val="9"/>
            <color indexed="81"/>
            <rFont val="Tahoma"/>
            <family val="2"/>
          </rPr>
          <t xml:space="preserve">3 Card payments issued (except cards with an e-money function only)
3.1 Of which initiated non-electronically
</t>
        </r>
      </text>
    </comment>
    <comment ref="B326" authorId="1" shapeId="0">
      <text>
        <r>
          <rPr>
            <sz val="9"/>
            <color indexed="81"/>
            <rFont val="Tahoma"/>
            <family val="2"/>
          </rPr>
          <t xml:space="preserve">3 Card payments issued (except cards with an e-money function only)
3.1 Of which initiated non-electronically
</t>
        </r>
      </text>
    </comment>
    <comment ref="B327" authorId="1" shapeId="0">
      <text>
        <r>
          <rPr>
            <sz val="9"/>
            <color indexed="81"/>
            <rFont val="Tahoma"/>
            <family val="2"/>
          </rPr>
          <t xml:space="preserve">3 Card payments issued (except cards with an e-money function only)
3.2 Of which initiated electronically
</t>
        </r>
      </text>
    </comment>
    <comment ref="F327" authorId="0" shapeId="0">
      <text>
        <r>
          <rPr>
            <sz val="9"/>
            <color indexed="81"/>
            <rFont val="Tahoma"/>
            <family val="2"/>
          </rPr>
          <t>Geo: LU
Formula: Fva3.2 = Fva3.2.1 + Fva3.2.2</t>
        </r>
      </text>
    </comment>
    <comment ref="B328" authorId="1" shapeId="0">
      <text>
        <r>
          <rPr>
            <sz val="9"/>
            <color indexed="81"/>
            <rFont val="Tahoma"/>
            <family val="2"/>
          </rPr>
          <t xml:space="preserve">3 Card payments issued (except cards with an e-money function only)
3.2 Of which initiated electronically
</t>
        </r>
      </text>
    </comment>
    <comment ref="F328" authorId="0" shapeId="0">
      <text>
        <r>
          <rPr>
            <sz val="9"/>
            <color indexed="81"/>
            <rFont val="Tahoma"/>
            <family val="2"/>
          </rPr>
          <t>Geo: IX
Formula: Fva3.2 = Fva3.2.1 + Fva3.2.2</t>
        </r>
      </text>
    </comment>
    <comment ref="B329" authorId="1" shapeId="0">
      <text>
        <r>
          <rPr>
            <sz val="9"/>
            <color indexed="81"/>
            <rFont val="Tahoma"/>
            <family val="2"/>
          </rPr>
          <t xml:space="preserve">3 Card payments issued (except cards with an e-money function only)
3.2 Of which initiated electronically
</t>
        </r>
      </text>
    </comment>
    <comment ref="F329" authorId="0" shapeId="0">
      <text>
        <r>
          <rPr>
            <sz val="9"/>
            <color indexed="81"/>
            <rFont val="Tahoma"/>
            <family val="2"/>
          </rPr>
          <t>Geo: OX
Formula: Fva3.2 = Fva3.2.1 + Fva3.2.2</t>
        </r>
      </text>
    </comment>
    <comment ref="B330"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330" authorId="0" shapeId="0">
      <text>
        <r>
          <rPr>
            <sz val="9"/>
            <color indexed="81"/>
            <rFont val="Tahoma"/>
            <family val="2"/>
          </rPr>
          <t>Geo: LU
Formula: Fva3.2.1 = Fva3.2.1.1.1 + Fva3.2.1.1.2</t>
        </r>
      </text>
    </comment>
    <comment ref="B331"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331" authorId="0" shapeId="0">
      <text>
        <r>
          <rPr>
            <sz val="9"/>
            <color indexed="81"/>
            <rFont val="Tahoma"/>
            <family val="2"/>
          </rPr>
          <t>Geo: IX
Formula: Fva3.2.1 = Fva3.2.1.1.1 + Fva3.2.1.1.2</t>
        </r>
      </text>
    </comment>
    <comment ref="B332" authorId="1" shapeId="0">
      <text>
        <r>
          <rPr>
            <sz val="9"/>
            <color indexed="81"/>
            <rFont val="Tahoma"/>
            <family val="2"/>
          </rPr>
          <t xml:space="preserve">3 Card payments issued (except cards with an e-money function only)
3.2 Of which initiated electronically
3.2.1 Of which initiated via remote payment channel
</t>
        </r>
      </text>
    </comment>
    <comment ref="F332" authorId="0" shapeId="0">
      <text>
        <r>
          <rPr>
            <sz val="9"/>
            <color indexed="81"/>
            <rFont val="Tahoma"/>
            <family val="2"/>
          </rPr>
          <t>Geo: OX
Formula: Fva3.2.1 = Fva3.2.1.1.1 + Fva3.2.1.1.2</t>
        </r>
      </text>
    </comment>
    <comment ref="B333"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333" authorId="0" shapeId="0">
      <text>
        <r>
          <rPr>
            <sz val="9"/>
            <color indexed="81"/>
            <rFont val="Tahoma"/>
            <family val="2"/>
          </rPr>
          <t>Geo: LU
Formula: Fva3.2.1 = Fva3.2.1.2 + Fva3.2.1.3</t>
        </r>
      </text>
    </comment>
    <comment ref="B334"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334" authorId="0" shapeId="0">
      <text>
        <r>
          <rPr>
            <sz val="9"/>
            <color indexed="81"/>
            <rFont val="Tahoma"/>
            <family val="2"/>
          </rPr>
          <t>Geo: IX
Formula: Fva3.2.1 = Fva3.2.1.2 + Fva3.2.1.3</t>
        </r>
      </text>
    </comment>
    <comment ref="B335" authorId="1" shapeId="0">
      <text>
        <r>
          <rPr>
            <sz val="9"/>
            <color indexed="81"/>
            <rFont val="Tahoma"/>
            <family val="2"/>
          </rPr>
          <t xml:space="preserve">3 Card payments issued (except cards with an e-money function only)
3.2 Of which initiated electronically
3.2.1 Of which initiated via remote payment channel
3.2.1.1 
3.2.1.1.1 Payments with cards with a debit function
</t>
        </r>
      </text>
    </comment>
    <comment ref="F335" authorId="0" shapeId="0">
      <text>
        <r>
          <rPr>
            <sz val="9"/>
            <color indexed="81"/>
            <rFont val="Tahoma"/>
            <family val="2"/>
          </rPr>
          <t>Geo: OX
Formula: Fva3.2.1 = Fva3.2.1.2 + Fva3.2.1.3</t>
        </r>
      </text>
    </comment>
    <comment ref="B336"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337"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338" authorId="1" shapeId="0">
      <text>
        <r>
          <rPr>
            <sz val="9"/>
            <color indexed="81"/>
            <rFont val="Tahoma"/>
            <family val="2"/>
          </rPr>
          <t xml:space="preserve">3 Card payments issued (except cards with an e-money function only)
3.2 Of which initiated electronically
3.2.1 Of which initiated via remote payment channel
3.2.1.1 
3.2.1.1.2 Payments with cards with a credit or delayed debit function
</t>
        </r>
      </text>
    </comment>
    <comment ref="B339"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F339" authorId="0" shapeId="0">
      <text>
        <r>
          <rPr>
            <sz val="9"/>
            <color indexed="81"/>
            <rFont val="Tahoma"/>
            <family val="2"/>
          </rPr>
          <t>Geo: LU
Formula: Fva3.2.1.2 = Fva3.2.1.2.1 + Fva3.2.1.2.2 + Fva3.2.1.2.3</t>
        </r>
      </text>
    </comment>
    <comment ref="B340"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F340" authorId="0" shapeId="0">
      <text>
        <r>
          <rPr>
            <sz val="9"/>
            <color indexed="81"/>
            <rFont val="Tahoma"/>
            <family val="2"/>
          </rPr>
          <t>Geo: IX
Formula: Fva3.2.1.2 = Fva3.2.1.2.1 + Fva3.2.1.2.2 + Fva3.2.1.2.3</t>
        </r>
      </text>
    </comment>
    <comment ref="B341"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t>
        </r>
      </text>
    </comment>
    <comment ref="F341" authorId="0" shapeId="0">
      <text>
        <r>
          <rPr>
            <sz val="9"/>
            <color indexed="81"/>
            <rFont val="Tahoma"/>
            <family val="2"/>
          </rPr>
          <t>Geo: OX
Formula: Fva3.2.1.2 = Fva3.2.1.2.1 + Fva3.2.1.2.2 + Fva3.2.1.2.3</t>
        </r>
      </text>
    </comment>
    <comment ref="B342"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t>
        </r>
      </text>
    </comment>
    <comment ref="F342" authorId="0" shapeId="0">
      <text>
        <r>
          <rPr>
            <sz val="9"/>
            <color indexed="81"/>
            <rFont val="Tahoma"/>
            <family val="2"/>
          </rPr>
          <t>Geo: LU
Formula: Fva3.2.1.2.1 = Fva3.2.1.2.1.1 + Fva3.2.1.2.1.2 + Fva3.2.1.2.1.3 + Fva3.2.1.2.1.4 + Fva3.2.1.2.1.5</t>
        </r>
      </text>
    </comment>
    <comment ref="B343"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t>
        </r>
      </text>
    </comment>
    <comment ref="F343" authorId="0" shapeId="0">
      <text>
        <r>
          <rPr>
            <sz val="9"/>
            <color indexed="81"/>
            <rFont val="Tahoma"/>
            <family val="2"/>
          </rPr>
          <t>Geo: IX
Formula: Fva3.2.1.2.1 = Fva3.2.1.2.1.1 + Fva3.2.1.2.1.2 + Fva3.2.1.2.1.3 + Fva3.2.1.2.1.4 + Fva3.2.1.2.1.5</t>
        </r>
      </text>
    </comment>
    <comment ref="B344"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t>
        </r>
      </text>
    </comment>
    <comment ref="F344" authorId="0" shapeId="0">
      <text>
        <r>
          <rPr>
            <sz val="9"/>
            <color indexed="81"/>
            <rFont val="Tahoma"/>
            <family val="2"/>
          </rPr>
          <t>Geo: OX
Formula: Fva3.2.1.2.1 = Fva3.2.1.2.1.1 + Fva3.2.1.2.1.2 + Fva3.2.1.2.1.3 + Fva3.2.1.2.1.4 + Fva3.2.1.2.1.5</t>
        </r>
      </text>
    </comment>
    <comment ref="B345"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3.2.1.2.1.1 Lost or stolen card
</t>
        </r>
      </text>
    </comment>
    <comment ref="B346"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3.2.1.2.1.1 Lost or stolen card
</t>
        </r>
      </text>
    </comment>
    <comment ref="B347"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3.2.1.2.1.1 Lost or stolen card
</t>
        </r>
      </text>
    </comment>
    <comment ref="B348"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3.2.1.2.1.2 Card not received
</t>
        </r>
      </text>
    </comment>
    <comment ref="B349"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3.2.1.2.1.2 Card not received
</t>
        </r>
      </text>
    </comment>
    <comment ref="B350"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3.2.1.2.1.2 Card not received
</t>
        </r>
      </text>
    </comment>
    <comment ref="B351"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3.2.1.2.1.3 Counterfeit card
</t>
        </r>
      </text>
    </comment>
    <comment ref="B352"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3.2.1.2.1.3 Counterfeit card
</t>
        </r>
      </text>
    </comment>
    <comment ref="B353"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3.2.1.2.1.3 Counterfeit card
</t>
        </r>
      </text>
    </comment>
    <comment ref="B354"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3.2.1.2.1.4 Card details theft
</t>
        </r>
      </text>
    </comment>
    <comment ref="B355"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3.2.1.2.1.4 Card details theft
</t>
        </r>
      </text>
    </comment>
    <comment ref="B356"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3.2.1.2.1.4 Card details theft
</t>
        </r>
      </text>
    </comment>
    <comment ref="B357"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3.2.1.2.1.5 Other
</t>
        </r>
      </text>
    </comment>
    <comment ref="B358"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3.2.1.2.1.5 Other
</t>
        </r>
      </text>
    </comment>
    <comment ref="B359"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3.2.1.2.1 Issuance of a payment order by a fraudster
3.2.1.2.1.5 Other
</t>
        </r>
      </text>
    </comment>
    <comment ref="B360"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3.2.1.2.2 Modification of a payment order by the fraudster
</t>
        </r>
      </text>
    </comment>
    <comment ref="B361"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3.2.1.2.2 Modification of a payment order by the fraudster
</t>
        </r>
      </text>
    </comment>
    <comment ref="B362"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3.2.1.2.2 Modification of a payment order by the fraudster
</t>
        </r>
      </text>
    </comment>
    <comment ref="B363"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3.2.1.2.3 Manipulation of the payer to make a card payment
</t>
        </r>
      </text>
    </comment>
    <comment ref="B364"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3.2.1.2.3 Manipulation of the payer to make a card payment
</t>
        </r>
      </text>
    </comment>
    <comment ref="B365" authorId="1" shapeId="0">
      <text>
        <r>
          <rPr>
            <sz val="9"/>
            <color indexed="81"/>
            <rFont val="Tahoma"/>
            <family val="2"/>
          </rPr>
          <t xml:space="preserve">3 Card payments issued (except cards with an e-money function only)
3.2 Of which initiated electronically
3.2.1 Of which initiated via remote payment channel
3.2.1.2 Of which authenticated via strong customer authentication
3.2.1.2.3 Manipulation of the payer to make a card payment
</t>
        </r>
      </text>
    </comment>
    <comment ref="B36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366" authorId="0" shapeId="0">
      <text>
        <r>
          <rPr>
            <sz val="9"/>
            <color indexed="81"/>
            <rFont val="Tahoma"/>
            <family val="2"/>
          </rPr>
          <t>Geo: LU
Formula: Fva3.2.1.3 = Fva3.2.1.3.1 + Fva3.2.1.3.2 + Fva3.2.1.3.3</t>
        </r>
      </text>
    </comment>
    <comment ref="B36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367" authorId="0" shapeId="0">
      <text>
        <r>
          <rPr>
            <sz val="9"/>
            <color indexed="81"/>
            <rFont val="Tahoma"/>
            <family val="2"/>
          </rPr>
          <t>Geo: IX
Formula: Fva3.2.1.3 = Fva3.2.1.3.1 + Fva3.2.1.3.2 + Fva3.2.1.3.3</t>
        </r>
      </text>
    </comment>
    <comment ref="B36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t>
        </r>
      </text>
    </comment>
    <comment ref="F368" authorId="0" shapeId="0">
      <text>
        <r>
          <rPr>
            <sz val="9"/>
            <color indexed="81"/>
            <rFont val="Tahoma"/>
            <family val="2"/>
          </rPr>
          <t>Geo: OX
Formula: Fva3.2.1.3 = Fva3.2.1.3.1 + Fva3.2.1.3.2 + Fva3.2.1.3.3</t>
        </r>
      </text>
    </comment>
    <comment ref="B36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t>
        </r>
      </text>
    </comment>
    <comment ref="F369" authorId="0" shapeId="0">
      <text>
        <r>
          <rPr>
            <sz val="9"/>
            <color indexed="81"/>
            <rFont val="Tahoma"/>
            <family val="2"/>
          </rPr>
          <t>Geo: LU
Formula: Fva3.2.1.3 = Fva3.2.1.3.4 + Fva3.2.1.3.5 + Fva3.2.1.3.6 + Fva3.2.1.3.7 + Fva3.2.1.3.8 + Fva3.2.1.3.9 + Fva3.2.1.3.10</t>
        </r>
      </text>
    </comment>
    <comment ref="B37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t>
        </r>
      </text>
    </comment>
    <comment ref="F370" authorId="0" shapeId="0">
      <text>
        <r>
          <rPr>
            <sz val="9"/>
            <color indexed="81"/>
            <rFont val="Tahoma"/>
            <family val="2"/>
          </rPr>
          <t>Geo: IX
Formula: Fva3.2.1.3 = Fva3.2.1.3.4 + Fva3.2.1.3.5 + Fva3.2.1.3.6 + Fva3.2.1.3.7 + Fva3.2.1.3.8 + Fva3.2.1.3.9 + Fva3.2.1.3.10</t>
        </r>
      </text>
    </comment>
    <comment ref="B37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t>
        </r>
      </text>
    </comment>
    <comment ref="F371" authorId="0" shapeId="0">
      <text>
        <r>
          <rPr>
            <sz val="9"/>
            <color indexed="81"/>
            <rFont val="Tahoma"/>
            <family val="2"/>
          </rPr>
          <t>Geo: OX
Formula: Fva3.2.1.3 = Fva3.2.1.3.4 + Fva3.2.1.3.5 + Fva3.2.1.3.6 + Fva3.2.1.3.7 + Fva3.2.1.3.8 + Fva3.2.1.3.9 + Fva3.2.1.3.10</t>
        </r>
      </text>
    </comment>
    <comment ref="B37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3.2.1.3.1.1 Lost or stolen card
</t>
        </r>
      </text>
    </comment>
    <comment ref="F372" authorId="0" shapeId="0">
      <text>
        <r>
          <rPr>
            <sz val="9"/>
            <color indexed="81"/>
            <rFont val="Tahoma"/>
            <family val="2"/>
          </rPr>
          <t>Geo: LU
Formula: Fva3.2.1.3.1 = Fva3.2.1.3.1.1 + Fva3.2.1.3.1.2 + Fva3.2.1.3.1.3 + Fva3.2.1.3.1.4 + Fva3.2.1.3.1.5</t>
        </r>
      </text>
    </comment>
    <comment ref="B37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3.2.1.3.1.1 Lost or stolen card
</t>
        </r>
      </text>
    </comment>
    <comment ref="F373" authorId="0" shapeId="0">
      <text>
        <r>
          <rPr>
            <sz val="9"/>
            <color indexed="81"/>
            <rFont val="Tahoma"/>
            <family val="2"/>
          </rPr>
          <t>Geo: IX
Formula: Fva3.2.1.3.1 = Fva3.2.1.3.1.1 + Fva3.2.1.3.1.2 + Fva3.2.1.3.1.3 + Fva3.2.1.3.1.4 + Fva3.2.1.3.1.5</t>
        </r>
      </text>
    </comment>
    <comment ref="B37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3.2.1.3.1.1 Lost or stolen card
</t>
        </r>
      </text>
    </comment>
    <comment ref="F374" authorId="0" shapeId="0">
      <text>
        <r>
          <rPr>
            <sz val="9"/>
            <color indexed="81"/>
            <rFont val="Tahoma"/>
            <family val="2"/>
          </rPr>
          <t>Geo: OX
Formula: Fva3.2.1.3.1 = Fva3.2.1.3.1.1 + Fva3.2.1.3.1.2 + Fva3.2.1.3.1.3 + Fva3.2.1.3.1.4 + Fva3.2.1.3.1.5</t>
        </r>
      </text>
    </comment>
    <comment ref="B37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3.2.1.3.1.2 Card not received
</t>
        </r>
      </text>
    </comment>
    <comment ref="B37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3.2.1.3.1.2 Card not received
</t>
        </r>
      </text>
    </comment>
    <comment ref="B37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3.2.1.3.1.2 Card not received
</t>
        </r>
      </text>
    </comment>
    <comment ref="B37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3.2.1.3.1.3 Counterfeit card
</t>
        </r>
      </text>
    </comment>
    <comment ref="B37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3.2.1.3.1.3 Counterfeit card
</t>
        </r>
      </text>
    </comment>
    <comment ref="B38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3.2.1.3.1.3 Counterfeit card
</t>
        </r>
      </text>
    </comment>
    <comment ref="B38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3.2.1.3.1.4 Card details theft
</t>
        </r>
      </text>
    </comment>
    <comment ref="B38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3.2.1.3.1.4 Card details theft
</t>
        </r>
      </text>
    </comment>
    <comment ref="B38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3.2.1.3.1.4 Card details theft
</t>
        </r>
      </text>
    </comment>
    <comment ref="B38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3.2.1.3.1.5 Other
</t>
        </r>
      </text>
    </comment>
    <comment ref="B38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3.2.1.3.1.5 Other
</t>
        </r>
      </text>
    </comment>
    <comment ref="B38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 Issuance of a payment order by a fraudster
3.2.1.3.1.5 Other
</t>
        </r>
      </text>
    </comment>
    <comment ref="B38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3.2.1.3.2 Modification of a payment order by the fraudster
</t>
        </r>
      </text>
    </comment>
    <comment ref="B38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3.2.1.3.2 Modification of a payment order by the fraudster
</t>
        </r>
      </text>
    </comment>
    <comment ref="B38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3.2.1.3.2 Modification of a payment order by the fraudster
</t>
        </r>
      </text>
    </comment>
    <comment ref="B39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3.2.1.3.3 Manipulation of the payer to make a card payment
</t>
        </r>
      </text>
    </comment>
    <comment ref="B39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3.2.1.3.3 Manipulation of the payer to make a card payment
</t>
        </r>
      </text>
    </comment>
    <comment ref="B39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3.2.1.3.3 Manipulation of the payer to make a card payment
</t>
        </r>
      </text>
    </comment>
    <comment ref="B39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39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39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3.2.1.3.4 Low value (Art.16 RTS)
</t>
        </r>
      </text>
    </comment>
    <comment ref="B39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39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39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3.2.1.3.5 Trusted beneficiary (Art.13 RTS)
</t>
        </r>
      </text>
    </comment>
    <comment ref="B39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40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40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3.2.1.3.6 Recurring transaction (Art.14 RTS)
</t>
        </r>
      </text>
    </comment>
    <comment ref="B40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40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404"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3.2.1.3.7 Use of secure corporate payment processes or protocols (Art. 17 RTS)
</t>
        </r>
      </text>
    </comment>
    <comment ref="B405"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406"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407"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3.2.1.3.8 Transaction risk analysis (Art.18 RTS)
</t>
        </r>
      </text>
    </comment>
    <comment ref="B408"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409"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410"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3.2.1.3.9 Merchant initiated transactions (*)
</t>
        </r>
      </text>
    </comment>
    <comment ref="B411"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412"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413" authorId="1" shapeId="0">
      <text>
        <r>
          <rPr>
            <sz val="9"/>
            <color indexed="81"/>
            <rFont val="Tahoma"/>
            <family val="2"/>
          </rPr>
          <t xml:space="preserve">3 Card payments issued (except cards with an e-money function only)
3.2 Of which initiated electronically
3.2.1 Of which initiated via remote payment channel
3.2.1.3 Of which Authenticated via non-strong customer authentication
3.2.1.3.10 Other 
</t>
        </r>
      </text>
    </comment>
    <comment ref="B414"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414" authorId="0" shapeId="0">
      <text>
        <r>
          <rPr>
            <sz val="9"/>
            <color indexed="81"/>
            <rFont val="Tahoma"/>
            <family val="2"/>
          </rPr>
          <t>Geo: LU
Formula: Fva3.2.2 = Fva3.2.2.1.1 + Fva3.2.2.1.2</t>
        </r>
      </text>
    </comment>
    <comment ref="B415"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415" authorId="0" shapeId="0">
      <text>
        <r>
          <rPr>
            <sz val="9"/>
            <color indexed="81"/>
            <rFont val="Tahoma"/>
            <family val="2"/>
          </rPr>
          <t>Geo: IX
Formula: Fva3.2.2 = Fva3.2.2.1.1 + Fva3.2.2.1.2</t>
        </r>
      </text>
    </comment>
    <comment ref="B416" authorId="1" shapeId="0">
      <text>
        <r>
          <rPr>
            <sz val="9"/>
            <color indexed="81"/>
            <rFont val="Tahoma"/>
            <family val="2"/>
          </rPr>
          <t xml:space="preserve">3 Card payments issued (except cards with an e-money function only)
3.2 Of which initiated electronically
3.2.2 Of which initiated via non-remote payment channel
</t>
        </r>
      </text>
    </comment>
    <comment ref="F416" authorId="0" shapeId="0">
      <text>
        <r>
          <rPr>
            <sz val="9"/>
            <color indexed="81"/>
            <rFont val="Tahoma"/>
            <family val="2"/>
          </rPr>
          <t>Geo: OX
Formula: Fva3.2.2 = Fva3.2.2.1.1 + Fva3.2.2.1.2</t>
        </r>
      </text>
    </comment>
    <comment ref="B417"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417" authorId="0" shapeId="0">
      <text>
        <r>
          <rPr>
            <sz val="9"/>
            <color indexed="81"/>
            <rFont val="Tahoma"/>
            <family val="2"/>
          </rPr>
          <t>Geo: LU
Formula: Fva3.2.2 = Fva3.2.2.2 + Fva3.2.2.3</t>
        </r>
      </text>
    </comment>
    <comment ref="B418"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418" authorId="0" shapeId="0">
      <text>
        <r>
          <rPr>
            <sz val="9"/>
            <color indexed="81"/>
            <rFont val="Tahoma"/>
            <family val="2"/>
          </rPr>
          <t>Geo: IX
Formula: Fva3.2.2 = Fva3.2.2.2 + Fva3.2.2.3</t>
        </r>
      </text>
    </comment>
    <comment ref="B419" authorId="1" shapeId="0">
      <text>
        <r>
          <rPr>
            <sz val="9"/>
            <color indexed="81"/>
            <rFont val="Tahoma"/>
            <family val="2"/>
          </rPr>
          <t xml:space="preserve">3 Card payments issued (except cards with an e-money function only)
3.2 Of which initiated electronically
3.2.2 Of which initiated via non-remote payment channel
3.2.2.1 
3.2.2.1.1 Payments with cards with a debit function
</t>
        </r>
      </text>
    </comment>
    <comment ref="F419" authorId="0" shapeId="0">
      <text>
        <r>
          <rPr>
            <sz val="9"/>
            <color indexed="81"/>
            <rFont val="Tahoma"/>
            <family val="2"/>
          </rPr>
          <t>Geo: OX
Formula: Fva3.2.2 = Fva3.2.2.2 + Fva3.2.2.3</t>
        </r>
      </text>
    </comment>
    <comment ref="B420"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421"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422" authorId="1" shapeId="0">
      <text>
        <r>
          <rPr>
            <sz val="9"/>
            <color indexed="81"/>
            <rFont val="Tahoma"/>
            <family val="2"/>
          </rPr>
          <t xml:space="preserve">3 Card payments issued (except cards with an e-money function only)
3.2 Of which initiated electronically
3.2.2 Of which initiated via non-remote payment channel
3.2.2.1 
3.2.2.1.2 Payments with cards with a credit or delayed debit function
</t>
        </r>
      </text>
    </comment>
    <comment ref="B423"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F423" authorId="0" shapeId="0">
      <text>
        <r>
          <rPr>
            <sz val="9"/>
            <color indexed="81"/>
            <rFont val="Tahoma"/>
            <family val="2"/>
          </rPr>
          <t>Geo: LU
Formula: Fva3.2.2.2 = Fva3.2.2.2.1 + Fva3.2.2.2.2 + Fva3.2.2.2.3</t>
        </r>
      </text>
    </comment>
    <comment ref="B424"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F424" authorId="0" shapeId="0">
      <text>
        <r>
          <rPr>
            <sz val="9"/>
            <color indexed="81"/>
            <rFont val="Tahoma"/>
            <family val="2"/>
          </rPr>
          <t>Geo: IX
Formula: Fva3.2.2.2 = Fva3.2.2.2.1 + Fva3.2.2.2.2 + Fva3.2.2.2.3</t>
        </r>
      </text>
    </comment>
    <comment ref="B425"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t>
        </r>
      </text>
    </comment>
    <comment ref="F425" authorId="0" shapeId="0">
      <text>
        <r>
          <rPr>
            <sz val="9"/>
            <color indexed="81"/>
            <rFont val="Tahoma"/>
            <family val="2"/>
          </rPr>
          <t>Geo: OX
Formula: Fva3.2.2.2 = Fva3.2.2.2.1 + Fva3.2.2.2.2 + Fva3.2.2.2.3</t>
        </r>
      </text>
    </comment>
    <comment ref="B426"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t>
        </r>
      </text>
    </comment>
    <comment ref="F426" authorId="0" shapeId="0">
      <text>
        <r>
          <rPr>
            <sz val="9"/>
            <color indexed="81"/>
            <rFont val="Tahoma"/>
            <family val="2"/>
          </rPr>
          <t>Geo: LU
Formula: Fva3.2.2.2.1 = Fva3.2.2.2.1.1 + Fva3.2.2.2.1.2 + Fva3.2.2.2.1.3 + Fva3.2.2.2.1.4</t>
        </r>
      </text>
    </comment>
    <comment ref="B427"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t>
        </r>
      </text>
    </comment>
    <comment ref="F427" authorId="0" shapeId="0">
      <text>
        <r>
          <rPr>
            <sz val="9"/>
            <color indexed="81"/>
            <rFont val="Tahoma"/>
            <family val="2"/>
          </rPr>
          <t>Geo: IX
Formula: Fva3.2.2.2.1 = Fva3.2.2.2.1.1 + Fva3.2.2.2.1.2 + Fva3.2.2.2.1.3 + Fva3.2.2.2.1.4</t>
        </r>
      </text>
    </comment>
    <comment ref="B428"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t>
        </r>
      </text>
    </comment>
    <comment ref="F428" authorId="0" shapeId="0">
      <text>
        <r>
          <rPr>
            <sz val="9"/>
            <color indexed="81"/>
            <rFont val="Tahoma"/>
            <family val="2"/>
          </rPr>
          <t>Geo: OX
Formula: Fva3.2.2.2.1 = Fva3.2.2.2.1.1 + Fva3.2.2.2.1.2 + Fva3.2.2.2.1.3 + Fva3.2.2.2.1.4</t>
        </r>
      </text>
    </comment>
    <comment ref="B429"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3.2.2.2.1.1 Lost or stolen card
</t>
        </r>
      </text>
    </comment>
    <comment ref="B430"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3.2.2.2.1.1 Lost or stolen card
</t>
        </r>
      </text>
    </comment>
    <comment ref="B431"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3.2.2.2.1.1 Lost or stolen card
</t>
        </r>
      </text>
    </comment>
    <comment ref="B432"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3.2.2.2.1.2 Card not received
</t>
        </r>
      </text>
    </comment>
    <comment ref="B433"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3.2.2.2.1.2 Card not received
</t>
        </r>
      </text>
    </comment>
    <comment ref="B434"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3.2.2.2.1.2 Card not received
</t>
        </r>
      </text>
    </comment>
    <comment ref="B435"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3.2.2.2.1.3 Counterfeit card
</t>
        </r>
      </text>
    </comment>
    <comment ref="B436"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3.2.2.2.1.3 Counterfeit card
</t>
        </r>
      </text>
    </comment>
    <comment ref="B437"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3.2.2.2.1.3 Counterfeit card
</t>
        </r>
      </text>
    </comment>
    <comment ref="B438"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3.2.2.2.1.4 Other
</t>
        </r>
      </text>
    </comment>
    <comment ref="B439"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3.2.2.2.1.4 Other
</t>
        </r>
      </text>
    </comment>
    <comment ref="B440"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3.2.2.2.1 Issuance of a payment order by a fraudster
3.2.2.2.1.4 Other
</t>
        </r>
      </text>
    </comment>
    <comment ref="B441"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3.2.2.2.2 Modification of a payment order by the fraudster
</t>
        </r>
      </text>
    </comment>
    <comment ref="B442"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3.2.2.2.2 Modification of a payment order by the fraudster
</t>
        </r>
      </text>
    </comment>
    <comment ref="B443"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3.2.2.2.2 Modification of a payment order by the fraudster
</t>
        </r>
      </text>
    </comment>
    <comment ref="B444"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3.2.2.2.3 Manipulation of the payer to make a card payment
</t>
        </r>
      </text>
    </comment>
    <comment ref="B445"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3.2.2.2.3 Manipulation of the payer to make a card payment
</t>
        </r>
      </text>
    </comment>
    <comment ref="B446" authorId="1" shapeId="0">
      <text>
        <r>
          <rPr>
            <sz val="9"/>
            <color indexed="81"/>
            <rFont val="Tahoma"/>
            <family val="2"/>
          </rPr>
          <t xml:space="preserve">3 Card payments issued (except cards with an e-money function only)
3.2 Of which initiated electronically
3.2.2 Of which initiated via non-remote payment channel
3.2.2.2 Of which authenticated via strong customer authentication
3.2.2.2.3 Manipulation of the payer to make a card payment
</t>
        </r>
      </text>
    </comment>
    <comment ref="B447"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447" authorId="0" shapeId="0">
      <text>
        <r>
          <rPr>
            <sz val="9"/>
            <color indexed="81"/>
            <rFont val="Tahoma"/>
            <family val="2"/>
          </rPr>
          <t>Geo: LU
Formula: Fva3.2.2.3 = Fva3.2.2.3.1 + Fva3.2.2.3.2 + Fva3.2.2.3.3</t>
        </r>
      </text>
    </comment>
    <comment ref="B44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448" authorId="0" shapeId="0">
      <text>
        <r>
          <rPr>
            <sz val="9"/>
            <color indexed="81"/>
            <rFont val="Tahoma"/>
            <family val="2"/>
          </rPr>
          <t>Geo: IX
Formula: Fva3.2.2.3 = Fva3.2.2.3.1 + Fva3.2.2.3.2 + Fva3.2.2.3.3</t>
        </r>
      </text>
    </comment>
    <comment ref="B44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t>
        </r>
      </text>
    </comment>
    <comment ref="F449" authorId="0" shapeId="0">
      <text>
        <r>
          <rPr>
            <sz val="9"/>
            <color indexed="81"/>
            <rFont val="Tahoma"/>
            <family val="2"/>
          </rPr>
          <t>Geo: OX
Formula: Fva3.2.2.3 = Fva3.2.2.3.1 + Fva3.2.2.3.2 + Fva3.2.2.3.3</t>
        </r>
      </text>
    </comment>
    <comment ref="B45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t>
        </r>
      </text>
    </comment>
    <comment ref="F450" authorId="0" shapeId="0">
      <text>
        <r>
          <rPr>
            <sz val="9"/>
            <color indexed="81"/>
            <rFont val="Tahoma"/>
            <family val="2"/>
          </rPr>
          <t>Geo: LU
Formula: Fva3.2.2.3 = Fva3.2.2.3.4 + Fva3.2.2.3.5 + Fva3.2.2.3.6 + Fva3.2.2.3.7 + Fva3.2.2.3.8</t>
        </r>
      </text>
    </comment>
    <comment ref="B451"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t>
        </r>
      </text>
    </comment>
    <comment ref="F451" authorId="0" shapeId="0">
      <text>
        <r>
          <rPr>
            <sz val="9"/>
            <color indexed="81"/>
            <rFont val="Tahoma"/>
            <family val="2"/>
          </rPr>
          <t>Geo: IX
Formula: Fva3.2.2.3 = Fva3.2.2.3.4 + Fva3.2.2.3.5 + Fva3.2.2.3.6 + Fva3.2.2.3.7 + Fva3.2.2.3.8</t>
        </r>
      </text>
    </comment>
    <comment ref="B452"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t>
        </r>
      </text>
    </comment>
    <comment ref="F452" authorId="0" shapeId="0">
      <text>
        <r>
          <rPr>
            <sz val="9"/>
            <color indexed="81"/>
            <rFont val="Tahoma"/>
            <family val="2"/>
          </rPr>
          <t>Geo: OX
Formula: Fva3.2.2.3 = Fva3.2.2.3.4 + Fva3.2.2.3.5 + Fva3.2.2.3.6 + Fva3.2.2.3.7 + Fva3.2.2.3.8</t>
        </r>
      </text>
    </comment>
    <comment ref="B45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3.2.2.3.1.1 Lost or stolen card
</t>
        </r>
      </text>
    </comment>
    <comment ref="F453" authorId="0" shapeId="0">
      <text>
        <r>
          <rPr>
            <sz val="9"/>
            <color indexed="81"/>
            <rFont val="Tahoma"/>
            <family val="2"/>
          </rPr>
          <t>Geo: LU
Formula: Fva3.2.2.3.1 = Fva3.2.2.3.1.1 + Fva3.2.2.3.1.2 + Fva3.2.2.3.1.3 + Fva3.2.2.3.1.4</t>
        </r>
      </text>
    </comment>
    <comment ref="B45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3.2.2.3.1.1 Lost or stolen card
</t>
        </r>
      </text>
    </comment>
    <comment ref="F454" authorId="0" shapeId="0">
      <text>
        <r>
          <rPr>
            <sz val="9"/>
            <color indexed="81"/>
            <rFont val="Tahoma"/>
            <family val="2"/>
          </rPr>
          <t>Geo: IX
Formula: Fva3.2.2.3.1 = Fva3.2.2.3.1.1 + Fva3.2.2.3.1.2 + Fva3.2.2.3.1.3 + Fva3.2.2.3.1.4</t>
        </r>
      </text>
    </comment>
    <comment ref="B45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3.2.2.3.1.1 Lost or stolen card
</t>
        </r>
      </text>
    </comment>
    <comment ref="F455" authorId="0" shapeId="0">
      <text>
        <r>
          <rPr>
            <sz val="9"/>
            <color indexed="81"/>
            <rFont val="Tahoma"/>
            <family val="2"/>
          </rPr>
          <t>Geo: OX
Formula: Fva3.2.2.3.1 = Fva3.2.2.3.1.1 + Fva3.2.2.3.1.2 + Fva3.2.2.3.1.3 + Fva3.2.2.3.1.4</t>
        </r>
      </text>
    </comment>
    <comment ref="B456"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3.2.2.3.1.2 Card not received
</t>
        </r>
      </text>
    </comment>
    <comment ref="B457"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3.2.2.3.1.2 Card not received
</t>
        </r>
      </text>
    </comment>
    <comment ref="B45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3.2.2.3.1.2 Card not received
</t>
        </r>
      </text>
    </comment>
    <comment ref="B45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3.2.2.3.1.3 Counterfeit card
</t>
        </r>
      </text>
    </comment>
    <comment ref="B46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3.2.2.3.1.3 Counterfeit card
</t>
        </r>
      </text>
    </comment>
    <comment ref="B461"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3.2.2.3.1.3 Counterfeit card
</t>
        </r>
      </text>
    </comment>
    <comment ref="B462"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3.2.2.3.1.4 Other
</t>
        </r>
      </text>
    </comment>
    <comment ref="B46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3.2.2.3.1.4 Other
</t>
        </r>
      </text>
    </comment>
    <comment ref="B46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3.2.2.3.1 Issuance of a payment order by a fraudster
3.2.2.3.1.4 Other
</t>
        </r>
      </text>
    </comment>
    <comment ref="B46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3.2.2.3.2 Modification of a payment order by the fraudster
</t>
        </r>
      </text>
    </comment>
    <comment ref="B466"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3.2.2.3.2 Modification of a payment order by the fraudster
</t>
        </r>
      </text>
    </comment>
    <comment ref="B467"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3.2.2.3.2 Modification of a payment order by the fraudster
</t>
        </r>
      </text>
    </comment>
    <comment ref="B46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3.2.2.3.3 Manipulation of the payer to make a card payment
</t>
        </r>
      </text>
    </comment>
    <comment ref="B46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3.2.2.3.3 Manipulation of the payer to make a card payment
</t>
        </r>
      </text>
    </comment>
    <comment ref="B47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3.2.2.3.3 Manipulation of the payer to make a card payment
</t>
        </r>
      </text>
    </comment>
    <comment ref="B471"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472"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47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3.2.2.3.4 Trusted beneficiary (Art.13 RTS)
</t>
        </r>
      </text>
    </comment>
    <comment ref="B47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47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476"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3.2.2.3.5 Recurring transaction (Art.14 RTS)
</t>
        </r>
      </text>
    </comment>
    <comment ref="B477"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478"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479"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3.2.2.3.6 Contactless low value (Art.11 RTS)
</t>
        </r>
      </text>
    </comment>
    <comment ref="B480"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481"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482"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3.2.2.3.7 Unattended terminal for transport or parking fares (Art.12 RTS)
</t>
        </r>
      </text>
    </comment>
    <comment ref="B483"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484"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485" authorId="1" shapeId="0">
      <text>
        <r>
          <rPr>
            <sz val="9"/>
            <color indexed="81"/>
            <rFont val="Tahoma"/>
            <family val="2"/>
          </rPr>
          <t xml:space="preserve">3 Card payments issued (except cards with an e-money function only)
3.2 Of which initiated electronically
3.2.2 Of which initiated via non-remote payment channel
3.2.2.3 Of which authenticated via non-strong customer authentication
3.2.2.3.8 Other 
</t>
        </r>
      </text>
    </comment>
    <comment ref="B486" authorId="1" shapeId="0">
      <text>
        <r>
          <rPr>
            <sz val="9"/>
            <color indexed="81"/>
            <rFont val="Tahoma"/>
            <family val="2"/>
          </rPr>
          <t>9.3PSP Losses due to fraud per liability bearer (Card payments issued): The reporting payment service provider</t>
        </r>
      </text>
    </comment>
    <comment ref="B487" authorId="1" shapeId="0">
      <text>
        <r>
          <rPr>
            <sz val="9"/>
            <color indexed="81"/>
            <rFont val="Tahoma"/>
            <family val="2"/>
          </rPr>
          <t>9.3PSU Losses due to fraud per liability bearer (Card payments issued): The Payment service user (payer)</t>
        </r>
      </text>
    </comment>
    <comment ref="B488" authorId="1" shapeId="0">
      <text>
        <r>
          <rPr>
            <sz val="9"/>
            <color indexed="81"/>
            <rFont val="Tahoma"/>
            <family val="2"/>
          </rPr>
          <t>9.3O Losses due to fraud per liability bearer (Card payments issued): Others</t>
        </r>
      </text>
    </comment>
  </commentList>
</comments>
</file>

<file path=xl/comments5.xml><?xml version="1.0" encoding="utf-8"?>
<comments xmlns="http://schemas.openxmlformats.org/spreadsheetml/2006/main">
  <authors>
    <author>Pavel Dvorak</author>
    <author>Pavel Dvořák</author>
    <author>Hofmeister, Robert</author>
    <author>Robert Hofmeister</author>
  </authors>
  <commentList>
    <comment ref="F4" authorId="0" shapeId="0">
      <text>
        <r>
          <rPr>
            <sz val="9"/>
            <color indexed="81"/>
            <rFont val="Tahoma"/>
            <family val="2"/>
          </rPr>
          <t>This check verifies that each total is equal to the sum of its elements.
 In all cases, 0 or TRUE is the expected result.
 The check formula is included in the comment for each cell.</t>
        </r>
      </text>
    </comment>
    <comment ref="G4" authorId="0" shapeId="0">
      <text>
        <r>
          <rPr>
            <sz val="9"/>
            <color indexed="81"/>
            <rFont val="Tahoma"/>
            <family val="2"/>
          </rPr>
          <t>No empty cells are expected.
Both value and data availability must be filled.</t>
        </r>
      </text>
    </comment>
    <comment ref="H4" authorId="0" shapeId="0">
      <text>
        <r>
          <rPr>
            <sz val="9"/>
            <color indexed="81"/>
            <rFont val="Tahoma"/>
            <family val="2"/>
          </rPr>
          <t>For positive values, data availability flag should be "OK". 
 Also, the E flag is only allowed for fraud data.</t>
        </r>
      </text>
    </comment>
    <comment ref="I4" authorId="0" shapeId="0">
      <text>
        <r>
          <rPr>
            <sz val="9"/>
            <color indexed="81"/>
            <rFont val="Tahoma"/>
            <family val="2"/>
          </rPr>
          <t>Part 1:
Fva &gt; 0 if and only if Fvo &gt; 0 
Pva &gt; 0 if and only if Pvo &gt; 0
Part 2:
Pvo &gt;= Fvo, and Pva &gt;= Fva</t>
        </r>
      </text>
    </comment>
    <comment ref="A5" authorId="1" shapeId="0">
      <text>
        <r>
          <rPr>
            <sz val="9"/>
            <color indexed="81"/>
            <rFont val="Tahoma"/>
            <family val="2"/>
          </rPr>
          <t>For the cross-border transactions, the relevant geo codes should be used:
"IX" stands for cross-border within EEA
"OX" stands for cross-border outside EEA 
"XX" is a generic geo code to be used for reporting of "losses due to fraud per liability bearer".</t>
        </r>
      </text>
    </comment>
    <comment ref="B5" authorId="1" shapeId="0">
      <text>
        <r>
          <rPr>
            <sz val="9"/>
            <color indexed="81"/>
            <rFont val="Tahoma"/>
            <family val="2"/>
          </rPr>
          <t>See table "Field codes" for more details.</t>
        </r>
      </text>
    </comment>
    <comment ref="C5" authorId="2" shapeId="0">
      <text>
        <r>
          <rPr>
            <sz val="8"/>
            <color indexed="81"/>
            <rFont val="Tahoma"/>
            <family val="2"/>
          </rPr>
          <t xml:space="preserve">please </t>
        </r>
        <r>
          <rPr>
            <b/>
            <sz val="8"/>
            <color indexed="81"/>
            <rFont val="Tahoma"/>
            <family val="2"/>
          </rPr>
          <t xml:space="preserve">do not modify the </t>
        </r>
        <r>
          <rPr>
            <sz val="8"/>
            <color indexed="81"/>
            <rFont val="Tahoma"/>
            <family val="2"/>
          </rPr>
          <t>number</t>
        </r>
        <r>
          <rPr>
            <b/>
            <sz val="8"/>
            <color indexed="81"/>
            <rFont val="Tahoma"/>
            <family val="2"/>
          </rPr>
          <t xml:space="preserve"> format.
to be reported in actual units, with two decimals for values
</t>
        </r>
      </text>
    </comment>
    <comment ref="D5" authorId="3" shapeId="0">
      <text>
        <r>
          <rPr>
            <sz val="8"/>
            <color indexed="81"/>
            <rFont val="Tahoma"/>
            <family val="2"/>
          </rPr>
          <t xml:space="preserve">Indicate if </t>
        </r>
        <r>
          <rPr>
            <b/>
            <sz val="8"/>
            <color indexed="81"/>
            <rFont val="Tahoma"/>
            <family val="2"/>
          </rPr>
          <t>data entry</t>
        </r>
        <r>
          <rPr>
            <sz val="8"/>
            <color indexed="81"/>
            <rFont val="Tahoma"/>
            <family val="2"/>
          </rPr>
          <t xml:space="preserve"> is 
available (</t>
        </r>
        <r>
          <rPr>
            <b/>
            <sz val="8"/>
            <color indexed="81"/>
            <rFont val="Tahoma"/>
            <family val="2"/>
          </rPr>
          <t>OK</t>
        </r>
        <r>
          <rPr>
            <sz val="8"/>
            <color indexed="81"/>
            <rFont val="Tahoma"/>
            <family val="2"/>
          </rPr>
          <t>)
not applicable</t>
        </r>
        <r>
          <rPr>
            <b/>
            <sz val="8"/>
            <color indexed="81"/>
            <rFont val="Tahoma"/>
            <family val="2"/>
          </rPr>
          <t xml:space="preserve"> </t>
        </r>
        <r>
          <rPr>
            <sz val="8"/>
            <color indexed="81"/>
            <rFont val="Tahoma"/>
            <family val="2"/>
          </rPr>
          <t>(</t>
        </r>
        <r>
          <rPr>
            <b/>
            <sz val="8"/>
            <color indexed="81"/>
            <rFont val="Tahoma"/>
            <family val="2"/>
          </rPr>
          <t>NA</t>
        </r>
        <r>
          <rPr>
            <sz val="8"/>
            <color indexed="81"/>
            <rFont val="Tahoma"/>
            <family val="2"/>
          </rPr>
          <t>)
an estimate (</t>
        </r>
        <r>
          <rPr>
            <b/>
            <sz val="8"/>
            <color indexed="81"/>
            <rFont val="Tahoma"/>
            <family val="2"/>
          </rPr>
          <t>E</t>
        </r>
        <r>
          <rPr>
            <sz val="8"/>
            <color indexed="81"/>
            <rFont val="Tahoma"/>
            <family val="2"/>
          </rPr>
          <t>) ← only for fraud data</t>
        </r>
      </text>
    </comment>
    <comment ref="E5" authorId="3" shapeId="0">
      <text>
        <r>
          <rPr>
            <sz val="8"/>
            <color indexed="81"/>
            <rFont val="Tahoma"/>
            <family val="2"/>
          </rPr>
          <t xml:space="preserve">Can be used for providing further information in the form of free text comments.
Please do </t>
        </r>
        <r>
          <rPr>
            <b/>
            <sz val="8"/>
            <color indexed="81"/>
            <rFont val="Tahoma"/>
            <family val="2"/>
          </rPr>
          <t>not</t>
        </r>
        <r>
          <rPr>
            <sz val="8"/>
            <color indexed="81"/>
            <rFont val="Tahoma"/>
            <family val="2"/>
          </rPr>
          <t xml:space="preserve"> include the character ";" (semicolon)</t>
        </r>
      </text>
    </comment>
    <comment ref="B6" authorId="1" shapeId="0">
      <text>
        <r>
          <rPr>
            <sz val="9"/>
            <color indexed="81"/>
            <rFont val="Tahoma"/>
            <family val="2"/>
          </rPr>
          <t xml:space="preserve">4 Card payments acquired (except cards with an e-money function only)
</t>
        </r>
      </text>
    </comment>
    <comment ref="F6" authorId="0" shapeId="0">
      <text>
        <r>
          <rPr>
            <sz val="9"/>
            <color indexed="81"/>
            <rFont val="Tahoma"/>
            <family val="2"/>
          </rPr>
          <t>Geo: LU
Formula: Pvo4 = Pvo4.1 + Pvo4.2</t>
        </r>
      </text>
    </comment>
    <comment ref="B7" authorId="1" shapeId="0">
      <text>
        <r>
          <rPr>
            <sz val="9"/>
            <color indexed="81"/>
            <rFont val="Tahoma"/>
            <family val="2"/>
          </rPr>
          <t xml:space="preserve">4 Card payments acquired (except cards with an e-money function only)
</t>
        </r>
      </text>
    </comment>
    <comment ref="F7" authorId="0" shapeId="0">
      <text>
        <r>
          <rPr>
            <sz val="9"/>
            <color indexed="81"/>
            <rFont val="Tahoma"/>
            <family val="2"/>
          </rPr>
          <t>Geo: IX
Formula: Pvo4 = Pvo4.1 + Pvo4.2</t>
        </r>
      </text>
    </comment>
    <comment ref="B8" authorId="1" shapeId="0">
      <text>
        <r>
          <rPr>
            <sz val="9"/>
            <color indexed="81"/>
            <rFont val="Tahoma"/>
            <family val="2"/>
          </rPr>
          <t xml:space="preserve">4 Card payments acquired (except cards with an e-money function only)
</t>
        </r>
      </text>
    </comment>
    <comment ref="F8" authorId="0" shapeId="0">
      <text>
        <r>
          <rPr>
            <sz val="9"/>
            <color indexed="81"/>
            <rFont val="Tahoma"/>
            <family val="2"/>
          </rPr>
          <t>Geo: OX
Formula: Pvo4 = Pvo4.1 + Pvo4.2</t>
        </r>
      </text>
    </comment>
    <comment ref="B9" authorId="1" shapeId="0">
      <text>
        <r>
          <rPr>
            <sz val="9"/>
            <color indexed="81"/>
            <rFont val="Tahoma"/>
            <family val="2"/>
          </rPr>
          <t xml:space="preserve">4 Card payments acquired (except cards with an e-money function only)
4.1 Of which initiated non-electronically
</t>
        </r>
      </text>
    </comment>
    <comment ref="B10" authorId="1" shapeId="0">
      <text>
        <r>
          <rPr>
            <sz val="9"/>
            <color indexed="81"/>
            <rFont val="Tahoma"/>
            <family val="2"/>
          </rPr>
          <t xml:space="preserve">4 Card payments acquired (except cards with an e-money function only)
4.1 Of which initiated non-electronically
</t>
        </r>
      </text>
    </comment>
    <comment ref="B11" authorId="1" shapeId="0">
      <text>
        <r>
          <rPr>
            <sz val="9"/>
            <color indexed="81"/>
            <rFont val="Tahoma"/>
            <family val="2"/>
          </rPr>
          <t xml:space="preserve">4 Card payments acquired (except cards with an e-money function only)
4.1 Of which initiated non-electronically
</t>
        </r>
      </text>
    </comment>
    <comment ref="B12" authorId="1" shapeId="0">
      <text>
        <r>
          <rPr>
            <sz val="9"/>
            <color indexed="81"/>
            <rFont val="Tahoma"/>
            <family val="2"/>
          </rPr>
          <t xml:space="preserve">4 Card payments acquired (except cards with an e-money function only)
4.2 Of which initiated electronically
</t>
        </r>
      </text>
    </comment>
    <comment ref="F12" authorId="0" shapeId="0">
      <text>
        <r>
          <rPr>
            <sz val="9"/>
            <color indexed="81"/>
            <rFont val="Tahoma"/>
            <family val="2"/>
          </rPr>
          <t>Geo: LU
Formula: Pvo4.2 = Pvo4.2.1 + Pvo4.2.2</t>
        </r>
      </text>
    </comment>
    <comment ref="B13" authorId="1" shapeId="0">
      <text>
        <r>
          <rPr>
            <sz val="9"/>
            <color indexed="81"/>
            <rFont val="Tahoma"/>
            <family val="2"/>
          </rPr>
          <t xml:space="preserve">4 Card payments acquired (except cards with an e-money function only)
4.2 Of which initiated electronically
</t>
        </r>
      </text>
    </comment>
    <comment ref="F13" authorId="0" shapeId="0">
      <text>
        <r>
          <rPr>
            <sz val="9"/>
            <color indexed="81"/>
            <rFont val="Tahoma"/>
            <family val="2"/>
          </rPr>
          <t>Geo: IX
Formula: Pvo4.2 = Pvo4.2.1 + Pvo4.2.2</t>
        </r>
      </text>
    </comment>
    <comment ref="B14" authorId="1" shapeId="0">
      <text>
        <r>
          <rPr>
            <sz val="9"/>
            <color indexed="81"/>
            <rFont val="Tahoma"/>
            <family val="2"/>
          </rPr>
          <t xml:space="preserve">4 Card payments acquired (except cards with an e-money function only)
4.2 Of which initiated electronically
</t>
        </r>
      </text>
    </comment>
    <comment ref="F14" authorId="0" shapeId="0">
      <text>
        <r>
          <rPr>
            <sz val="9"/>
            <color indexed="81"/>
            <rFont val="Tahoma"/>
            <family val="2"/>
          </rPr>
          <t>Geo: OX
Formula: Pvo4.2 = Pvo4.2.1 + Pvo4.2.2</t>
        </r>
      </text>
    </comment>
    <comment ref="B15"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15" authorId="0" shapeId="0">
      <text>
        <r>
          <rPr>
            <sz val="9"/>
            <color indexed="81"/>
            <rFont val="Tahoma"/>
            <family val="2"/>
          </rPr>
          <t>Geo: LU
Formula: Pvo4.2.1 = Pvo4.2.1.1.1 + Pvo4.2.1.1.2</t>
        </r>
      </text>
    </comment>
    <comment ref="B16"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16" authorId="0" shapeId="0">
      <text>
        <r>
          <rPr>
            <sz val="9"/>
            <color indexed="81"/>
            <rFont val="Tahoma"/>
            <family val="2"/>
          </rPr>
          <t>Geo: IX
Formula: Pvo4.2.1 = Pvo4.2.1.1.1 + Pvo4.2.1.1.2</t>
        </r>
      </text>
    </comment>
    <comment ref="B17"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17" authorId="0" shapeId="0">
      <text>
        <r>
          <rPr>
            <sz val="9"/>
            <color indexed="81"/>
            <rFont val="Tahoma"/>
            <family val="2"/>
          </rPr>
          <t>Geo: OX
Formula: Pvo4.2.1 = Pvo4.2.1.1.1 + Pvo4.2.1.1.2</t>
        </r>
      </text>
    </comment>
    <comment ref="B18"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18" authorId="0" shapeId="0">
      <text>
        <r>
          <rPr>
            <sz val="9"/>
            <color indexed="81"/>
            <rFont val="Tahoma"/>
            <family val="2"/>
          </rPr>
          <t>Geo: LU
Formula: Pvo4.2.1 = Pvo4.2.1.2 + Pvo4.2.1.3</t>
        </r>
      </text>
    </comment>
    <comment ref="B19"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19" authorId="0" shapeId="0">
      <text>
        <r>
          <rPr>
            <sz val="9"/>
            <color indexed="81"/>
            <rFont val="Tahoma"/>
            <family val="2"/>
          </rPr>
          <t>Geo: IX
Formula: Pvo4.2.1 = Pvo4.2.1.2 + Pvo4.2.1.3</t>
        </r>
      </text>
    </comment>
    <comment ref="B20"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20" authorId="0" shapeId="0">
      <text>
        <r>
          <rPr>
            <sz val="9"/>
            <color indexed="81"/>
            <rFont val="Tahoma"/>
            <family val="2"/>
          </rPr>
          <t>Geo: OX
Formula: Pvo4.2.1 = Pvo4.2.1.2 + Pvo4.2.1.3</t>
        </r>
      </text>
    </comment>
    <comment ref="B21"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22"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23"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24"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B25"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B26"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B2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27" authorId="0" shapeId="0">
      <text>
        <r>
          <rPr>
            <sz val="9"/>
            <color indexed="81"/>
            <rFont val="Tahoma"/>
            <family val="2"/>
          </rPr>
          <t>Geo: LU
Formula: Pvo4.2.1.3 = Pvo4.2.1.3.4 + Pvo4.2.1.3.5 + Pvo4.2.1.3.6 + Pvo4.2.1.3.7 + Pvo4.2.1.3.8</t>
        </r>
      </text>
    </comment>
    <comment ref="B2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28" authorId="0" shapeId="0">
      <text>
        <r>
          <rPr>
            <sz val="9"/>
            <color indexed="81"/>
            <rFont val="Tahoma"/>
            <family val="2"/>
          </rPr>
          <t>Geo: IX
Formula: Pvo4.2.1.3 = Pvo4.2.1.3.4 + Pvo4.2.1.3.5 + Pvo4.2.1.3.6 + Pvo4.2.1.3.7 + Pvo4.2.1.3.8</t>
        </r>
      </text>
    </comment>
    <comment ref="B2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29" authorId="0" shapeId="0">
      <text>
        <r>
          <rPr>
            <sz val="9"/>
            <color indexed="81"/>
            <rFont val="Tahoma"/>
            <family val="2"/>
          </rPr>
          <t>Geo: OX
Formula: Pvo4.2.1.3 = Pvo4.2.1.3.4 + Pvo4.2.1.3.5 + Pvo4.2.1.3.6 + Pvo4.2.1.3.7 + Pvo4.2.1.3.8</t>
        </r>
      </text>
    </comment>
    <comment ref="B3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31"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32"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3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3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35"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36"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3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3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3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4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41"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42"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4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4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45"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45" authorId="0" shapeId="0">
      <text>
        <r>
          <rPr>
            <sz val="9"/>
            <color indexed="81"/>
            <rFont val="Tahoma"/>
            <family val="2"/>
          </rPr>
          <t>Geo: LU
Formula: Pvo4.2.2 = Pvo4.2.2.1.1 + Pvo4.2.2.1.2</t>
        </r>
      </text>
    </comment>
    <comment ref="B46"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46" authorId="0" shapeId="0">
      <text>
        <r>
          <rPr>
            <sz val="9"/>
            <color indexed="81"/>
            <rFont val="Tahoma"/>
            <family val="2"/>
          </rPr>
          <t>Geo: IX
Formula: Pvo4.2.2 = Pvo4.2.2.1.1 + Pvo4.2.2.1.2</t>
        </r>
      </text>
    </comment>
    <comment ref="B47"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47" authorId="0" shapeId="0">
      <text>
        <r>
          <rPr>
            <sz val="9"/>
            <color indexed="81"/>
            <rFont val="Tahoma"/>
            <family val="2"/>
          </rPr>
          <t>Geo: OX
Formula: Pvo4.2.2 = Pvo4.2.2.1.1 + Pvo4.2.2.1.2</t>
        </r>
      </text>
    </comment>
    <comment ref="B48"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48" authorId="0" shapeId="0">
      <text>
        <r>
          <rPr>
            <sz val="9"/>
            <color indexed="81"/>
            <rFont val="Tahoma"/>
            <family val="2"/>
          </rPr>
          <t>Geo: LU
Formula: Pvo4.2.2 = Pvo4.2.2.2 + Pvo4.2.2.3</t>
        </r>
      </text>
    </comment>
    <comment ref="B49"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49" authorId="0" shapeId="0">
      <text>
        <r>
          <rPr>
            <sz val="9"/>
            <color indexed="81"/>
            <rFont val="Tahoma"/>
            <family val="2"/>
          </rPr>
          <t>Geo: IX
Formula: Pvo4.2.2 = Pvo4.2.2.2 + Pvo4.2.2.3</t>
        </r>
      </text>
    </comment>
    <comment ref="B50"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50" authorId="0" shapeId="0">
      <text>
        <r>
          <rPr>
            <sz val="9"/>
            <color indexed="81"/>
            <rFont val="Tahoma"/>
            <family val="2"/>
          </rPr>
          <t>Geo: OX
Formula: Pvo4.2.2 = Pvo4.2.2.2 + Pvo4.2.2.3</t>
        </r>
      </text>
    </comment>
    <comment ref="B51"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52"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53"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54"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B55"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B56"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B57"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57" authorId="0" shapeId="0">
      <text>
        <r>
          <rPr>
            <sz val="9"/>
            <color indexed="81"/>
            <rFont val="Tahoma"/>
            <family val="2"/>
          </rPr>
          <t>Geo: LU
Formula: Pvo4.2.2.3 = Pvo4.2.2.3.4 + Pvo4.2.2.3.5 + Pvo4.2.2.3.6 + Pvo4.2.2.3.7</t>
        </r>
      </text>
    </comment>
    <comment ref="B58"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58" authorId="0" shapeId="0">
      <text>
        <r>
          <rPr>
            <sz val="9"/>
            <color indexed="81"/>
            <rFont val="Tahoma"/>
            <family val="2"/>
          </rPr>
          <t>Geo: IX
Formula: Pvo4.2.2.3 = Pvo4.2.2.3.4 + Pvo4.2.2.3.5 + Pvo4.2.2.3.6 + Pvo4.2.2.3.7</t>
        </r>
      </text>
    </comment>
    <comment ref="B59"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59" authorId="0" shapeId="0">
      <text>
        <r>
          <rPr>
            <sz val="9"/>
            <color indexed="81"/>
            <rFont val="Tahoma"/>
            <family val="2"/>
          </rPr>
          <t>Geo: OX
Formula: Pvo4.2.2.3 = Pvo4.2.2.3.4 + Pvo4.2.2.3.5 + Pvo4.2.2.3.6 + Pvo4.2.2.3.7</t>
        </r>
      </text>
    </comment>
    <comment ref="B60"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61"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62"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63"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64"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65"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66"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67"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68"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69"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70"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71"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72" authorId="1" shapeId="0">
      <text>
        <r>
          <rPr>
            <sz val="9"/>
            <color indexed="81"/>
            <rFont val="Tahoma"/>
            <family val="2"/>
          </rPr>
          <t xml:space="preserve">4 Card payments acquired (except cards with an e-money function only)
</t>
        </r>
      </text>
    </comment>
    <comment ref="F72" authorId="0" shapeId="0">
      <text>
        <r>
          <rPr>
            <sz val="9"/>
            <color indexed="81"/>
            <rFont val="Tahoma"/>
            <family val="2"/>
          </rPr>
          <t>Geo: LU
Formula: Pva4 = Pva4.1 + Pva4.2</t>
        </r>
      </text>
    </comment>
    <comment ref="B73" authorId="1" shapeId="0">
      <text>
        <r>
          <rPr>
            <sz val="9"/>
            <color indexed="81"/>
            <rFont val="Tahoma"/>
            <family val="2"/>
          </rPr>
          <t xml:space="preserve">4 Card payments acquired (except cards with an e-money function only)
</t>
        </r>
      </text>
    </comment>
    <comment ref="F73" authorId="0" shapeId="0">
      <text>
        <r>
          <rPr>
            <sz val="9"/>
            <color indexed="81"/>
            <rFont val="Tahoma"/>
            <family val="2"/>
          </rPr>
          <t>Geo: IX
Formula: Pva4 = Pva4.1 + Pva4.2</t>
        </r>
      </text>
    </comment>
    <comment ref="B74" authorId="1" shapeId="0">
      <text>
        <r>
          <rPr>
            <sz val="9"/>
            <color indexed="81"/>
            <rFont val="Tahoma"/>
            <family val="2"/>
          </rPr>
          <t xml:space="preserve">4 Card payments acquired (except cards with an e-money function only)
</t>
        </r>
      </text>
    </comment>
    <comment ref="F74" authorId="0" shapeId="0">
      <text>
        <r>
          <rPr>
            <sz val="9"/>
            <color indexed="81"/>
            <rFont val="Tahoma"/>
            <family val="2"/>
          </rPr>
          <t>Geo: OX
Formula: Pva4 = Pva4.1 + Pva4.2</t>
        </r>
      </text>
    </comment>
    <comment ref="B75" authorId="1" shapeId="0">
      <text>
        <r>
          <rPr>
            <sz val="9"/>
            <color indexed="81"/>
            <rFont val="Tahoma"/>
            <family val="2"/>
          </rPr>
          <t xml:space="preserve">4 Card payments acquired (except cards with an e-money function only)
4.1 Of which initiated non-electronically
</t>
        </r>
      </text>
    </comment>
    <comment ref="B76" authorId="1" shapeId="0">
      <text>
        <r>
          <rPr>
            <sz val="9"/>
            <color indexed="81"/>
            <rFont val="Tahoma"/>
            <family val="2"/>
          </rPr>
          <t xml:space="preserve">4 Card payments acquired (except cards with an e-money function only)
4.1 Of which initiated non-electronically
</t>
        </r>
      </text>
    </comment>
    <comment ref="B77" authorId="1" shapeId="0">
      <text>
        <r>
          <rPr>
            <sz val="9"/>
            <color indexed="81"/>
            <rFont val="Tahoma"/>
            <family val="2"/>
          </rPr>
          <t xml:space="preserve">4 Card payments acquired (except cards with an e-money function only)
4.1 Of which initiated non-electronically
</t>
        </r>
      </text>
    </comment>
    <comment ref="B78" authorId="1" shapeId="0">
      <text>
        <r>
          <rPr>
            <sz val="9"/>
            <color indexed="81"/>
            <rFont val="Tahoma"/>
            <family val="2"/>
          </rPr>
          <t xml:space="preserve">4 Card payments acquired (except cards with an e-money function only)
4.2 Of which initiated electronically
</t>
        </r>
      </text>
    </comment>
    <comment ref="F78" authorId="0" shapeId="0">
      <text>
        <r>
          <rPr>
            <sz val="9"/>
            <color indexed="81"/>
            <rFont val="Tahoma"/>
            <family val="2"/>
          </rPr>
          <t>Geo: LU
Formula: Pva4.2 = Pva4.2.1 + Pva4.2.2</t>
        </r>
      </text>
    </comment>
    <comment ref="B79" authorId="1" shapeId="0">
      <text>
        <r>
          <rPr>
            <sz val="9"/>
            <color indexed="81"/>
            <rFont val="Tahoma"/>
            <family val="2"/>
          </rPr>
          <t xml:space="preserve">4 Card payments acquired (except cards with an e-money function only)
4.2 Of which initiated electronically
</t>
        </r>
      </text>
    </comment>
    <comment ref="F79" authorId="0" shapeId="0">
      <text>
        <r>
          <rPr>
            <sz val="9"/>
            <color indexed="81"/>
            <rFont val="Tahoma"/>
            <family val="2"/>
          </rPr>
          <t>Geo: IX
Formula: Pva4.2 = Pva4.2.1 + Pva4.2.2</t>
        </r>
      </text>
    </comment>
    <comment ref="B80" authorId="1" shapeId="0">
      <text>
        <r>
          <rPr>
            <sz val="9"/>
            <color indexed="81"/>
            <rFont val="Tahoma"/>
            <family val="2"/>
          </rPr>
          <t xml:space="preserve">4 Card payments acquired (except cards with an e-money function only)
4.2 Of which initiated electronically
</t>
        </r>
      </text>
    </comment>
    <comment ref="F80" authorId="0" shapeId="0">
      <text>
        <r>
          <rPr>
            <sz val="9"/>
            <color indexed="81"/>
            <rFont val="Tahoma"/>
            <family val="2"/>
          </rPr>
          <t>Geo: OX
Formula: Pva4.2 = Pva4.2.1 + Pva4.2.2</t>
        </r>
      </text>
    </comment>
    <comment ref="B81"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81" authorId="0" shapeId="0">
      <text>
        <r>
          <rPr>
            <sz val="9"/>
            <color indexed="81"/>
            <rFont val="Tahoma"/>
            <family val="2"/>
          </rPr>
          <t>Geo: LU
Formula: Pva4.2.1 = Pva4.2.1.1.1 + Pva4.2.1.1.2</t>
        </r>
      </text>
    </comment>
    <comment ref="B82"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82" authorId="0" shapeId="0">
      <text>
        <r>
          <rPr>
            <sz val="9"/>
            <color indexed="81"/>
            <rFont val="Tahoma"/>
            <family val="2"/>
          </rPr>
          <t>Geo: IX
Formula: Pva4.2.1 = Pva4.2.1.1.1 + Pva4.2.1.1.2</t>
        </r>
      </text>
    </comment>
    <comment ref="B83"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83" authorId="0" shapeId="0">
      <text>
        <r>
          <rPr>
            <sz val="9"/>
            <color indexed="81"/>
            <rFont val="Tahoma"/>
            <family val="2"/>
          </rPr>
          <t>Geo: OX
Formula: Pva4.2.1 = Pva4.2.1.1.1 + Pva4.2.1.1.2</t>
        </r>
      </text>
    </comment>
    <comment ref="B84"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84" authorId="0" shapeId="0">
      <text>
        <r>
          <rPr>
            <sz val="9"/>
            <color indexed="81"/>
            <rFont val="Tahoma"/>
            <family val="2"/>
          </rPr>
          <t>Geo: LU
Formula: Pva4.2.1 = Pva4.2.1.2 + Pva4.2.1.3</t>
        </r>
      </text>
    </comment>
    <comment ref="B85"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85" authorId="0" shapeId="0">
      <text>
        <r>
          <rPr>
            <sz val="9"/>
            <color indexed="81"/>
            <rFont val="Tahoma"/>
            <family val="2"/>
          </rPr>
          <t>Geo: IX
Formula: Pva4.2.1 = Pva4.2.1.2 + Pva4.2.1.3</t>
        </r>
      </text>
    </comment>
    <comment ref="B86"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86" authorId="0" shapeId="0">
      <text>
        <r>
          <rPr>
            <sz val="9"/>
            <color indexed="81"/>
            <rFont val="Tahoma"/>
            <family val="2"/>
          </rPr>
          <t>Geo: OX
Formula: Pva4.2.1 = Pva4.2.1.2 + Pva4.2.1.3</t>
        </r>
      </text>
    </comment>
    <comment ref="B87"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88"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89"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90"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B91"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B92"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B9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93" authorId="0" shapeId="0">
      <text>
        <r>
          <rPr>
            <sz val="9"/>
            <color indexed="81"/>
            <rFont val="Tahoma"/>
            <family val="2"/>
          </rPr>
          <t>Geo: LU
Formula: Pva4.2.1.3 = Pva4.2.1.3.4 + Pva4.2.1.3.5 + Pva4.2.1.3.6 + Pva4.2.1.3.7 + Pva4.2.1.3.8</t>
        </r>
      </text>
    </comment>
    <comment ref="B9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94" authorId="0" shapeId="0">
      <text>
        <r>
          <rPr>
            <sz val="9"/>
            <color indexed="81"/>
            <rFont val="Tahoma"/>
            <family val="2"/>
          </rPr>
          <t>Geo: IX
Formula: Pva4.2.1.3 = Pva4.2.1.3.4 + Pva4.2.1.3.5 + Pva4.2.1.3.6 + Pva4.2.1.3.7 + Pva4.2.1.3.8</t>
        </r>
      </text>
    </comment>
    <comment ref="B95"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95" authorId="0" shapeId="0">
      <text>
        <r>
          <rPr>
            <sz val="9"/>
            <color indexed="81"/>
            <rFont val="Tahoma"/>
            <family val="2"/>
          </rPr>
          <t>Geo: OX
Formula: Pva4.2.1.3 = Pva4.2.1.3.4 + Pva4.2.1.3.5 + Pva4.2.1.3.6 + Pva4.2.1.3.7 + Pva4.2.1.3.8</t>
        </r>
      </text>
    </comment>
    <comment ref="B96"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9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9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9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10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101"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102"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10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10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105"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106"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10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10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10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11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111"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111" authorId="0" shapeId="0">
      <text>
        <r>
          <rPr>
            <sz val="9"/>
            <color indexed="81"/>
            <rFont val="Tahoma"/>
            <family val="2"/>
          </rPr>
          <t>Geo: LU
Formula: Pva4.2.2 = Pva4.2.2.1.1 + Pva4.2.2.1.2</t>
        </r>
      </text>
    </comment>
    <comment ref="B112"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112" authorId="0" shapeId="0">
      <text>
        <r>
          <rPr>
            <sz val="9"/>
            <color indexed="81"/>
            <rFont val="Tahoma"/>
            <family val="2"/>
          </rPr>
          <t>Geo: IX
Formula: Pva4.2.2 = Pva4.2.2.1.1 + Pva4.2.2.1.2</t>
        </r>
      </text>
    </comment>
    <comment ref="B113"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113" authorId="0" shapeId="0">
      <text>
        <r>
          <rPr>
            <sz val="9"/>
            <color indexed="81"/>
            <rFont val="Tahoma"/>
            <family val="2"/>
          </rPr>
          <t>Geo: OX
Formula: Pva4.2.2 = Pva4.2.2.1.1 + Pva4.2.2.1.2</t>
        </r>
      </text>
    </comment>
    <comment ref="B114"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114" authorId="0" shapeId="0">
      <text>
        <r>
          <rPr>
            <sz val="9"/>
            <color indexed="81"/>
            <rFont val="Tahoma"/>
            <family val="2"/>
          </rPr>
          <t>Geo: LU
Formula: Pva4.2.2 = Pva4.2.2.2 + Pva4.2.2.3</t>
        </r>
      </text>
    </comment>
    <comment ref="B115"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115" authorId="0" shapeId="0">
      <text>
        <r>
          <rPr>
            <sz val="9"/>
            <color indexed="81"/>
            <rFont val="Tahoma"/>
            <family val="2"/>
          </rPr>
          <t>Geo: IX
Formula: Pva4.2.2 = Pva4.2.2.2 + Pva4.2.2.3</t>
        </r>
      </text>
    </comment>
    <comment ref="B116"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116" authorId="0" shapeId="0">
      <text>
        <r>
          <rPr>
            <sz val="9"/>
            <color indexed="81"/>
            <rFont val="Tahoma"/>
            <family val="2"/>
          </rPr>
          <t>Geo: OX
Formula: Pva4.2.2 = Pva4.2.2.2 + Pva4.2.2.3</t>
        </r>
      </text>
    </comment>
    <comment ref="B117"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118"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119"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120"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B121"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B122"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B123"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123" authorId="0" shapeId="0">
      <text>
        <r>
          <rPr>
            <sz val="9"/>
            <color indexed="81"/>
            <rFont val="Tahoma"/>
            <family val="2"/>
          </rPr>
          <t>Geo: LU
Formula: Pva4.2.2.3 = Pva4.2.2.3.4 + Pva4.2.2.3.5 + Pva4.2.2.3.6 + Pva4.2.2.3.7</t>
        </r>
      </text>
    </comment>
    <comment ref="B124"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124" authorId="0" shapeId="0">
      <text>
        <r>
          <rPr>
            <sz val="9"/>
            <color indexed="81"/>
            <rFont val="Tahoma"/>
            <family val="2"/>
          </rPr>
          <t>Geo: IX
Formula: Pva4.2.2.3 = Pva4.2.2.3.4 + Pva4.2.2.3.5 + Pva4.2.2.3.6 + Pva4.2.2.3.7</t>
        </r>
      </text>
    </comment>
    <comment ref="B125"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125" authorId="0" shapeId="0">
      <text>
        <r>
          <rPr>
            <sz val="9"/>
            <color indexed="81"/>
            <rFont val="Tahoma"/>
            <family val="2"/>
          </rPr>
          <t>Geo: OX
Formula: Pva4.2.2.3 = Pva4.2.2.3.4 + Pva4.2.2.3.5 + Pva4.2.2.3.6 + Pva4.2.2.3.7</t>
        </r>
      </text>
    </comment>
    <comment ref="B126"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127"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128"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129"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130"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131"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132"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133"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134"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135"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136"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137"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138" authorId="1" shapeId="0">
      <text>
        <r>
          <rPr>
            <sz val="9"/>
            <color indexed="81"/>
            <rFont val="Tahoma"/>
            <family val="2"/>
          </rPr>
          <t xml:space="preserve">4 Card payments acquired (except cards with an e-money function only)
</t>
        </r>
      </text>
    </comment>
    <comment ref="F138" authorId="0" shapeId="0">
      <text>
        <r>
          <rPr>
            <sz val="9"/>
            <color indexed="81"/>
            <rFont val="Tahoma"/>
            <family val="2"/>
          </rPr>
          <t>Geo: LU
Formula: Fvo4 = Fvo4.1 + Fvo4.2</t>
        </r>
      </text>
    </comment>
    <comment ref="B139" authorId="1" shapeId="0">
      <text>
        <r>
          <rPr>
            <sz val="9"/>
            <color indexed="81"/>
            <rFont val="Tahoma"/>
            <family val="2"/>
          </rPr>
          <t xml:space="preserve">4 Card payments acquired (except cards with an e-money function only)
</t>
        </r>
      </text>
    </comment>
    <comment ref="F139" authorId="0" shapeId="0">
      <text>
        <r>
          <rPr>
            <sz val="9"/>
            <color indexed="81"/>
            <rFont val="Tahoma"/>
            <family val="2"/>
          </rPr>
          <t>Geo: IX
Formula: Fvo4 = Fvo4.1 + Fvo4.2</t>
        </r>
      </text>
    </comment>
    <comment ref="B140" authorId="1" shapeId="0">
      <text>
        <r>
          <rPr>
            <sz val="9"/>
            <color indexed="81"/>
            <rFont val="Tahoma"/>
            <family val="2"/>
          </rPr>
          <t xml:space="preserve">4 Card payments acquired (except cards with an e-money function only)
</t>
        </r>
      </text>
    </comment>
    <comment ref="F140" authorId="0" shapeId="0">
      <text>
        <r>
          <rPr>
            <sz val="9"/>
            <color indexed="81"/>
            <rFont val="Tahoma"/>
            <family val="2"/>
          </rPr>
          <t>Geo: OX
Formula: Fvo4 = Fvo4.1 + Fvo4.2</t>
        </r>
      </text>
    </comment>
    <comment ref="B141" authorId="1" shapeId="0">
      <text>
        <r>
          <rPr>
            <sz val="9"/>
            <color indexed="81"/>
            <rFont val="Tahoma"/>
            <family val="2"/>
          </rPr>
          <t xml:space="preserve">4 Card payments acquired (except cards with an e-money function only)
4.1 Of which initiated non-electronically
</t>
        </r>
      </text>
    </comment>
    <comment ref="B142" authorId="1" shapeId="0">
      <text>
        <r>
          <rPr>
            <sz val="9"/>
            <color indexed="81"/>
            <rFont val="Tahoma"/>
            <family val="2"/>
          </rPr>
          <t xml:space="preserve">4 Card payments acquired (except cards with an e-money function only)
4.1 Of which initiated non-electronically
</t>
        </r>
      </text>
    </comment>
    <comment ref="B143" authorId="1" shapeId="0">
      <text>
        <r>
          <rPr>
            <sz val="9"/>
            <color indexed="81"/>
            <rFont val="Tahoma"/>
            <family val="2"/>
          </rPr>
          <t xml:space="preserve">4 Card payments acquired (except cards with an e-money function only)
4.1 Of which initiated non-electronically
</t>
        </r>
      </text>
    </comment>
    <comment ref="B144" authorId="1" shapeId="0">
      <text>
        <r>
          <rPr>
            <sz val="9"/>
            <color indexed="81"/>
            <rFont val="Tahoma"/>
            <family val="2"/>
          </rPr>
          <t xml:space="preserve">4 Card payments acquired (except cards with an e-money function only)
4.2 Of which initiated electronically
</t>
        </r>
      </text>
    </comment>
    <comment ref="F144" authorId="0" shapeId="0">
      <text>
        <r>
          <rPr>
            <sz val="9"/>
            <color indexed="81"/>
            <rFont val="Tahoma"/>
            <family val="2"/>
          </rPr>
          <t>Geo: LU
Formula: Fvo4.2 = Fvo4.2.1 + Fvo4.2.2</t>
        </r>
      </text>
    </comment>
    <comment ref="B145" authorId="1" shapeId="0">
      <text>
        <r>
          <rPr>
            <sz val="9"/>
            <color indexed="81"/>
            <rFont val="Tahoma"/>
            <family val="2"/>
          </rPr>
          <t xml:space="preserve">4 Card payments acquired (except cards with an e-money function only)
4.2 Of which initiated electronically
</t>
        </r>
      </text>
    </comment>
    <comment ref="F145" authorId="0" shapeId="0">
      <text>
        <r>
          <rPr>
            <sz val="9"/>
            <color indexed="81"/>
            <rFont val="Tahoma"/>
            <family val="2"/>
          </rPr>
          <t>Geo: IX
Formula: Fvo4.2 = Fvo4.2.1 + Fvo4.2.2</t>
        </r>
      </text>
    </comment>
    <comment ref="B146" authorId="1" shapeId="0">
      <text>
        <r>
          <rPr>
            <sz val="9"/>
            <color indexed="81"/>
            <rFont val="Tahoma"/>
            <family val="2"/>
          </rPr>
          <t xml:space="preserve">4 Card payments acquired (except cards with an e-money function only)
4.2 Of which initiated electronically
</t>
        </r>
      </text>
    </comment>
    <comment ref="F146" authorId="0" shapeId="0">
      <text>
        <r>
          <rPr>
            <sz val="9"/>
            <color indexed="81"/>
            <rFont val="Tahoma"/>
            <family val="2"/>
          </rPr>
          <t>Geo: OX
Formula: Fvo4.2 = Fvo4.2.1 + Fvo4.2.2</t>
        </r>
      </text>
    </comment>
    <comment ref="B147"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147" authorId="0" shapeId="0">
      <text>
        <r>
          <rPr>
            <sz val="9"/>
            <color indexed="81"/>
            <rFont val="Tahoma"/>
            <family val="2"/>
          </rPr>
          <t>Geo: LU
Formula: Fvo4.2.1 = Fvo4.2.1.1.1 + Fvo4.2.1.1.2</t>
        </r>
      </text>
    </comment>
    <comment ref="B148"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148" authorId="0" shapeId="0">
      <text>
        <r>
          <rPr>
            <sz val="9"/>
            <color indexed="81"/>
            <rFont val="Tahoma"/>
            <family val="2"/>
          </rPr>
          <t>Geo: IX
Formula: Fvo4.2.1 = Fvo4.2.1.1.1 + Fvo4.2.1.1.2</t>
        </r>
      </text>
    </comment>
    <comment ref="B149"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149" authorId="0" shapeId="0">
      <text>
        <r>
          <rPr>
            <sz val="9"/>
            <color indexed="81"/>
            <rFont val="Tahoma"/>
            <family val="2"/>
          </rPr>
          <t>Geo: OX
Formula: Fvo4.2.1 = Fvo4.2.1.1.1 + Fvo4.2.1.1.2</t>
        </r>
      </text>
    </comment>
    <comment ref="B150"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150" authorId="0" shapeId="0">
      <text>
        <r>
          <rPr>
            <sz val="9"/>
            <color indexed="81"/>
            <rFont val="Tahoma"/>
            <family val="2"/>
          </rPr>
          <t>Geo: LU
Formula: Fvo4.2.1 = Fvo4.2.1.2 + Fvo4.2.1.3</t>
        </r>
      </text>
    </comment>
    <comment ref="B151"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151" authorId="0" shapeId="0">
      <text>
        <r>
          <rPr>
            <sz val="9"/>
            <color indexed="81"/>
            <rFont val="Tahoma"/>
            <family val="2"/>
          </rPr>
          <t>Geo: IX
Formula: Fvo4.2.1 = Fvo4.2.1.2 + Fvo4.2.1.3</t>
        </r>
      </text>
    </comment>
    <comment ref="B152"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152" authorId="0" shapeId="0">
      <text>
        <r>
          <rPr>
            <sz val="9"/>
            <color indexed="81"/>
            <rFont val="Tahoma"/>
            <family val="2"/>
          </rPr>
          <t>Geo: OX
Formula: Fvo4.2.1 = Fvo4.2.1.2 + Fvo4.2.1.3</t>
        </r>
      </text>
    </comment>
    <comment ref="B153"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154"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155"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156"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F156" authorId="0" shapeId="0">
      <text>
        <r>
          <rPr>
            <sz val="9"/>
            <color indexed="81"/>
            <rFont val="Tahoma"/>
            <family val="2"/>
          </rPr>
          <t>Geo: LU
Formula: Fvo4.2.1.2 = Fvo4.2.1.2.1 + Fvo4.2.1.2.2 + Fvo4.2.1.2.3</t>
        </r>
      </text>
    </comment>
    <comment ref="B157"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F157" authorId="0" shapeId="0">
      <text>
        <r>
          <rPr>
            <sz val="9"/>
            <color indexed="81"/>
            <rFont val="Tahoma"/>
            <family val="2"/>
          </rPr>
          <t>Geo: IX
Formula: Fvo4.2.1.2 = Fvo4.2.1.2.1 + Fvo4.2.1.2.2 + Fvo4.2.1.2.3</t>
        </r>
      </text>
    </comment>
    <comment ref="B158"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F158" authorId="0" shapeId="0">
      <text>
        <r>
          <rPr>
            <sz val="9"/>
            <color indexed="81"/>
            <rFont val="Tahoma"/>
            <family val="2"/>
          </rPr>
          <t>Geo: OX
Formula: Fvo4.2.1.2 = Fvo4.2.1.2.1 + Fvo4.2.1.2.2 + Fvo4.2.1.2.3</t>
        </r>
      </text>
    </comment>
    <comment ref="B159"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t>
        </r>
      </text>
    </comment>
    <comment ref="F159" authorId="0" shapeId="0">
      <text>
        <r>
          <rPr>
            <sz val="9"/>
            <color indexed="81"/>
            <rFont val="Tahoma"/>
            <family val="2"/>
          </rPr>
          <t>Geo: LU
Formula: Fvo4.2.1.2.1 = Fvo4.2.1.2.1.1 + Fvo4.2.1.2.1.2 + Fvo4.2.1.2.1.3 + Fvo4.2.1.2.1.4 + Fvo4.2.1.2.1.5</t>
        </r>
      </text>
    </comment>
    <comment ref="B160"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t>
        </r>
      </text>
    </comment>
    <comment ref="F160" authorId="0" shapeId="0">
      <text>
        <r>
          <rPr>
            <sz val="9"/>
            <color indexed="81"/>
            <rFont val="Tahoma"/>
            <family val="2"/>
          </rPr>
          <t>Geo: IX
Formula: Fvo4.2.1.2.1 = Fvo4.2.1.2.1.1 + Fvo4.2.1.2.1.2 + Fvo4.2.1.2.1.3 + Fvo4.2.1.2.1.4 + Fvo4.2.1.2.1.5</t>
        </r>
      </text>
    </comment>
    <comment ref="B161"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t>
        </r>
      </text>
    </comment>
    <comment ref="F161" authorId="0" shapeId="0">
      <text>
        <r>
          <rPr>
            <sz val="9"/>
            <color indexed="81"/>
            <rFont val="Tahoma"/>
            <family val="2"/>
          </rPr>
          <t>Geo: OX
Formula: Fvo4.2.1.2.1 = Fvo4.2.1.2.1.1 + Fvo4.2.1.2.1.2 + Fvo4.2.1.2.1.3 + Fvo4.2.1.2.1.4 + Fvo4.2.1.2.1.5</t>
        </r>
      </text>
    </comment>
    <comment ref="B162"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4.2.1.2.1.1 Lost or stolen card
</t>
        </r>
      </text>
    </comment>
    <comment ref="B163"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4.2.1.2.1.1 Lost or stolen card
</t>
        </r>
      </text>
    </comment>
    <comment ref="B164"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4.2.1.2.1.1 Lost or stolen card
</t>
        </r>
      </text>
    </comment>
    <comment ref="B165"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4.2.1.2.1.2 Card not received
</t>
        </r>
      </text>
    </comment>
    <comment ref="B166"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4.2.1.2.1.2 Card not received
</t>
        </r>
      </text>
    </comment>
    <comment ref="B167"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4.2.1.2.1.2 Card not received
</t>
        </r>
      </text>
    </comment>
    <comment ref="B168"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4.2.1.2.1.3 Counterfeit card
</t>
        </r>
      </text>
    </comment>
    <comment ref="B169"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4.2.1.2.1.3 Counterfeit card
</t>
        </r>
      </text>
    </comment>
    <comment ref="B170"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4.2.1.2.1.3 Counterfeit card
</t>
        </r>
      </text>
    </comment>
    <comment ref="B171"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4.2.1.2.1.4 Card details theft
</t>
        </r>
      </text>
    </comment>
    <comment ref="B172"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4.2.1.2.1.4 Card details theft
</t>
        </r>
      </text>
    </comment>
    <comment ref="B173"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4.2.1.2.1.4 Card details theft
</t>
        </r>
      </text>
    </comment>
    <comment ref="B174"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4.2.1.2.1.5 Other
</t>
        </r>
      </text>
    </comment>
    <comment ref="B175"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4.2.1.2.1.5 Other
</t>
        </r>
      </text>
    </comment>
    <comment ref="B176"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4.2.1.2.1.5 Other
</t>
        </r>
      </text>
    </comment>
    <comment ref="B177"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4.2.1.2.2 Modification of a payment order by the fraudster
</t>
        </r>
      </text>
    </comment>
    <comment ref="B178"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4.2.1.2.2 Modification of a payment order by the fraudster
</t>
        </r>
      </text>
    </comment>
    <comment ref="B179"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4.2.1.2.2 Modification of a payment order by the fraudster
</t>
        </r>
      </text>
    </comment>
    <comment ref="B180"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4.2.1.2.3 Manipulation of the payer to make a card payment
</t>
        </r>
      </text>
    </comment>
    <comment ref="B181"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4.2.1.2.3 Manipulation of the payer to make a card payment
</t>
        </r>
      </text>
    </comment>
    <comment ref="B182"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4.2.1.2.3 Manipulation of the payer to make a card payment
</t>
        </r>
      </text>
    </comment>
    <comment ref="B18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183" authorId="0" shapeId="0">
      <text>
        <r>
          <rPr>
            <sz val="9"/>
            <color indexed="81"/>
            <rFont val="Tahoma"/>
            <family val="2"/>
          </rPr>
          <t>Geo: LU
Formula: Fvo4.2.1.3 = Fvo4.2.1.3.1 + Fvo4.2.1.3.2 + Fvo4.2.1.3.3</t>
        </r>
      </text>
    </comment>
    <comment ref="B18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184" authorId="0" shapeId="0">
      <text>
        <r>
          <rPr>
            <sz val="9"/>
            <color indexed="81"/>
            <rFont val="Tahoma"/>
            <family val="2"/>
          </rPr>
          <t>Geo: IX
Formula: Fvo4.2.1.3 = Fvo4.2.1.3.1 + Fvo4.2.1.3.2 + Fvo4.2.1.3.3</t>
        </r>
      </text>
    </comment>
    <comment ref="B185"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185" authorId="0" shapeId="0">
      <text>
        <r>
          <rPr>
            <sz val="9"/>
            <color indexed="81"/>
            <rFont val="Tahoma"/>
            <family val="2"/>
          </rPr>
          <t>Geo: OX
Formula: Fvo4.2.1.3 = Fvo4.2.1.3.1 + Fvo4.2.1.3.2 + Fvo4.2.1.3.3</t>
        </r>
      </text>
    </comment>
    <comment ref="B186"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t>
        </r>
      </text>
    </comment>
    <comment ref="F186" authorId="0" shapeId="0">
      <text>
        <r>
          <rPr>
            <sz val="9"/>
            <color indexed="81"/>
            <rFont val="Tahoma"/>
            <family val="2"/>
          </rPr>
          <t>Geo: LU
Formula: Fvo4.2.1.3 = Fvo4.2.1.3.4 + Fvo4.2.1.3.5 + Fvo4.2.1.3.6 + Fvo4.2.1.3.7 + Fvo4.2.1.3.8</t>
        </r>
      </text>
    </comment>
    <comment ref="B18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t>
        </r>
      </text>
    </comment>
    <comment ref="F187" authorId="0" shapeId="0">
      <text>
        <r>
          <rPr>
            <sz val="9"/>
            <color indexed="81"/>
            <rFont val="Tahoma"/>
            <family val="2"/>
          </rPr>
          <t>Geo: IX
Formula: Fvo4.2.1.3 = Fvo4.2.1.3.4 + Fvo4.2.1.3.5 + Fvo4.2.1.3.6 + Fvo4.2.1.3.7 + Fvo4.2.1.3.8</t>
        </r>
      </text>
    </comment>
    <comment ref="B18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t>
        </r>
      </text>
    </comment>
    <comment ref="F188" authorId="0" shapeId="0">
      <text>
        <r>
          <rPr>
            <sz val="9"/>
            <color indexed="81"/>
            <rFont val="Tahoma"/>
            <family val="2"/>
          </rPr>
          <t>Geo: OX
Formula: Fvo4.2.1.3 = Fvo4.2.1.3.4 + Fvo4.2.1.3.5 + Fvo4.2.1.3.6 + Fvo4.2.1.3.7 + Fvo4.2.1.3.8</t>
        </r>
      </text>
    </comment>
    <comment ref="B18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4.2.1.3.1.1 Lost or stolen card
</t>
        </r>
      </text>
    </comment>
    <comment ref="F189" authorId="0" shapeId="0">
      <text>
        <r>
          <rPr>
            <sz val="9"/>
            <color indexed="81"/>
            <rFont val="Tahoma"/>
            <family val="2"/>
          </rPr>
          <t>Geo: LU
Formula: Fvo4.2.1.3.1 = Fvo4.2.1.3.1.1 + Fvo4.2.1.3.1.2 + Fvo4.2.1.3.1.3 + Fvo4.2.1.3.1.4 + Fvo4.2.1.3.1.5</t>
        </r>
      </text>
    </comment>
    <comment ref="B19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4.2.1.3.1.1 Lost or stolen card
</t>
        </r>
      </text>
    </comment>
    <comment ref="F190" authorId="0" shapeId="0">
      <text>
        <r>
          <rPr>
            <sz val="9"/>
            <color indexed="81"/>
            <rFont val="Tahoma"/>
            <family val="2"/>
          </rPr>
          <t>Geo: IX
Formula: Fvo4.2.1.3.1 = Fvo4.2.1.3.1.1 + Fvo4.2.1.3.1.2 + Fvo4.2.1.3.1.3 + Fvo4.2.1.3.1.4 + Fvo4.2.1.3.1.5</t>
        </r>
      </text>
    </comment>
    <comment ref="B191"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4.2.1.3.1.1 Lost or stolen card
</t>
        </r>
      </text>
    </comment>
    <comment ref="F191" authorId="0" shapeId="0">
      <text>
        <r>
          <rPr>
            <sz val="9"/>
            <color indexed="81"/>
            <rFont val="Tahoma"/>
            <family val="2"/>
          </rPr>
          <t>Geo: OX
Formula: Fvo4.2.1.3.1 = Fvo4.2.1.3.1.1 + Fvo4.2.1.3.1.2 + Fvo4.2.1.3.1.3 + Fvo4.2.1.3.1.4 + Fvo4.2.1.3.1.5</t>
        </r>
      </text>
    </comment>
    <comment ref="B192"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4.2.1.3.1.2 Card not received
</t>
        </r>
      </text>
    </comment>
    <comment ref="B19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4.2.1.3.1.2 Card not received
</t>
        </r>
      </text>
    </comment>
    <comment ref="B19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4.2.1.3.1.2 Card not received
</t>
        </r>
      </text>
    </comment>
    <comment ref="B195"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4.2.1.3.1.3 Counterfeit card
</t>
        </r>
      </text>
    </comment>
    <comment ref="B196"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4.2.1.3.1.3 Counterfeit card
</t>
        </r>
      </text>
    </comment>
    <comment ref="B19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4.2.1.3.1.3 Counterfeit card
</t>
        </r>
      </text>
    </comment>
    <comment ref="B19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4.2.1.3.1.4 Card details theft
</t>
        </r>
      </text>
    </comment>
    <comment ref="B19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4.2.1.3.1.4 Card details theft
</t>
        </r>
      </text>
    </comment>
    <comment ref="B20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4.2.1.3.1.4 Card details theft
</t>
        </r>
      </text>
    </comment>
    <comment ref="B201"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4.2.1.3.1.5 Other
</t>
        </r>
      </text>
    </comment>
    <comment ref="B202"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4.2.1.3.1.5 Other
</t>
        </r>
      </text>
    </comment>
    <comment ref="B20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4.2.1.3.1.5 Other
</t>
        </r>
      </text>
    </comment>
    <comment ref="B20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4.2.1.3.2 Modification of a payment order by the fraudster
</t>
        </r>
      </text>
    </comment>
    <comment ref="B205"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4.2.1.3.2 Modification of a payment order by the fraudster
</t>
        </r>
      </text>
    </comment>
    <comment ref="B206"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4.2.1.3.2 Modification of a payment order by the fraudster
</t>
        </r>
      </text>
    </comment>
    <comment ref="B20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4.2.1.3.3 Manipulation of the payer to make a card payment
</t>
        </r>
      </text>
    </comment>
    <comment ref="B20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4.2.1.3.3 Manipulation of the payer to make a card payment
</t>
        </r>
      </text>
    </comment>
    <comment ref="B20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4.2.1.3.3 Manipulation of the payer to make a card payment
</t>
        </r>
      </text>
    </comment>
    <comment ref="B21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211"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212"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21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21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215"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216"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21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21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21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22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221"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222"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22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22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225"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225" authorId="0" shapeId="0">
      <text>
        <r>
          <rPr>
            <sz val="9"/>
            <color indexed="81"/>
            <rFont val="Tahoma"/>
            <family val="2"/>
          </rPr>
          <t>Geo: LU
Formula: Fvo4.2.2 = Fvo4.2.2.1.1 + Fvo4.2.2.1.2</t>
        </r>
      </text>
    </comment>
    <comment ref="B226"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226" authorId="0" shapeId="0">
      <text>
        <r>
          <rPr>
            <sz val="9"/>
            <color indexed="81"/>
            <rFont val="Tahoma"/>
            <family val="2"/>
          </rPr>
          <t>Geo: IX
Formula: Fvo4.2.2 = Fvo4.2.2.1.1 + Fvo4.2.2.1.2</t>
        </r>
      </text>
    </comment>
    <comment ref="B227"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227" authorId="0" shapeId="0">
      <text>
        <r>
          <rPr>
            <sz val="9"/>
            <color indexed="81"/>
            <rFont val="Tahoma"/>
            <family val="2"/>
          </rPr>
          <t>Geo: OX
Formula: Fvo4.2.2 = Fvo4.2.2.1.1 + Fvo4.2.2.1.2</t>
        </r>
      </text>
    </comment>
    <comment ref="B228"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228" authorId="0" shapeId="0">
      <text>
        <r>
          <rPr>
            <sz val="9"/>
            <color indexed="81"/>
            <rFont val="Tahoma"/>
            <family val="2"/>
          </rPr>
          <t>Geo: LU
Formula: Fvo4.2.2 = Fvo4.2.2.2 + Fvo4.2.2.3</t>
        </r>
      </text>
    </comment>
    <comment ref="B229"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229" authorId="0" shapeId="0">
      <text>
        <r>
          <rPr>
            <sz val="9"/>
            <color indexed="81"/>
            <rFont val="Tahoma"/>
            <family val="2"/>
          </rPr>
          <t>Geo: IX
Formula: Fvo4.2.2 = Fvo4.2.2.2 + Fvo4.2.2.3</t>
        </r>
      </text>
    </comment>
    <comment ref="B230"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230" authorId="0" shapeId="0">
      <text>
        <r>
          <rPr>
            <sz val="9"/>
            <color indexed="81"/>
            <rFont val="Tahoma"/>
            <family val="2"/>
          </rPr>
          <t>Geo: OX
Formula: Fvo4.2.2 = Fvo4.2.2.2 + Fvo4.2.2.3</t>
        </r>
      </text>
    </comment>
    <comment ref="B231"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232"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233"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234"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F234" authorId="0" shapeId="0">
      <text>
        <r>
          <rPr>
            <sz val="9"/>
            <color indexed="81"/>
            <rFont val="Tahoma"/>
            <family val="2"/>
          </rPr>
          <t>Geo: LU
Formula: Fvo4.2.2.2 = Fvo4.2.2.2.1 + Fvo4.2.2.2.2 + Fvo4.2.2.2.3</t>
        </r>
      </text>
    </comment>
    <comment ref="B235"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F235" authorId="0" shapeId="0">
      <text>
        <r>
          <rPr>
            <sz val="9"/>
            <color indexed="81"/>
            <rFont val="Tahoma"/>
            <family val="2"/>
          </rPr>
          <t>Geo: IX
Formula: Fvo4.2.2.2 = Fvo4.2.2.2.1 + Fvo4.2.2.2.2 + Fvo4.2.2.2.3</t>
        </r>
      </text>
    </comment>
    <comment ref="B236"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F236" authorId="0" shapeId="0">
      <text>
        <r>
          <rPr>
            <sz val="9"/>
            <color indexed="81"/>
            <rFont val="Tahoma"/>
            <family val="2"/>
          </rPr>
          <t>Geo: OX
Formula: Fvo4.2.2.2 = Fvo4.2.2.2.1 + Fvo4.2.2.2.2 + Fvo4.2.2.2.3</t>
        </r>
      </text>
    </comment>
    <comment ref="B237"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t>
        </r>
      </text>
    </comment>
    <comment ref="F237" authorId="0" shapeId="0">
      <text>
        <r>
          <rPr>
            <sz val="9"/>
            <color indexed="81"/>
            <rFont val="Tahoma"/>
            <family val="2"/>
          </rPr>
          <t>Geo: LU
Formula: Fvo4.2.2.2.1 = Fvo4.2.2.2.1.1 + Fvo4.2.2.2.1.2 + Fvo4.2.2.2.1.3 + Fvo4.2.2.2.1.4</t>
        </r>
      </text>
    </comment>
    <comment ref="B238"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t>
        </r>
      </text>
    </comment>
    <comment ref="F238" authorId="0" shapeId="0">
      <text>
        <r>
          <rPr>
            <sz val="9"/>
            <color indexed="81"/>
            <rFont val="Tahoma"/>
            <family val="2"/>
          </rPr>
          <t>Geo: IX
Formula: Fvo4.2.2.2.1 = Fvo4.2.2.2.1.1 + Fvo4.2.2.2.1.2 + Fvo4.2.2.2.1.3 + Fvo4.2.2.2.1.4</t>
        </r>
      </text>
    </comment>
    <comment ref="B239"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t>
        </r>
      </text>
    </comment>
    <comment ref="F239" authorId="0" shapeId="0">
      <text>
        <r>
          <rPr>
            <sz val="9"/>
            <color indexed="81"/>
            <rFont val="Tahoma"/>
            <family val="2"/>
          </rPr>
          <t>Geo: OX
Formula: Fvo4.2.2.2.1 = Fvo4.2.2.2.1.1 + Fvo4.2.2.2.1.2 + Fvo4.2.2.2.1.3 + Fvo4.2.2.2.1.4</t>
        </r>
      </text>
    </comment>
    <comment ref="B240"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4.2.2.2.1.1 Lost or stolen card
</t>
        </r>
      </text>
    </comment>
    <comment ref="B241"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4.2.2.2.1.1 Lost or stolen card
</t>
        </r>
      </text>
    </comment>
    <comment ref="B242"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4.2.2.2.1.1 Lost or stolen card
</t>
        </r>
      </text>
    </comment>
    <comment ref="B243"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4.2.2.2.1.2 Card not received
</t>
        </r>
      </text>
    </comment>
    <comment ref="B244"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4.2.2.2.1.2 Card not received
</t>
        </r>
      </text>
    </comment>
    <comment ref="B245"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4.2.2.2.1.2 Card not received
</t>
        </r>
      </text>
    </comment>
    <comment ref="B246"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4.2.2.2.1.3 Counterfeit card
</t>
        </r>
      </text>
    </comment>
    <comment ref="B247"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4.2.2.2.1.3 Counterfeit card
</t>
        </r>
      </text>
    </comment>
    <comment ref="B248"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4.2.2.2.1.3 Counterfeit card
</t>
        </r>
      </text>
    </comment>
    <comment ref="B249"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4.2.2.2.1.4 Other
</t>
        </r>
      </text>
    </comment>
    <comment ref="B250"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4.2.2.2.1.4 Other
</t>
        </r>
      </text>
    </comment>
    <comment ref="B251"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4.2.2.2.1.4 Other
</t>
        </r>
      </text>
    </comment>
    <comment ref="B252"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4.2.2.2.2 Modification of a payment order by the fraudster
</t>
        </r>
      </text>
    </comment>
    <comment ref="B253"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4.2.2.2.2 Modification of a payment order by the fraudster
</t>
        </r>
      </text>
    </comment>
    <comment ref="B254"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4.2.2.2.2 Modification of a payment order by the fraudster
</t>
        </r>
      </text>
    </comment>
    <comment ref="B255"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4.2.2.2.3 Manipulation of the payer to make a card payment
</t>
        </r>
      </text>
    </comment>
    <comment ref="B256"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4.2.2.2.3 Manipulation of the payer to make a card payment
</t>
        </r>
      </text>
    </comment>
    <comment ref="B257"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4.2.2.2.3 Manipulation of the payer to make a card payment
</t>
        </r>
      </text>
    </comment>
    <comment ref="B258"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258" authorId="0" shapeId="0">
      <text>
        <r>
          <rPr>
            <sz val="9"/>
            <color indexed="81"/>
            <rFont val="Tahoma"/>
            <family val="2"/>
          </rPr>
          <t>Geo: LU
Formula: Fvo4.2.2.3 = Fvo4.2.2.3.1 + Fvo4.2.2.3.2 + Fvo4.2.2.3.3</t>
        </r>
      </text>
    </comment>
    <comment ref="B259"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259" authorId="0" shapeId="0">
      <text>
        <r>
          <rPr>
            <sz val="9"/>
            <color indexed="81"/>
            <rFont val="Tahoma"/>
            <family val="2"/>
          </rPr>
          <t>Geo: IX
Formula: Fvo4.2.2.3 = Fvo4.2.2.3.1 + Fvo4.2.2.3.2 + Fvo4.2.2.3.3</t>
        </r>
      </text>
    </comment>
    <comment ref="B260"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260" authorId="0" shapeId="0">
      <text>
        <r>
          <rPr>
            <sz val="9"/>
            <color indexed="81"/>
            <rFont val="Tahoma"/>
            <family val="2"/>
          </rPr>
          <t>Geo: OX
Formula: Fvo4.2.2.3 = Fvo4.2.2.3.1 + Fvo4.2.2.3.2 + Fvo4.2.2.3.3</t>
        </r>
      </text>
    </comment>
    <comment ref="B261"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t>
        </r>
      </text>
    </comment>
    <comment ref="F261" authorId="0" shapeId="0">
      <text>
        <r>
          <rPr>
            <sz val="9"/>
            <color indexed="81"/>
            <rFont val="Tahoma"/>
            <family val="2"/>
          </rPr>
          <t>Geo: LU
Formula: Fvo4.2.2.3 = Fvo4.2.2.3.4 + Fvo4.2.2.3.5 + Fvo4.2.2.3.6 + Fvo4.2.2.3.7</t>
        </r>
      </text>
    </comment>
    <comment ref="B262"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t>
        </r>
      </text>
    </comment>
    <comment ref="F262" authorId="0" shapeId="0">
      <text>
        <r>
          <rPr>
            <sz val="9"/>
            <color indexed="81"/>
            <rFont val="Tahoma"/>
            <family val="2"/>
          </rPr>
          <t>Geo: IX
Formula: Fvo4.2.2.3 = Fvo4.2.2.3.4 + Fvo4.2.2.3.5 + Fvo4.2.2.3.6 + Fvo4.2.2.3.7</t>
        </r>
      </text>
    </comment>
    <comment ref="B263"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t>
        </r>
      </text>
    </comment>
    <comment ref="F263" authorId="0" shapeId="0">
      <text>
        <r>
          <rPr>
            <sz val="9"/>
            <color indexed="81"/>
            <rFont val="Tahoma"/>
            <family val="2"/>
          </rPr>
          <t>Geo: OX
Formula: Fvo4.2.2.3 = Fvo4.2.2.3.4 + Fvo4.2.2.3.5 + Fvo4.2.2.3.6 + Fvo4.2.2.3.7</t>
        </r>
      </text>
    </comment>
    <comment ref="B264"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4.2.2.3.1.1 Lost or stolen card
</t>
        </r>
      </text>
    </comment>
    <comment ref="F264" authorId="0" shapeId="0">
      <text>
        <r>
          <rPr>
            <sz val="9"/>
            <color indexed="81"/>
            <rFont val="Tahoma"/>
            <family val="2"/>
          </rPr>
          <t>Geo: LU
Formula: Fvo4.2.2.3.1 = Fvo4.2.2.3.1.1 + Fvo4.2.2.3.1.2 + Fvo4.2.2.3.1.3 + Fvo4.2.2.3.1.4</t>
        </r>
      </text>
    </comment>
    <comment ref="B265"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4.2.2.3.1.1 Lost or stolen card
</t>
        </r>
      </text>
    </comment>
    <comment ref="F265" authorId="0" shapeId="0">
      <text>
        <r>
          <rPr>
            <sz val="9"/>
            <color indexed="81"/>
            <rFont val="Tahoma"/>
            <family val="2"/>
          </rPr>
          <t>Geo: IX
Formula: Fvo4.2.2.3.1 = Fvo4.2.2.3.1.1 + Fvo4.2.2.3.1.2 + Fvo4.2.2.3.1.3 + Fvo4.2.2.3.1.4</t>
        </r>
      </text>
    </comment>
    <comment ref="B266"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4.2.2.3.1.1 Lost or stolen card
</t>
        </r>
      </text>
    </comment>
    <comment ref="F266" authorId="0" shapeId="0">
      <text>
        <r>
          <rPr>
            <sz val="9"/>
            <color indexed="81"/>
            <rFont val="Tahoma"/>
            <family val="2"/>
          </rPr>
          <t>Geo: OX
Formula: Fvo4.2.2.3.1 = Fvo4.2.2.3.1.1 + Fvo4.2.2.3.1.2 + Fvo4.2.2.3.1.3 + Fvo4.2.2.3.1.4</t>
        </r>
      </text>
    </comment>
    <comment ref="B267"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4.2.2.3.1.2 Card not received
</t>
        </r>
      </text>
    </comment>
    <comment ref="B268"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4.2.2.3.1.2 Card not received
</t>
        </r>
      </text>
    </comment>
    <comment ref="B269"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4.2.2.3.1.2 Card not received
</t>
        </r>
      </text>
    </comment>
    <comment ref="B270"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4.2.2.3.1.3 Counterfeit card
</t>
        </r>
      </text>
    </comment>
    <comment ref="B271"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4.2.2.3.1.3 Counterfeit card
</t>
        </r>
      </text>
    </comment>
    <comment ref="B272"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4.2.2.3.1.3 Counterfeit card
</t>
        </r>
      </text>
    </comment>
    <comment ref="B273"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4.2.2.3.1.4 Other
</t>
        </r>
      </text>
    </comment>
    <comment ref="B274"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4.2.2.3.1.4 Other
</t>
        </r>
      </text>
    </comment>
    <comment ref="B275"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4.2.2.3.1.4 Other
</t>
        </r>
      </text>
    </comment>
    <comment ref="B276"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4.2.2.3.2 Modification of a payment order by the fraudster
</t>
        </r>
      </text>
    </comment>
    <comment ref="B277"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4.2.2.3.2 Modification of a payment order by the fraudster
</t>
        </r>
      </text>
    </comment>
    <comment ref="B278"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4.2.2.3.2 Modification of a payment order by the fraudster
</t>
        </r>
      </text>
    </comment>
    <comment ref="B279"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4.2.2.3.3 Manipulation of the payer to make a card payment
</t>
        </r>
      </text>
    </comment>
    <comment ref="B280"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4.2.2.3.3 Manipulation of the payer to make a card payment
</t>
        </r>
      </text>
    </comment>
    <comment ref="B281"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4.2.2.3.3 Manipulation of the payer to make a card payment
</t>
        </r>
      </text>
    </comment>
    <comment ref="B282"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283"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284"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285"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286"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287"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288"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289"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290"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291"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292"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293"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294" authorId="1" shapeId="0">
      <text>
        <r>
          <rPr>
            <sz val="9"/>
            <color indexed="81"/>
            <rFont val="Tahoma"/>
            <family val="2"/>
          </rPr>
          <t xml:space="preserve">4 Card payments acquired (except cards with an e-money function only)
</t>
        </r>
      </text>
    </comment>
    <comment ref="F294" authorId="0" shapeId="0">
      <text>
        <r>
          <rPr>
            <sz val="9"/>
            <color indexed="81"/>
            <rFont val="Tahoma"/>
            <family val="2"/>
          </rPr>
          <t>Geo: LU
Formula: Fva4 = Fva4.1 + Fva4.2</t>
        </r>
      </text>
    </comment>
    <comment ref="B295" authorId="1" shapeId="0">
      <text>
        <r>
          <rPr>
            <sz val="9"/>
            <color indexed="81"/>
            <rFont val="Tahoma"/>
            <family val="2"/>
          </rPr>
          <t xml:space="preserve">4 Card payments acquired (except cards with an e-money function only)
</t>
        </r>
      </text>
    </comment>
    <comment ref="F295" authorId="0" shapeId="0">
      <text>
        <r>
          <rPr>
            <sz val="9"/>
            <color indexed="81"/>
            <rFont val="Tahoma"/>
            <family val="2"/>
          </rPr>
          <t>Geo: IX
Formula: Fva4 = Fva4.1 + Fva4.2</t>
        </r>
      </text>
    </comment>
    <comment ref="B296" authorId="1" shapeId="0">
      <text>
        <r>
          <rPr>
            <sz val="9"/>
            <color indexed="81"/>
            <rFont val="Tahoma"/>
            <family val="2"/>
          </rPr>
          <t xml:space="preserve">4 Card payments acquired (except cards with an e-money function only)
</t>
        </r>
      </text>
    </comment>
    <comment ref="F296" authorId="0" shapeId="0">
      <text>
        <r>
          <rPr>
            <sz val="9"/>
            <color indexed="81"/>
            <rFont val="Tahoma"/>
            <family val="2"/>
          </rPr>
          <t>Geo: OX
Formula: Fva4 = Fva4.1 + Fva4.2</t>
        </r>
      </text>
    </comment>
    <comment ref="B297" authorId="1" shapeId="0">
      <text>
        <r>
          <rPr>
            <sz val="9"/>
            <color indexed="81"/>
            <rFont val="Tahoma"/>
            <family val="2"/>
          </rPr>
          <t xml:space="preserve">4 Card payments acquired (except cards with an e-money function only)
4.1 Of which initiated non-electronically
</t>
        </r>
      </text>
    </comment>
    <comment ref="B298" authorId="1" shapeId="0">
      <text>
        <r>
          <rPr>
            <sz val="9"/>
            <color indexed="81"/>
            <rFont val="Tahoma"/>
            <family val="2"/>
          </rPr>
          <t xml:space="preserve">4 Card payments acquired (except cards with an e-money function only)
4.1 Of which initiated non-electronically
</t>
        </r>
      </text>
    </comment>
    <comment ref="B299" authorId="1" shapeId="0">
      <text>
        <r>
          <rPr>
            <sz val="9"/>
            <color indexed="81"/>
            <rFont val="Tahoma"/>
            <family val="2"/>
          </rPr>
          <t xml:space="preserve">4 Card payments acquired (except cards with an e-money function only)
4.1 Of which initiated non-electronically
</t>
        </r>
      </text>
    </comment>
    <comment ref="B300" authorId="1" shapeId="0">
      <text>
        <r>
          <rPr>
            <sz val="9"/>
            <color indexed="81"/>
            <rFont val="Tahoma"/>
            <family val="2"/>
          </rPr>
          <t xml:space="preserve">4 Card payments acquired (except cards with an e-money function only)
4.2 Of which initiated electronically
</t>
        </r>
      </text>
    </comment>
    <comment ref="F300" authorId="0" shapeId="0">
      <text>
        <r>
          <rPr>
            <sz val="9"/>
            <color indexed="81"/>
            <rFont val="Tahoma"/>
            <family val="2"/>
          </rPr>
          <t>Geo: LU
Formula: Fva4.2 = Fva4.2.1 + Fva4.2.2</t>
        </r>
      </text>
    </comment>
    <comment ref="B301" authorId="1" shapeId="0">
      <text>
        <r>
          <rPr>
            <sz val="9"/>
            <color indexed="81"/>
            <rFont val="Tahoma"/>
            <family val="2"/>
          </rPr>
          <t xml:space="preserve">4 Card payments acquired (except cards with an e-money function only)
4.2 Of which initiated electronically
</t>
        </r>
      </text>
    </comment>
    <comment ref="F301" authorId="0" shapeId="0">
      <text>
        <r>
          <rPr>
            <sz val="9"/>
            <color indexed="81"/>
            <rFont val="Tahoma"/>
            <family val="2"/>
          </rPr>
          <t>Geo: IX
Formula: Fva4.2 = Fva4.2.1 + Fva4.2.2</t>
        </r>
      </text>
    </comment>
    <comment ref="B302" authorId="1" shapeId="0">
      <text>
        <r>
          <rPr>
            <sz val="9"/>
            <color indexed="81"/>
            <rFont val="Tahoma"/>
            <family val="2"/>
          </rPr>
          <t xml:space="preserve">4 Card payments acquired (except cards with an e-money function only)
4.2 Of which initiated electronically
</t>
        </r>
      </text>
    </comment>
    <comment ref="F302" authorId="0" shapeId="0">
      <text>
        <r>
          <rPr>
            <sz val="9"/>
            <color indexed="81"/>
            <rFont val="Tahoma"/>
            <family val="2"/>
          </rPr>
          <t>Geo: OX
Formula: Fva4.2 = Fva4.2.1 + Fva4.2.2</t>
        </r>
      </text>
    </comment>
    <comment ref="B303"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303" authorId="0" shapeId="0">
      <text>
        <r>
          <rPr>
            <sz val="9"/>
            <color indexed="81"/>
            <rFont val="Tahoma"/>
            <family val="2"/>
          </rPr>
          <t>Geo: LU
Formula: Fva4.2.1 = Fva4.2.1.1.1 + Fva4.2.1.1.2</t>
        </r>
      </text>
    </comment>
    <comment ref="B304"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304" authorId="0" shapeId="0">
      <text>
        <r>
          <rPr>
            <sz val="9"/>
            <color indexed="81"/>
            <rFont val="Tahoma"/>
            <family val="2"/>
          </rPr>
          <t>Geo: IX
Formula: Fva4.2.1 = Fva4.2.1.1.1 + Fva4.2.1.1.2</t>
        </r>
      </text>
    </comment>
    <comment ref="B305" authorId="1" shapeId="0">
      <text>
        <r>
          <rPr>
            <sz val="9"/>
            <color indexed="81"/>
            <rFont val="Tahoma"/>
            <family val="2"/>
          </rPr>
          <t xml:space="preserve">4 Card payments acquired (except cards with an e-money function only)
4.2 Of which initiated electronically
4.2.1 Of which acquired via a Remote channel
</t>
        </r>
      </text>
    </comment>
    <comment ref="F305" authorId="0" shapeId="0">
      <text>
        <r>
          <rPr>
            <sz val="9"/>
            <color indexed="81"/>
            <rFont val="Tahoma"/>
            <family val="2"/>
          </rPr>
          <t>Geo: OX
Formula: Fva4.2.1 = Fva4.2.1.1.1 + Fva4.2.1.1.2</t>
        </r>
      </text>
    </comment>
    <comment ref="B306"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306" authorId="0" shapeId="0">
      <text>
        <r>
          <rPr>
            <sz val="9"/>
            <color indexed="81"/>
            <rFont val="Tahoma"/>
            <family val="2"/>
          </rPr>
          <t>Geo: LU
Formula: Fva4.2.1 = Fva4.2.1.2 + Fva4.2.1.3</t>
        </r>
      </text>
    </comment>
    <comment ref="B307"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307" authorId="0" shapeId="0">
      <text>
        <r>
          <rPr>
            <sz val="9"/>
            <color indexed="81"/>
            <rFont val="Tahoma"/>
            <family val="2"/>
          </rPr>
          <t>Geo: IX
Formula: Fva4.2.1 = Fva4.2.1.2 + Fva4.2.1.3</t>
        </r>
      </text>
    </comment>
    <comment ref="B308" authorId="1" shapeId="0">
      <text>
        <r>
          <rPr>
            <sz val="9"/>
            <color indexed="81"/>
            <rFont val="Tahoma"/>
            <family val="2"/>
          </rPr>
          <t xml:space="preserve">4 Card payments acquired (except cards with an e-money function only)
4.2 Of which initiated electronically
4.2.1 Of which acquired via a Remote channel
4.2.1.1 
4.2.1.1.1 Payments with cards with a debit function
</t>
        </r>
      </text>
    </comment>
    <comment ref="F308" authorId="0" shapeId="0">
      <text>
        <r>
          <rPr>
            <sz val="9"/>
            <color indexed="81"/>
            <rFont val="Tahoma"/>
            <family val="2"/>
          </rPr>
          <t>Geo: OX
Formula: Fva4.2.1 = Fva4.2.1.2 + Fva4.2.1.3</t>
        </r>
      </text>
    </comment>
    <comment ref="B309"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310"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311" authorId="1" shapeId="0">
      <text>
        <r>
          <rPr>
            <sz val="9"/>
            <color indexed="81"/>
            <rFont val="Tahoma"/>
            <family val="2"/>
          </rPr>
          <t xml:space="preserve">4 Card payments acquired (except cards with an e-money function only)
4.2 Of which initiated electronically
4.2.1 Of which acquired via a Remote channel
4.2.1.1 
4.2.1.1.2 Payments with cards with a credit or delayed debit function
</t>
        </r>
      </text>
    </comment>
    <comment ref="B312"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F312" authorId="0" shapeId="0">
      <text>
        <r>
          <rPr>
            <sz val="9"/>
            <color indexed="81"/>
            <rFont val="Tahoma"/>
            <family val="2"/>
          </rPr>
          <t>Geo: LU
Formula: Fva4.2.1.2 = Fva4.2.1.2.1 + Fva4.2.1.2.2 + Fva4.2.1.2.3</t>
        </r>
      </text>
    </comment>
    <comment ref="B313"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F313" authorId="0" shapeId="0">
      <text>
        <r>
          <rPr>
            <sz val="9"/>
            <color indexed="81"/>
            <rFont val="Tahoma"/>
            <family val="2"/>
          </rPr>
          <t>Geo: IX
Formula: Fva4.2.1.2 = Fva4.2.1.2.1 + Fva4.2.1.2.2 + Fva4.2.1.2.3</t>
        </r>
      </text>
    </comment>
    <comment ref="B314"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t>
        </r>
      </text>
    </comment>
    <comment ref="F314" authorId="0" shapeId="0">
      <text>
        <r>
          <rPr>
            <sz val="9"/>
            <color indexed="81"/>
            <rFont val="Tahoma"/>
            <family val="2"/>
          </rPr>
          <t>Geo: OX
Formula: Fva4.2.1.2 = Fva4.2.1.2.1 + Fva4.2.1.2.2 + Fva4.2.1.2.3</t>
        </r>
      </text>
    </comment>
    <comment ref="B315"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t>
        </r>
      </text>
    </comment>
    <comment ref="F315" authorId="0" shapeId="0">
      <text>
        <r>
          <rPr>
            <sz val="9"/>
            <color indexed="81"/>
            <rFont val="Tahoma"/>
            <family val="2"/>
          </rPr>
          <t>Geo: LU
Formula: Fva4.2.1.2.1 = Fva4.2.1.2.1.1 + Fva4.2.1.2.1.2 + Fva4.2.1.2.1.3 + Fva4.2.1.2.1.4 + Fva4.2.1.2.1.5</t>
        </r>
      </text>
    </comment>
    <comment ref="B316"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t>
        </r>
      </text>
    </comment>
    <comment ref="F316" authorId="0" shapeId="0">
      <text>
        <r>
          <rPr>
            <sz val="9"/>
            <color indexed="81"/>
            <rFont val="Tahoma"/>
            <family val="2"/>
          </rPr>
          <t>Geo: IX
Formula: Fva4.2.1.2.1 = Fva4.2.1.2.1.1 + Fva4.2.1.2.1.2 + Fva4.2.1.2.1.3 + Fva4.2.1.2.1.4 + Fva4.2.1.2.1.5</t>
        </r>
      </text>
    </comment>
    <comment ref="B317"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t>
        </r>
      </text>
    </comment>
    <comment ref="F317" authorId="0" shapeId="0">
      <text>
        <r>
          <rPr>
            <sz val="9"/>
            <color indexed="81"/>
            <rFont val="Tahoma"/>
            <family val="2"/>
          </rPr>
          <t>Geo: OX
Formula: Fva4.2.1.2.1 = Fva4.2.1.2.1.1 + Fva4.2.1.2.1.2 + Fva4.2.1.2.1.3 + Fva4.2.1.2.1.4 + Fva4.2.1.2.1.5</t>
        </r>
      </text>
    </comment>
    <comment ref="B318"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4.2.1.2.1.1 Lost or stolen card
</t>
        </r>
      </text>
    </comment>
    <comment ref="B319"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4.2.1.2.1.1 Lost or stolen card
</t>
        </r>
      </text>
    </comment>
    <comment ref="B320"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4.2.1.2.1.1 Lost or stolen card
</t>
        </r>
      </text>
    </comment>
    <comment ref="B321"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4.2.1.2.1.2 Card not received
</t>
        </r>
      </text>
    </comment>
    <comment ref="B322"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4.2.1.2.1.2 Card not received
</t>
        </r>
      </text>
    </comment>
    <comment ref="B323"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4.2.1.2.1.2 Card not received
</t>
        </r>
      </text>
    </comment>
    <comment ref="B324"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4.2.1.2.1.3 Counterfeit card
</t>
        </r>
      </text>
    </comment>
    <comment ref="B325"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4.2.1.2.1.3 Counterfeit card
</t>
        </r>
      </text>
    </comment>
    <comment ref="B326"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4.2.1.2.1.3 Counterfeit card
</t>
        </r>
      </text>
    </comment>
    <comment ref="B327"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4.2.1.2.1.4 Card details theft
</t>
        </r>
      </text>
    </comment>
    <comment ref="B328"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4.2.1.2.1.4 Card details theft
</t>
        </r>
      </text>
    </comment>
    <comment ref="B329"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4.2.1.2.1.4 Card details theft
</t>
        </r>
      </text>
    </comment>
    <comment ref="B330"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4.2.1.2.1.5 Other
</t>
        </r>
      </text>
    </comment>
    <comment ref="B331"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4.2.1.2.1.5 Other
</t>
        </r>
      </text>
    </comment>
    <comment ref="B332"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4.2.1.2.1 Issuance of a payment order by a fraudster
4.2.1.2.1.5 Other
</t>
        </r>
      </text>
    </comment>
    <comment ref="B333"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4.2.1.2.2 Modification of a payment order by the fraudster
</t>
        </r>
      </text>
    </comment>
    <comment ref="B334"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4.2.1.2.2 Modification of a payment order by the fraudster
</t>
        </r>
      </text>
    </comment>
    <comment ref="B335"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4.2.1.2.2 Modification of a payment order by the fraudster
</t>
        </r>
      </text>
    </comment>
    <comment ref="B336"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4.2.1.2.3 Manipulation of the payer to make a card payment
</t>
        </r>
      </text>
    </comment>
    <comment ref="B337"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4.2.1.2.3 Manipulation of the payer to make a card payment
</t>
        </r>
      </text>
    </comment>
    <comment ref="B338" authorId="1" shapeId="0">
      <text>
        <r>
          <rPr>
            <sz val="9"/>
            <color indexed="81"/>
            <rFont val="Tahoma"/>
            <family val="2"/>
          </rPr>
          <t xml:space="preserve">4 Card payments acquired (except cards with an e-money function only)
4.2 Of which initiated electronically
4.2.1 Of which acquired via a Remote channel
4.2.1.2 Of which authenticated via strong customer authentication
4.2.1.2.3 Manipulation of the payer to make a card payment
</t>
        </r>
      </text>
    </comment>
    <comment ref="B33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339" authorId="0" shapeId="0">
      <text>
        <r>
          <rPr>
            <sz val="9"/>
            <color indexed="81"/>
            <rFont val="Tahoma"/>
            <family val="2"/>
          </rPr>
          <t>Geo: LU
Formula: Fva4.2.1.3 = Fva4.2.1.3.1 + Fva4.2.1.3.2 + Fva4.2.1.3.3</t>
        </r>
      </text>
    </comment>
    <comment ref="B34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340" authorId="0" shapeId="0">
      <text>
        <r>
          <rPr>
            <sz val="9"/>
            <color indexed="81"/>
            <rFont val="Tahoma"/>
            <family val="2"/>
          </rPr>
          <t>Geo: IX
Formula: Fva4.2.1.3 = Fva4.2.1.3.1 + Fva4.2.1.3.2 + Fva4.2.1.3.3</t>
        </r>
      </text>
    </comment>
    <comment ref="B341"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t>
        </r>
      </text>
    </comment>
    <comment ref="F341" authorId="0" shapeId="0">
      <text>
        <r>
          <rPr>
            <sz val="9"/>
            <color indexed="81"/>
            <rFont val="Tahoma"/>
            <family val="2"/>
          </rPr>
          <t>Geo: OX
Formula: Fva4.2.1.3 = Fva4.2.1.3.1 + Fva4.2.1.3.2 + Fva4.2.1.3.3</t>
        </r>
      </text>
    </comment>
    <comment ref="B342"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t>
        </r>
      </text>
    </comment>
    <comment ref="F342" authorId="0" shapeId="0">
      <text>
        <r>
          <rPr>
            <sz val="9"/>
            <color indexed="81"/>
            <rFont val="Tahoma"/>
            <family val="2"/>
          </rPr>
          <t>Geo: LU
Formula: Fva4.2.1.3 = Fva4.2.1.3.4 + Fva4.2.1.3.5 + Fva4.2.1.3.6 + Fva4.2.1.3.7 + Fva4.2.1.3.8</t>
        </r>
      </text>
    </comment>
    <comment ref="B34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t>
        </r>
      </text>
    </comment>
    <comment ref="F343" authorId="0" shapeId="0">
      <text>
        <r>
          <rPr>
            <sz val="9"/>
            <color indexed="81"/>
            <rFont val="Tahoma"/>
            <family val="2"/>
          </rPr>
          <t>Geo: IX
Formula: Fva4.2.1.3 = Fva4.2.1.3.4 + Fva4.2.1.3.5 + Fva4.2.1.3.6 + Fva4.2.1.3.7 + Fva4.2.1.3.8</t>
        </r>
      </text>
    </comment>
    <comment ref="B34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t>
        </r>
      </text>
    </comment>
    <comment ref="F344" authorId="0" shapeId="0">
      <text>
        <r>
          <rPr>
            <sz val="9"/>
            <color indexed="81"/>
            <rFont val="Tahoma"/>
            <family val="2"/>
          </rPr>
          <t>Geo: OX
Formula: Fva4.2.1.3 = Fva4.2.1.3.4 + Fva4.2.1.3.5 + Fva4.2.1.3.6 + Fva4.2.1.3.7 + Fva4.2.1.3.8</t>
        </r>
      </text>
    </comment>
    <comment ref="B345"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4.2.1.3.1.1 Lost or stolen card
</t>
        </r>
      </text>
    </comment>
    <comment ref="F345" authorId="0" shapeId="0">
      <text>
        <r>
          <rPr>
            <sz val="9"/>
            <color indexed="81"/>
            <rFont val="Tahoma"/>
            <family val="2"/>
          </rPr>
          <t>Geo: LU
Formula: Fva4.2.1.3.1 = Fva4.2.1.3.1.1 + Fva4.2.1.3.1.2 + Fva4.2.1.3.1.3 + Fva4.2.1.3.1.4 + Fva4.2.1.3.1.5</t>
        </r>
      </text>
    </comment>
    <comment ref="B346"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4.2.1.3.1.1 Lost or stolen card
</t>
        </r>
      </text>
    </comment>
    <comment ref="F346" authorId="0" shapeId="0">
      <text>
        <r>
          <rPr>
            <sz val="9"/>
            <color indexed="81"/>
            <rFont val="Tahoma"/>
            <family val="2"/>
          </rPr>
          <t>Geo: IX
Formula: Fva4.2.1.3.1 = Fva4.2.1.3.1.1 + Fva4.2.1.3.1.2 + Fva4.2.1.3.1.3 + Fva4.2.1.3.1.4 + Fva4.2.1.3.1.5</t>
        </r>
      </text>
    </comment>
    <comment ref="B34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4.2.1.3.1.1 Lost or stolen card
</t>
        </r>
      </text>
    </comment>
    <comment ref="F347" authorId="0" shapeId="0">
      <text>
        <r>
          <rPr>
            <sz val="9"/>
            <color indexed="81"/>
            <rFont val="Tahoma"/>
            <family val="2"/>
          </rPr>
          <t>Geo: OX
Formula: Fva4.2.1.3.1 = Fva4.2.1.3.1.1 + Fva4.2.1.3.1.2 + Fva4.2.1.3.1.3 + Fva4.2.1.3.1.4 + Fva4.2.1.3.1.5</t>
        </r>
      </text>
    </comment>
    <comment ref="B34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4.2.1.3.1.2 Card not received
</t>
        </r>
      </text>
    </comment>
    <comment ref="B34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4.2.1.3.1.2 Card not received
</t>
        </r>
      </text>
    </comment>
    <comment ref="B35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4.2.1.3.1.2 Card not received
</t>
        </r>
      </text>
    </comment>
    <comment ref="B351"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4.2.1.3.1.3 Counterfeit card
</t>
        </r>
      </text>
    </comment>
    <comment ref="B352"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4.2.1.3.1.3 Counterfeit card
</t>
        </r>
      </text>
    </comment>
    <comment ref="B35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4.2.1.3.1.3 Counterfeit card
</t>
        </r>
      </text>
    </comment>
    <comment ref="B35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4.2.1.3.1.4 Card details theft
</t>
        </r>
      </text>
    </comment>
    <comment ref="B355"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4.2.1.3.1.4 Card details theft
</t>
        </r>
      </text>
    </comment>
    <comment ref="B356"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4.2.1.3.1.4 Card details theft
</t>
        </r>
      </text>
    </comment>
    <comment ref="B35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4.2.1.3.1.5 Other
</t>
        </r>
      </text>
    </comment>
    <comment ref="B35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4.2.1.3.1.5 Other
</t>
        </r>
      </text>
    </comment>
    <comment ref="B35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4.2.1.3.1 Issuance of a payment order by a fraudster
4.2.1.3.1.5 Other
</t>
        </r>
      </text>
    </comment>
    <comment ref="B36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4.2.1.3.2 Modification of a payment order by the fraudster
</t>
        </r>
      </text>
    </comment>
    <comment ref="B361"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4.2.1.3.2 Modification of a payment order by the fraudster
</t>
        </r>
      </text>
    </comment>
    <comment ref="B362"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4.2.1.3.2 Modification of a payment order by the fraudster
</t>
        </r>
      </text>
    </comment>
    <comment ref="B36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4.2.1.3.3 Manipulation of the payer to make a card payment
</t>
        </r>
      </text>
    </comment>
    <comment ref="B36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4.2.1.3.3 Manipulation of the payer to make a card payment
</t>
        </r>
      </text>
    </comment>
    <comment ref="B365"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4.2.1.3.3 Manipulation of the payer to make a card payment
</t>
        </r>
      </text>
    </comment>
    <comment ref="B366"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36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36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4.2.1.3.4 Low value (Art.16 RTS)
</t>
        </r>
      </text>
    </comment>
    <comment ref="B36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37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371"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4.2.1.3.5 Recurring transaction (Art.14 RTS)
</t>
        </r>
      </text>
    </comment>
    <comment ref="B372"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373"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374"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4.2.1.3.6 Transaction risk analysis (Art.18 RTS)
</t>
        </r>
      </text>
    </comment>
    <comment ref="B375"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376"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377"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4.2.1.3.7 Merchant initiated transactions (*)
</t>
        </r>
      </text>
    </comment>
    <comment ref="B378"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379"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380" authorId="1" shapeId="0">
      <text>
        <r>
          <rPr>
            <sz val="9"/>
            <color indexed="81"/>
            <rFont val="Tahoma"/>
            <family val="2"/>
          </rPr>
          <t xml:space="preserve">4 Card payments acquired (except cards with an e-money function only)
4.2 Of which initiated electronically
4.2.1 Of which acquired via a Remote channel
4.2.1.3 Of which authenticated via non-strong customer authentication
4.2.1.3.8 Other 
</t>
        </r>
      </text>
    </comment>
    <comment ref="B381"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381" authorId="0" shapeId="0">
      <text>
        <r>
          <rPr>
            <sz val="9"/>
            <color indexed="81"/>
            <rFont val="Tahoma"/>
            <family val="2"/>
          </rPr>
          <t>Geo: LU
Formula: Fva4.2.2 = Fva4.2.2.1.1 + Fva4.2.2.1.2</t>
        </r>
      </text>
    </comment>
    <comment ref="B382"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382" authorId="0" shapeId="0">
      <text>
        <r>
          <rPr>
            <sz val="9"/>
            <color indexed="81"/>
            <rFont val="Tahoma"/>
            <family val="2"/>
          </rPr>
          <t>Geo: IX
Formula: Fva4.2.2 = Fva4.2.2.1.1 + Fva4.2.2.1.2</t>
        </r>
      </text>
    </comment>
    <comment ref="B383" authorId="1" shapeId="0">
      <text>
        <r>
          <rPr>
            <sz val="9"/>
            <color indexed="81"/>
            <rFont val="Tahoma"/>
            <family val="2"/>
          </rPr>
          <t xml:space="preserve">4 Card payments acquired (except cards with an e-money function only)
4.2 Of which initiated electronically
4.2.2 Of which acquired via a non-remote channel
</t>
        </r>
      </text>
    </comment>
    <comment ref="F383" authorId="0" shapeId="0">
      <text>
        <r>
          <rPr>
            <sz val="9"/>
            <color indexed="81"/>
            <rFont val="Tahoma"/>
            <family val="2"/>
          </rPr>
          <t>Geo: OX
Formula: Fva4.2.2 = Fva4.2.2.1.1 + Fva4.2.2.1.2</t>
        </r>
      </text>
    </comment>
    <comment ref="B384"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384" authorId="0" shapeId="0">
      <text>
        <r>
          <rPr>
            <sz val="9"/>
            <color indexed="81"/>
            <rFont val="Tahoma"/>
            <family val="2"/>
          </rPr>
          <t>Geo: LU
Formula: Fva4.2.2 = Fva4.2.2.2 + Fva4.2.2.3</t>
        </r>
      </text>
    </comment>
    <comment ref="B385"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385" authorId="0" shapeId="0">
      <text>
        <r>
          <rPr>
            <sz val="9"/>
            <color indexed="81"/>
            <rFont val="Tahoma"/>
            <family val="2"/>
          </rPr>
          <t>Geo: IX
Formula: Fva4.2.2 = Fva4.2.2.2 + Fva4.2.2.3</t>
        </r>
      </text>
    </comment>
    <comment ref="B386" authorId="1" shapeId="0">
      <text>
        <r>
          <rPr>
            <sz val="9"/>
            <color indexed="81"/>
            <rFont val="Tahoma"/>
            <family val="2"/>
          </rPr>
          <t xml:space="preserve">4 Card payments acquired (except cards with an e-money function only)
4.2 Of which initiated electronically
4.2.2 Of which acquired via a non-remote channel
4.2.2.1 
4.2.2.1.1 Payments with cards with a debit function
</t>
        </r>
      </text>
    </comment>
    <comment ref="F386" authorId="0" shapeId="0">
      <text>
        <r>
          <rPr>
            <sz val="9"/>
            <color indexed="81"/>
            <rFont val="Tahoma"/>
            <family val="2"/>
          </rPr>
          <t>Geo: OX
Formula: Fva4.2.2 = Fva4.2.2.2 + Fva4.2.2.3</t>
        </r>
      </text>
    </comment>
    <comment ref="B387"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388"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389" authorId="1" shapeId="0">
      <text>
        <r>
          <rPr>
            <sz val="9"/>
            <color indexed="81"/>
            <rFont val="Tahoma"/>
            <family val="2"/>
          </rPr>
          <t xml:space="preserve">4 Card payments acquired (except cards with an e-money function only)
4.2 Of which initiated electronically
4.2.2 Of which acquired via a non-remote channel
4.2.2.1 
4.2.2.1.2 Payments with cards with a credit or delayed debit function
</t>
        </r>
      </text>
    </comment>
    <comment ref="B390"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F390" authorId="0" shapeId="0">
      <text>
        <r>
          <rPr>
            <sz val="9"/>
            <color indexed="81"/>
            <rFont val="Tahoma"/>
            <family val="2"/>
          </rPr>
          <t>Geo: LU
Formula: Fva4.2.2.2 = Fva4.2.2.2.1 + Fva4.2.2.2.2 + Fva4.2.2.2.3</t>
        </r>
      </text>
    </comment>
    <comment ref="B391"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F391" authorId="0" shapeId="0">
      <text>
        <r>
          <rPr>
            <sz val="9"/>
            <color indexed="81"/>
            <rFont val="Tahoma"/>
            <family val="2"/>
          </rPr>
          <t>Geo: IX
Formula: Fva4.2.2.2 = Fva4.2.2.2.1 + Fva4.2.2.2.2 + Fva4.2.2.2.3</t>
        </r>
      </text>
    </comment>
    <comment ref="B392"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t>
        </r>
      </text>
    </comment>
    <comment ref="F392" authorId="0" shapeId="0">
      <text>
        <r>
          <rPr>
            <sz val="9"/>
            <color indexed="81"/>
            <rFont val="Tahoma"/>
            <family val="2"/>
          </rPr>
          <t>Geo: OX
Formula: Fva4.2.2.2 = Fva4.2.2.2.1 + Fva4.2.2.2.2 + Fva4.2.2.2.3</t>
        </r>
      </text>
    </comment>
    <comment ref="B393"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t>
        </r>
      </text>
    </comment>
    <comment ref="F393" authorId="0" shapeId="0">
      <text>
        <r>
          <rPr>
            <sz val="9"/>
            <color indexed="81"/>
            <rFont val="Tahoma"/>
            <family val="2"/>
          </rPr>
          <t>Geo: LU
Formula: Fva4.2.2.2.1 = Fva4.2.2.2.1.1 + Fva4.2.2.2.1.2 + Fva4.2.2.2.1.3 + Fva4.2.2.2.1.4</t>
        </r>
      </text>
    </comment>
    <comment ref="B394"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t>
        </r>
      </text>
    </comment>
    <comment ref="F394" authorId="0" shapeId="0">
      <text>
        <r>
          <rPr>
            <sz val="9"/>
            <color indexed="81"/>
            <rFont val="Tahoma"/>
            <family val="2"/>
          </rPr>
          <t>Geo: IX
Formula: Fva4.2.2.2.1 = Fva4.2.2.2.1.1 + Fva4.2.2.2.1.2 + Fva4.2.2.2.1.3 + Fva4.2.2.2.1.4</t>
        </r>
      </text>
    </comment>
    <comment ref="B395"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t>
        </r>
      </text>
    </comment>
    <comment ref="F395" authorId="0" shapeId="0">
      <text>
        <r>
          <rPr>
            <sz val="9"/>
            <color indexed="81"/>
            <rFont val="Tahoma"/>
            <family val="2"/>
          </rPr>
          <t>Geo: OX
Formula: Fva4.2.2.2.1 = Fva4.2.2.2.1.1 + Fva4.2.2.2.1.2 + Fva4.2.2.2.1.3 + Fva4.2.2.2.1.4</t>
        </r>
      </text>
    </comment>
    <comment ref="B396"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4.2.2.2.1.1 Lost or stolen card
</t>
        </r>
      </text>
    </comment>
    <comment ref="B397"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4.2.2.2.1.1 Lost or stolen card
</t>
        </r>
      </text>
    </comment>
    <comment ref="B398"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4.2.2.2.1.1 Lost or stolen card
</t>
        </r>
      </text>
    </comment>
    <comment ref="B399"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4.2.2.2.1.2 Card not received
</t>
        </r>
      </text>
    </comment>
    <comment ref="B400"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4.2.2.2.1.2 Card not received
</t>
        </r>
      </text>
    </comment>
    <comment ref="B401"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4.2.2.2.1.2 Card not received
</t>
        </r>
      </text>
    </comment>
    <comment ref="B402"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4.2.2.2.1.3 Counterfeit card
</t>
        </r>
      </text>
    </comment>
    <comment ref="B403"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4.2.2.2.1.3 Counterfeit card
</t>
        </r>
      </text>
    </comment>
    <comment ref="B404"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4.2.2.2.1.3 Counterfeit card
</t>
        </r>
      </text>
    </comment>
    <comment ref="B405"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4.2.2.2.1.4 Other
</t>
        </r>
      </text>
    </comment>
    <comment ref="B406"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4.2.2.2.1.4 Other
</t>
        </r>
      </text>
    </comment>
    <comment ref="B407"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4.2.2.2.1 Issuance of a payment order by a fraudster
4.2.2.2.1.4 Other
</t>
        </r>
      </text>
    </comment>
    <comment ref="B408"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4.2.2.2.2 Modification of a payment order by the fraudster
</t>
        </r>
      </text>
    </comment>
    <comment ref="B409"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4.2.2.2.2 Modification of a payment order by the fraudster
</t>
        </r>
      </text>
    </comment>
    <comment ref="B410"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4.2.2.2.2 Modification of a payment order by the fraudster
</t>
        </r>
      </text>
    </comment>
    <comment ref="B411"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4.2.2.2.3 Manipulation of the payer to make a card payment
</t>
        </r>
      </text>
    </comment>
    <comment ref="B412"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4.2.2.2.3 Manipulation of the payer to make a card payment
</t>
        </r>
      </text>
    </comment>
    <comment ref="B413" authorId="1" shapeId="0">
      <text>
        <r>
          <rPr>
            <sz val="9"/>
            <color indexed="81"/>
            <rFont val="Tahoma"/>
            <family val="2"/>
          </rPr>
          <t xml:space="preserve">4 Card payments acquired (except cards with an e-money function only)
4.2 Of which initiated electronically
4.2.2 Of which acquired via a non-remote channel
4.2.2.2 Of which Authenticated via strong customer authentication
4.2.2.2.3 Manipulation of the payer to make a card payment
</t>
        </r>
      </text>
    </comment>
    <comment ref="B414"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414" authorId="0" shapeId="0">
      <text>
        <r>
          <rPr>
            <sz val="9"/>
            <color indexed="81"/>
            <rFont val="Tahoma"/>
            <family val="2"/>
          </rPr>
          <t>Geo: LU
Formula: Fva4.2.2.3 = Fva4.2.2.3.1 + Fva4.2.2.3.2 + Fva4.2.2.3.3</t>
        </r>
      </text>
    </comment>
    <comment ref="B415"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415" authorId="0" shapeId="0">
      <text>
        <r>
          <rPr>
            <sz val="9"/>
            <color indexed="81"/>
            <rFont val="Tahoma"/>
            <family val="2"/>
          </rPr>
          <t>Geo: IX
Formula: Fva4.2.2.3 = Fva4.2.2.3.1 + Fva4.2.2.3.2 + Fva4.2.2.3.3</t>
        </r>
      </text>
    </comment>
    <comment ref="B416"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t>
        </r>
      </text>
    </comment>
    <comment ref="F416" authorId="0" shapeId="0">
      <text>
        <r>
          <rPr>
            <sz val="9"/>
            <color indexed="81"/>
            <rFont val="Tahoma"/>
            <family val="2"/>
          </rPr>
          <t>Geo: OX
Formula: Fva4.2.2.3 = Fva4.2.2.3.1 + Fva4.2.2.3.2 + Fva4.2.2.3.3</t>
        </r>
      </text>
    </comment>
    <comment ref="B417"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t>
        </r>
      </text>
    </comment>
    <comment ref="F417" authorId="0" shapeId="0">
      <text>
        <r>
          <rPr>
            <sz val="9"/>
            <color indexed="81"/>
            <rFont val="Tahoma"/>
            <family val="2"/>
          </rPr>
          <t>Geo: LU
Formula: Fva4.2.2.3 = Fva4.2.2.3.4 + Fva4.2.2.3.5 + Fva4.2.2.3.6 + Fva4.2.2.3.7</t>
        </r>
      </text>
    </comment>
    <comment ref="B418"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t>
        </r>
      </text>
    </comment>
    <comment ref="F418" authorId="0" shapeId="0">
      <text>
        <r>
          <rPr>
            <sz val="9"/>
            <color indexed="81"/>
            <rFont val="Tahoma"/>
            <family val="2"/>
          </rPr>
          <t>Geo: IX
Formula: Fva4.2.2.3 = Fva4.2.2.3.4 + Fva4.2.2.3.5 + Fva4.2.2.3.6 + Fva4.2.2.3.7</t>
        </r>
      </text>
    </comment>
    <comment ref="B419"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t>
        </r>
      </text>
    </comment>
    <comment ref="F419" authorId="0" shapeId="0">
      <text>
        <r>
          <rPr>
            <sz val="9"/>
            <color indexed="81"/>
            <rFont val="Tahoma"/>
            <family val="2"/>
          </rPr>
          <t>Geo: OX
Formula: Fva4.2.2.3 = Fva4.2.2.3.4 + Fva4.2.2.3.5 + Fva4.2.2.3.6 + Fva4.2.2.3.7</t>
        </r>
      </text>
    </comment>
    <comment ref="B420"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4.2.2.3.1.1 Lost or stolen card
</t>
        </r>
      </text>
    </comment>
    <comment ref="F420" authorId="0" shapeId="0">
      <text>
        <r>
          <rPr>
            <sz val="9"/>
            <color indexed="81"/>
            <rFont val="Tahoma"/>
            <family val="2"/>
          </rPr>
          <t>Geo: LU
Formula: Fva4.2.2.3.1 = Fva4.2.2.3.1.1 + Fva4.2.2.3.1.2 + Fva4.2.2.3.1.3 + Fva4.2.2.3.1.4</t>
        </r>
      </text>
    </comment>
    <comment ref="B421"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4.2.2.3.1.1 Lost or stolen card
</t>
        </r>
      </text>
    </comment>
    <comment ref="F421" authorId="0" shapeId="0">
      <text>
        <r>
          <rPr>
            <sz val="9"/>
            <color indexed="81"/>
            <rFont val="Tahoma"/>
            <family val="2"/>
          </rPr>
          <t>Geo: IX
Formula: Fva4.2.2.3.1 = Fva4.2.2.3.1.1 + Fva4.2.2.3.1.2 + Fva4.2.2.3.1.3 + Fva4.2.2.3.1.4</t>
        </r>
      </text>
    </comment>
    <comment ref="B422"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4.2.2.3.1.1 Lost or stolen card
</t>
        </r>
      </text>
    </comment>
    <comment ref="F422" authorId="0" shapeId="0">
      <text>
        <r>
          <rPr>
            <sz val="9"/>
            <color indexed="81"/>
            <rFont val="Tahoma"/>
            <family val="2"/>
          </rPr>
          <t>Geo: OX
Formula: Fva4.2.2.3.1 = Fva4.2.2.3.1.1 + Fva4.2.2.3.1.2 + Fva4.2.2.3.1.3 + Fva4.2.2.3.1.4</t>
        </r>
      </text>
    </comment>
    <comment ref="B423"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4.2.2.3.1.2 Card not received
</t>
        </r>
      </text>
    </comment>
    <comment ref="B424"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4.2.2.3.1.2 Card not received
</t>
        </r>
      </text>
    </comment>
    <comment ref="B425"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4.2.2.3.1.2 Card not received
</t>
        </r>
      </text>
    </comment>
    <comment ref="B426"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4.2.2.3.1.3 Counterfeit card
</t>
        </r>
      </text>
    </comment>
    <comment ref="B427"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4.2.2.3.1.3 Counterfeit card
</t>
        </r>
      </text>
    </comment>
    <comment ref="B428"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4.2.2.3.1.3 Counterfeit card
</t>
        </r>
      </text>
    </comment>
    <comment ref="B429"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4.2.2.3.1.4 Other
</t>
        </r>
      </text>
    </comment>
    <comment ref="B430"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4.2.2.3.1.4 Other
</t>
        </r>
      </text>
    </comment>
    <comment ref="B431"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4.2.2.3.1 Issuance of a payment order by a fraudster
4.2.2.3.1.4 Other
</t>
        </r>
      </text>
    </comment>
    <comment ref="B432"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4.2.2.3.2 Modification of a payment order by the fraudster
</t>
        </r>
      </text>
    </comment>
    <comment ref="B433"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4.2.2.3.2 Modification of a payment order by the fraudster
</t>
        </r>
      </text>
    </comment>
    <comment ref="B434"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4.2.2.3.2 Modification of a payment order by the fraudster
</t>
        </r>
      </text>
    </comment>
    <comment ref="B435"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4.2.2.3.3 Manipulation of the payer to make a card payment
</t>
        </r>
      </text>
    </comment>
    <comment ref="B436"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4.2.2.3.3 Manipulation of the payer to make a card payment
</t>
        </r>
      </text>
    </comment>
    <comment ref="B437"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4.2.2.3.3 Manipulation of the payer to make a card payment
</t>
        </r>
      </text>
    </comment>
    <comment ref="B438"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439"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440"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4.2.2.3.4 Recurring transaction (Art.14 RTS)
</t>
        </r>
      </text>
    </comment>
    <comment ref="B441"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442"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443"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4.2.2.3.5 Contactless low value (Art.11 RTS)
</t>
        </r>
      </text>
    </comment>
    <comment ref="B444"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445"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446"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4.2.2.3.6 Unattended terminal for transport or parking fares (Art.12 RTS)
</t>
        </r>
      </text>
    </comment>
    <comment ref="B447"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448"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449" authorId="1" shapeId="0">
      <text>
        <r>
          <rPr>
            <sz val="9"/>
            <color indexed="81"/>
            <rFont val="Tahoma"/>
            <family val="2"/>
          </rPr>
          <t xml:space="preserve">4 Card payments acquired (except cards with an e-money function only)
4.2 Of which initiated electronically
4.2.2 Of which acquired via a non-remote channel
4.2.2.3 Of which authenticated via non-strong customer authentication
4.2.2.3.7 Other 
</t>
        </r>
      </text>
    </comment>
    <comment ref="B450" authorId="1" shapeId="0">
      <text>
        <r>
          <rPr>
            <sz val="9"/>
            <color indexed="81"/>
            <rFont val="Tahoma"/>
            <family val="2"/>
          </rPr>
          <t>9.4PSP Losses due to fraud per liability bearer (Card payments acquired): The reporting payment service provider</t>
        </r>
      </text>
    </comment>
    <comment ref="B451" authorId="1" shapeId="0">
      <text>
        <r>
          <rPr>
            <sz val="9"/>
            <color indexed="81"/>
            <rFont val="Tahoma"/>
            <family val="2"/>
          </rPr>
          <t>9.4PSU Losses due to fraud per liability bearer (Card payments acquired): The Payment service user (payee)</t>
        </r>
      </text>
    </comment>
    <comment ref="B452" authorId="1" shapeId="0">
      <text>
        <r>
          <rPr>
            <sz val="9"/>
            <color indexed="81"/>
            <rFont val="Tahoma"/>
            <family val="2"/>
          </rPr>
          <t>9.4O Losses due to fraud per liability bearer (Card payments acquired): Others</t>
        </r>
      </text>
    </comment>
  </commentList>
</comments>
</file>

<file path=xl/comments6.xml><?xml version="1.0" encoding="utf-8"?>
<comments xmlns="http://schemas.openxmlformats.org/spreadsheetml/2006/main">
  <authors>
    <author>Pavel Dvorak</author>
    <author>Pavel Dvořák</author>
    <author>Hofmeister, Robert</author>
    <author>Robert Hofmeister</author>
  </authors>
  <commentList>
    <comment ref="F4" authorId="0" shapeId="0">
      <text>
        <r>
          <rPr>
            <sz val="9"/>
            <color indexed="81"/>
            <rFont val="Tahoma"/>
            <family val="2"/>
          </rPr>
          <t>This check verifies that each total is equal to the sum of its elements.
 In all cases, 0 or TRUE is the expected result.
 The check formula is included in the comment for each cell.</t>
        </r>
      </text>
    </comment>
    <comment ref="G4" authorId="0" shapeId="0">
      <text>
        <r>
          <rPr>
            <sz val="9"/>
            <color indexed="81"/>
            <rFont val="Tahoma"/>
            <family val="2"/>
          </rPr>
          <t>No empty cells are expected.
Both value and data availability must be filled.</t>
        </r>
      </text>
    </comment>
    <comment ref="H4" authorId="0" shapeId="0">
      <text>
        <r>
          <rPr>
            <sz val="9"/>
            <color indexed="81"/>
            <rFont val="Tahoma"/>
            <family val="2"/>
          </rPr>
          <t>For positive values, data availability flag should be "OK". 
 Also, the E flag is only allowed for fraud data.</t>
        </r>
      </text>
    </comment>
    <comment ref="I4" authorId="0" shapeId="0">
      <text>
        <r>
          <rPr>
            <sz val="9"/>
            <color indexed="81"/>
            <rFont val="Tahoma"/>
            <family val="2"/>
          </rPr>
          <t>Part 1:
Fva &gt; 0 if and only if Fvo &gt; 0 
Pva &gt; 0 if and only if Pvo &gt; 0
Part 2:
Pvo &gt;= Fvo, and Pva &gt;= Fva</t>
        </r>
      </text>
    </comment>
    <comment ref="A5" authorId="1" shapeId="0">
      <text>
        <r>
          <rPr>
            <sz val="9"/>
            <color indexed="81"/>
            <rFont val="Tahoma"/>
            <family val="2"/>
          </rPr>
          <t>For the cross-border transactions, the relevant geo codes should be used:
"IX" stands for cross-border within EEA
"OX" stands for cross-border outside EEA 
"XX" is a generic geo code to be used for reporting of "losses due to fraud per liability bearer".</t>
        </r>
      </text>
    </comment>
    <comment ref="B5" authorId="1" shapeId="0">
      <text>
        <r>
          <rPr>
            <sz val="9"/>
            <color indexed="81"/>
            <rFont val="Tahoma"/>
            <family val="2"/>
          </rPr>
          <t>See table "Field codes" for more details.</t>
        </r>
      </text>
    </comment>
    <comment ref="C5" authorId="2" shapeId="0">
      <text>
        <r>
          <rPr>
            <sz val="8"/>
            <color indexed="81"/>
            <rFont val="Tahoma"/>
            <family val="2"/>
          </rPr>
          <t xml:space="preserve">please </t>
        </r>
        <r>
          <rPr>
            <b/>
            <sz val="8"/>
            <color indexed="81"/>
            <rFont val="Tahoma"/>
            <family val="2"/>
          </rPr>
          <t xml:space="preserve">do not modify the </t>
        </r>
        <r>
          <rPr>
            <sz val="8"/>
            <color indexed="81"/>
            <rFont val="Tahoma"/>
            <family val="2"/>
          </rPr>
          <t>number</t>
        </r>
        <r>
          <rPr>
            <b/>
            <sz val="8"/>
            <color indexed="81"/>
            <rFont val="Tahoma"/>
            <family val="2"/>
          </rPr>
          <t xml:space="preserve"> format.
to be reported in actual units, with two decimals for values
</t>
        </r>
      </text>
    </comment>
    <comment ref="D5" authorId="3" shapeId="0">
      <text>
        <r>
          <rPr>
            <sz val="8"/>
            <color indexed="81"/>
            <rFont val="Tahoma"/>
            <family val="2"/>
          </rPr>
          <t xml:space="preserve">Indicate if </t>
        </r>
        <r>
          <rPr>
            <b/>
            <sz val="8"/>
            <color indexed="81"/>
            <rFont val="Tahoma"/>
            <family val="2"/>
          </rPr>
          <t>data entry</t>
        </r>
        <r>
          <rPr>
            <sz val="8"/>
            <color indexed="81"/>
            <rFont val="Tahoma"/>
            <family val="2"/>
          </rPr>
          <t xml:space="preserve"> is 
available (</t>
        </r>
        <r>
          <rPr>
            <b/>
            <sz val="8"/>
            <color indexed="81"/>
            <rFont val="Tahoma"/>
            <family val="2"/>
          </rPr>
          <t>OK</t>
        </r>
        <r>
          <rPr>
            <sz val="8"/>
            <color indexed="81"/>
            <rFont val="Tahoma"/>
            <family val="2"/>
          </rPr>
          <t>)
not applicable</t>
        </r>
        <r>
          <rPr>
            <b/>
            <sz val="8"/>
            <color indexed="81"/>
            <rFont val="Tahoma"/>
            <family val="2"/>
          </rPr>
          <t xml:space="preserve"> </t>
        </r>
        <r>
          <rPr>
            <sz val="8"/>
            <color indexed="81"/>
            <rFont val="Tahoma"/>
            <family val="2"/>
          </rPr>
          <t>(</t>
        </r>
        <r>
          <rPr>
            <b/>
            <sz val="8"/>
            <color indexed="81"/>
            <rFont val="Tahoma"/>
            <family val="2"/>
          </rPr>
          <t>NA</t>
        </r>
        <r>
          <rPr>
            <sz val="8"/>
            <color indexed="81"/>
            <rFont val="Tahoma"/>
            <family val="2"/>
          </rPr>
          <t>)
an estimate (</t>
        </r>
        <r>
          <rPr>
            <b/>
            <sz val="8"/>
            <color indexed="81"/>
            <rFont val="Tahoma"/>
            <family val="2"/>
          </rPr>
          <t>E</t>
        </r>
        <r>
          <rPr>
            <sz val="8"/>
            <color indexed="81"/>
            <rFont val="Tahoma"/>
            <family val="2"/>
          </rPr>
          <t>) ← only for fraud data</t>
        </r>
      </text>
    </comment>
    <comment ref="E5" authorId="3" shapeId="0">
      <text>
        <r>
          <rPr>
            <sz val="8"/>
            <color indexed="81"/>
            <rFont val="Tahoma"/>
            <family val="2"/>
          </rPr>
          <t xml:space="preserve">Can be used for providing further information in the form of free text comments.
Please do </t>
        </r>
        <r>
          <rPr>
            <b/>
            <sz val="8"/>
            <color indexed="81"/>
            <rFont val="Tahoma"/>
            <family val="2"/>
          </rPr>
          <t>not</t>
        </r>
        <r>
          <rPr>
            <sz val="8"/>
            <color indexed="81"/>
            <rFont val="Tahoma"/>
            <family val="2"/>
          </rPr>
          <t xml:space="preserve"> include the character ";" (semicolon)</t>
        </r>
      </text>
    </comment>
    <comment ref="B6" authorId="1" shapeId="0">
      <text>
        <r>
          <rPr>
            <sz val="9"/>
            <color indexed="81"/>
            <rFont val="Tahoma"/>
            <family val="2"/>
          </rPr>
          <t xml:space="preserve">5 Cash withdrawals
</t>
        </r>
      </text>
    </comment>
    <comment ref="F6" authorId="0" shapeId="0">
      <text>
        <r>
          <rPr>
            <sz val="9"/>
            <color indexed="81"/>
            <rFont val="Tahoma"/>
            <family val="2"/>
          </rPr>
          <t>Geo: LU
Formula: Pvo5 = Pvo5.1 + Pvo5.2</t>
        </r>
      </text>
    </comment>
    <comment ref="B7" authorId="1" shapeId="0">
      <text>
        <r>
          <rPr>
            <sz val="9"/>
            <color indexed="81"/>
            <rFont val="Tahoma"/>
            <family val="2"/>
          </rPr>
          <t xml:space="preserve">5 Cash withdrawals
</t>
        </r>
      </text>
    </comment>
    <comment ref="F7" authorId="0" shapeId="0">
      <text>
        <r>
          <rPr>
            <sz val="9"/>
            <color indexed="81"/>
            <rFont val="Tahoma"/>
            <family val="2"/>
          </rPr>
          <t>Geo: IX
Formula: Pvo5 = Pvo5.1 + Pvo5.2</t>
        </r>
      </text>
    </comment>
    <comment ref="B8" authorId="1" shapeId="0">
      <text>
        <r>
          <rPr>
            <sz val="9"/>
            <color indexed="81"/>
            <rFont val="Tahoma"/>
            <family val="2"/>
          </rPr>
          <t xml:space="preserve">5 Cash withdrawals
</t>
        </r>
      </text>
    </comment>
    <comment ref="F8" authorId="0" shapeId="0">
      <text>
        <r>
          <rPr>
            <sz val="9"/>
            <color indexed="81"/>
            <rFont val="Tahoma"/>
            <family val="2"/>
          </rPr>
          <t>Geo: OX
Formula: Pvo5 = Pvo5.1 + Pvo5.2</t>
        </r>
      </text>
    </comment>
    <comment ref="B9" authorId="1" shapeId="0">
      <text>
        <r>
          <rPr>
            <sz val="9"/>
            <color indexed="81"/>
            <rFont val="Tahoma"/>
            <family val="2"/>
          </rPr>
          <t xml:space="preserve">5 Cash withdrawals
5.1 Of which cash withdrawals with cards with a debit function
</t>
        </r>
      </text>
    </comment>
    <comment ref="B10" authorId="1" shapeId="0">
      <text>
        <r>
          <rPr>
            <sz val="9"/>
            <color indexed="81"/>
            <rFont val="Tahoma"/>
            <family val="2"/>
          </rPr>
          <t xml:space="preserve">5 Cash withdrawals
5.1 Of which cash withdrawals with cards with a debit function
</t>
        </r>
      </text>
    </comment>
    <comment ref="B11" authorId="1" shapeId="0">
      <text>
        <r>
          <rPr>
            <sz val="9"/>
            <color indexed="81"/>
            <rFont val="Tahoma"/>
            <family val="2"/>
          </rPr>
          <t xml:space="preserve">5 Cash withdrawals
5.1 Of which cash withdrawals with cards with a debit function
</t>
        </r>
      </text>
    </comment>
    <comment ref="B12" authorId="1" shapeId="0">
      <text>
        <r>
          <rPr>
            <sz val="9"/>
            <color indexed="81"/>
            <rFont val="Tahoma"/>
            <family val="2"/>
          </rPr>
          <t xml:space="preserve">5 Cash withdrawals
5.2 Of which cash withdrawals with cards with a credit or delayed debit function
</t>
        </r>
      </text>
    </comment>
    <comment ref="B13" authorId="1" shapeId="0">
      <text>
        <r>
          <rPr>
            <sz val="9"/>
            <color indexed="81"/>
            <rFont val="Tahoma"/>
            <family val="2"/>
          </rPr>
          <t xml:space="preserve">5 Cash withdrawals
5.2 Of which cash withdrawals with cards with a credit or delayed debit function
</t>
        </r>
      </text>
    </comment>
    <comment ref="B14" authorId="1" shapeId="0">
      <text>
        <r>
          <rPr>
            <sz val="9"/>
            <color indexed="81"/>
            <rFont val="Tahoma"/>
            <family val="2"/>
          </rPr>
          <t xml:space="preserve">5 Cash withdrawals
5.2 Of which cash withdrawals with cards with a credit or delayed debit function
</t>
        </r>
      </text>
    </comment>
    <comment ref="B15" authorId="1" shapeId="0">
      <text>
        <r>
          <rPr>
            <sz val="9"/>
            <color indexed="81"/>
            <rFont val="Tahoma"/>
            <family val="2"/>
          </rPr>
          <t xml:space="preserve">5 Cash withdrawals
</t>
        </r>
      </text>
    </comment>
    <comment ref="F15" authorId="0" shapeId="0">
      <text>
        <r>
          <rPr>
            <sz val="9"/>
            <color indexed="81"/>
            <rFont val="Tahoma"/>
            <family val="2"/>
          </rPr>
          <t>Geo: LU
Formula: Pva5 = Pva5.1 + Pva5.2</t>
        </r>
      </text>
    </comment>
    <comment ref="B16" authorId="1" shapeId="0">
      <text>
        <r>
          <rPr>
            <sz val="9"/>
            <color indexed="81"/>
            <rFont val="Tahoma"/>
            <family val="2"/>
          </rPr>
          <t xml:space="preserve">5 Cash withdrawals
</t>
        </r>
      </text>
    </comment>
    <comment ref="F16" authorId="0" shapeId="0">
      <text>
        <r>
          <rPr>
            <sz val="9"/>
            <color indexed="81"/>
            <rFont val="Tahoma"/>
            <family val="2"/>
          </rPr>
          <t>Geo: IX
Formula: Pva5 = Pva5.1 + Pva5.2</t>
        </r>
      </text>
    </comment>
    <comment ref="B17" authorId="1" shapeId="0">
      <text>
        <r>
          <rPr>
            <sz val="9"/>
            <color indexed="81"/>
            <rFont val="Tahoma"/>
            <family val="2"/>
          </rPr>
          <t xml:space="preserve">5 Cash withdrawals
</t>
        </r>
      </text>
    </comment>
    <comment ref="F17" authorId="0" shapeId="0">
      <text>
        <r>
          <rPr>
            <sz val="9"/>
            <color indexed="81"/>
            <rFont val="Tahoma"/>
            <family val="2"/>
          </rPr>
          <t>Geo: OX
Formula: Pva5 = Pva5.1 + Pva5.2</t>
        </r>
      </text>
    </comment>
    <comment ref="B18" authorId="1" shapeId="0">
      <text>
        <r>
          <rPr>
            <sz val="9"/>
            <color indexed="81"/>
            <rFont val="Tahoma"/>
            <family val="2"/>
          </rPr>
          <t xml:space="preserve">5 Cash withdrawals
5.1 Of which cash withdrawals with cards with a debit function
</t>
        </r>
      </text>
    </comment>
    <comment ref="B19" authorId="1" shapeId="0">
      <text>
        <r>
          <rPr>
            <sz val="9"/>
            <color indexed="81"/>
            <rFont val="Tahoma"/>
            <family val="2"/>
          </rPr>
          <t xml:space="preserve">5 Cash withdrawals
5.1 Of which cash withdrawals with cards with a debit function
</t>
        </r>
      </text>
    </comment>
    <comment ref="B20" authorId="1" shapeId="0">
      <text>
        <r>
          <rPr>
            <sz val="9"/>
            <color indexed="81"/>
            <rFont val="Tahoma"/>
            <family val="2"/>
          </rPr>
          <t xml:space="preserve">5 Cash withdrawals
5.1 Of which cash withdrawals with cards with a debit function
</t>
        </r>
      </text>
    </comment>
    <comment ref="B21" authorId="1" shapeId="0">
      <text>
        <r>
          <rPr>
            <sz val="9"/>
            <color indexed="81"/>
            <rFont val="Tahoma"/>
            <family val="2"/>
          </rPr>
          <t xml:space="preserve">5 Cash withdrawals
5.2 Of which cash withdrawals with cards with a credit or delayed debit function
</t>
        </r>
      </text>
    </comment>
    <comment ref="B22" authorId="1" shapeId="0">
      <text>
        <r>
          <rPr>
            <sz val="9"/>
            <color indexed="81"/>
            <rFont val="Tahoma"/>
            <family val="2"/>
          </rPr>
          <t xml:space="preserve">5 Cash withdrawals
5.2 Of which cash withdrawals with cards with a credit or delayed debit function
</t>
        </r>
      </text>
    </comment>
    <comment ref="B23" authorId="1" shapeId="0">
      <text>
        <r>
          <rPr>
            <sz val="9"/>
            <color indexed="81"/>
            <rFont val="Tahoma"/>
            <family val="2"/>
          </rPr>
          <t xml:space="preserve">5 Cash withdrawals
5.2 Of which cash withdrawals with cards with a credit or delayed debit function
</t>
        </r>
      </text>
    </comment>
    <comment ref="B24" authorId="1" shapeId="0">
      <text>
        <r>
          <rPr>
            <sz val="9"/>
            <color indexed="81"/>
            <rFont val="Tahoma"/>
            <family val="2"/>
          </rPr>
          <t xml:space="preserve">5 Cash withdrawals
</t>
        </r>
      </text>
    </comment>
    <comment ref="F24" authorId="0" shapeId="0">
      <text>
        <r>
          <rPr>
            <sz val="9"/>
            <color indexed="81"/>
            <rFont val="Tahoma"/>
            <family val="2"/>
          </rPr>
          <t>Geo: LU
Formula: Fvo5 = Fvo5.1 + Fvo5.2</t>
        </r>
      </text>
    </comment>
    <comment ref="B25" authorId="1" shapeId="0">
      <text>
        <r>
          <rPr>
            <sz val="9"/>
            <color indexed="81"/>
            <rFont val="Tahoma"/>
            <family val="2"/>
          </rPr>
          <t xml:space="preserve">5 Cash withdrawals
</t>
        </r>
      </text>
    </comment>
    <comment ref="F25" authorId="0" shapeId="0">
      <text>
        <r>
          <rPr>
            <sz val="9"/>
            <color indexed="81"/>
            <rFont val="Tahoma"/>
            <family val="2"/>
          </rPr>
          <t>Geo: IX
Formula: Fvo5 = Fvo5.1 + Fvo5.2</t>
        </r>
      </text>
    </comment>
    <comment ref="B26" authorId="1" shapeId="0">
      <text>
        <r>
          <rPr>
            <sz val="9"/>
            <color indexed="81"/>
            <rFont val="Tahoma"/>
            <family val="2"/>
          </rPr>
          <t xml:space="preserve">5 Cash withdrawals
</t>
        </r>
      </text>
    </comment>
    <comment ref="F26" authorId="0" shapeId="0">
      <text>
        <r>
          <rPr>
            <sz val="9"/>
            <color indexed="81"/>
            <rFont val="Tahoma"/>
            <family val="2"/>
          </rPr>
          <t>Geo: OX
Formula: Fvo5 = Fvo5.1 + Fvo5.2</t>
        </r>
      </text>
    </comment>
    <comment ref="B27" authorId="1" shapeId="0">
      <text>
        <r>
          <rPr>
            <sz val="9"/>
            <color indexed="81"/>
            <rFont val="Tahoma"/>
            <family val="2"/>
          </rPr>
          <t xml:space="preserve">5 Cash withdrawals
5.1 Of which cash withdrawals with cards with a debit function
</t>
        </r>
      </text>
    </comment>
    <comment ref="F27" authorId="0" shapeId="0">
      <text>
        <r>
          <rPr>
            <sz val="9"/>
            <color indexed="81"/>
            <rFont val="Tahoma"/>
            <family val="2"/>
          </rPr>
          <t>Geo: LU
Formula: Fvo5 = Fvo5.3.1 + Fvo5.3.2</t>
        </r>
      </text>
    </comment>
    <comment ref="B28" authorId="1" shapeId="0">
      <text>
        <r>
          <rPr>
            <sz val="9"/>
            <color indexed="81"/>
            <rFont val="Tahoma"/>
            <family val="2"/>
          </rPr>
          <t xml:space="preserve">5 Cash withdrawals
5.1 Of which cash withdrawals with cards with a debit function
</t>
        </r>
      </text>
    </comment>
    <comment ref="F28" authorId="0" shapeId="0">
      <text>
        <r>
          <rPr>
            <sz val="9"/>
            <color indexed="81"/>
            <rFont val="Tahoma"/>
            <family val="2"/>
          </rPr>
          <t>Geo: IX
Formula: Fvo5 = Fvo5.3.1 + Fvo5.3.2</t>
        </r>
      </text>
    </comment>
    <comment ref="B29" authorId="1" shapeId="0">
      <text>
        <r>
          <rPr>
            <sz val="9"/>
            <color indexed="81"/>
            <rFont val="Tahoma"/>
            <family val="2"/>
          </rPr>
          <t xml:space="preserve">5 Cash withdrawals
5.1 Of which cash withdrawals with cards with a debit function
</t>
        </r>
      </text>
    </comment>
    <comment ref="F29" authorId="0" shapeId="0">
      <text>
        <r>
          <rPr>
            <sz val="9"/>
            <color indexed="81"/>
            <rFont val="Tahoma"/>
            <family val="2"/>
          </rPr>
          <t>Geo: OX
Formula: Fvo5 = Fvo5.3.1 + Fvo5.3.2</t>
        </r>
      </text>
    </comment>
    <comment ref="B30" authorId="1" shapeId="0">
      <text>
        <r>
          <rPr>
            <sz val="9"/>
            <color indexed="81"/>
            <rFont val="Tahoma"/>
            <family val="2"/>
          </rPr>
          <t xml:space="preserve">5 Cash withdrawals
5.2 Of which cash withdrawals with cards with a credit or delayed debit function
</t>
        </r>
      </text>
    </comment>
    <comment ref="B31" authorId="1" shapeId="0">
      <text>
        <r>
          <rPr>
            <sz val="9"/>
            <color indexed="81"/>
            <rFont val="Tahoma"/>
            <family val="2"/>
          </rPr>
          <t xml:space="preserve">5 Cash withdrawals
5.2 Of which cash withdrawals with cards with a credit or delayed debit function
</t>
        </r>
      </text>
    </comment>
    <comment ref="B32" authorId="1" shapeId="0">
      <text>
        <r>
          <rPr>
            <sz val="9"/>
            <color indexed="81"/>
            <rFont val="Tahoma"/>
            <family val="2"/>
          </rPr>
          <t xml:space="preserve">5 Cash withdrawals
5.2 Of which cash withdrawals with cards with a credit or delayed debit function
</t>
        </r>
      </text>
    </comment>
    <comment ref="B33" authorId="1" shapeId="0">
      <text>
        <r>
          <rPr>
            <sz val="9"/>
            <color indexed="81"/>
            <rFont val="Tahoma"/>
            <family val="2"/>
          </rPr>
          <t xml:space="preserve">5 Cash withdrawals
5.3 
5.3.1 Issuance of a payment order (cash withdrawal) by the fraudster
</t>
        </r>
      </text>
    </comment>
    <comment ref="F33" authorId="0" shapeId="0">
      <text>
        <r>
          <rPr>
            <sz val="9"/>
            <color indexed="81"/>
            <rFont val="Tahoma"/>
            <family val="2"/>
          </rPr>
          <t>Geo: LU
Formula: Fvo5.3.1 = Fvo5.3.1.1 + Fvo5.3.1.2 + Fvo5.3.1.3 + Fvo5.3.1.4</t>
        </r>
      </text>
    </comment>
    <comment ref="B34" authorId="1" shapeId="0">
      <text>
        <r>
          <rPr>
            <sz val="9"/>
            <color indexed="81"/>
            <rFont val="Tahoma"/>
            <family val="2"/>
          </rPr>
          <t xml:space="preserve">5 Cash withdrawals
5.3 
5.3.1 Issuance of a payment order (cash withdrawal) by the fraudster
</t>
        </r>
      </text>
    </comment>
    <comment ref="F34" authorId="0" shapeId="0">
      <text>
        <r>
          <rPr>
            <sz val="9"/>
            <color indexed="81"/>
            <rFont val="Tahoma"/>
            <family val="2"/>
          </rPr>
          <t>Geo: IX
Formula: Fvo5.3.1 = Fvo5.3.1.1 + Fvo5.3.1.2 + Fvo5.3.1.3 + Fvo5.3.1.4</t>
        </r>
      </text>
    </comment>
    <comment ref="B35" authorId="1" shapeId="0">
      <text>
        <r>
          <rPr>
            <sz val="9"/>
            <color indexed="81"/>
            <rFont val="Tahoma"/>
            <family val="2"/>
          </rPr>
          <t xml:space="preserve">5 Cash withdrawals
5.3 
5.3.1 Issuance of a payment order (cash withdrawal) by the fraudster
</t>
        </r>
      </text>
    </comment>
    <comment ref="F35" authorId="0" shapeId="0">
      <text>
        <r>
          <rPr>
            <sz val="9"/>
            <color indexed="81"/>
            <rFont val="Tahoma"/>
            <family val="2"/>
          </rPr>
          <t>Geo: OX
Formula: Fvo5.3.1 = Fvo5.3.1.1 + Fvo5.3.1.2 + Fvo5.3.1.3 + Fvo5.3.1.4</t>
        </r>
      </text>
    </comment>
    <comment ref="B36" authorId="1" shapeId="0">
      <text>
        <r>
          <rPr>
            <sz val="9"/>
            <color indexed="81"/>
            <rFont val="Tahoma"/>
            <family val="2"/>
          </rPr>
          <t xml:space="preserve">5 Cash withdrawals
5.3 
5.3.1 Issuance of a payment order (cash withdrawal) by the fraudster
5.3.1.1 Lost or stolen card
</t>
        </r>
      </text>
    </comment>
    <comment ref="B37" authorId="1" shapeId="0">
      <text>
        <r>
          <rPr>
            <sz val="9"/>
            <color indexed="81"/>
            <rFont val="Tahoma"/>
            <family val="2"/>
          </rPr>
          <t xml:space="preserve">5 Cash withdrawals
5.3 
5.3.1 Issuance of a payment order (cash withdrawal) by the fraudster
5.3.1.1 Lost or stolen card
</t>
        </r>
      </text>
    </comment>
    <comment ref="B38" authorId="1" shapeId="0">
      <text>
        <r>
          <rPr>
            <sz val="9"/>
            <color indexed="81"/>
            <rFont val="Tahoma"/>
            <family val="2"/>
          </rPr>
          <t xml:space="preserve">5 Cash withdrawals
5.3 
5.3.1 Issuance of a payment order (cash withdrawal) by the fraudster
5.3.1.1 Lost or stolen card
</t>
        </r>
      </text>
    </comment>
    <comment ref="B39" authorId="1" shapeId="0">
      <text>
        <r>
          <rPr>
            <sz val="9"/>
            <color indexed="81"/>
            <rFont val="Tahoma"/>
            <family val="2"/>
          </rPr>
          <t xml:space="preserve">5 Cash withdrawals
5.3 
5.3.1 Issuance of a payment order (cash withdrawal) by the fraudster
5.3.1.2 Card not received
</t>
        </r>
      </text>
    </comment>
    <comment ref="B40" authorId="1" shapeId="0">
      <text>
        <r>
          <rPr>
            <sz val="9"/>
            <color indexed="81"/>
            <rFont val="Tahoma"/>
            <family val="2"/>
          </rPr>
          <t xml:space="preserve">5 Cash withdrawals
5.3 
5.3.1 Issuance of a payment order (cash withdrawal) by the fraudster
5.3.1.2 Card not received
</t>
        </r>
      </text>
    </comment>
    <comment ref="B41" authorId="1" shapeId="0">
      <text>
        <r>
          <rPr>
            <sz val="9"/>
            <color indexed="81"/>
            <rFont val="Tahoma"/>
            <family val="2"/>
          </rPr>
          <t xml:space="preserve">5 Cash withdrawals
5.3 
5.3.1 Issuance of a payment order (cash withdrawal) by the fraudster
5.3.1.2 Card not received
</t>
        </r>
      </text>
    </comment>
    <comment ref="B42" authorId="1" shapeId="0">
      <text>
        <r>
          <rPr>
            <sz val="9"/>
            <color indexed="81"/>
            <rFont val="Tahoma"/>
            <family val="2"/>
          </rPr>
          <t xml:space="preserve">5 Cash withdrawals
5.3 
5.3.1 Issuance of a payment order (cash withdrawal) by the fraudster
5.3.1.3 Counterfeit card
</t>
        </r>
      </text>
    </comment>
    <comment ref="B43" authorId="1" shapeId="0">
      <text>
        <r>
          <rPr>
            <sz val="9"/>
            <color indexed="81"/>
            <rFont val="Tahoma"/>
            <family val="2"/>
          </rPr>
          <t xml:space="preserve">5 Cash withdrawals
5.3 
5.3.1 Issuance of a payment order (cash withdrawal) by the fraudster
5.3.1.3 Counterfeit card
</t>
        </r>
      </text>
    </comment>
    <comment ref="B44" authorId="1" shapeId="0">
      <text>
        <r>
          <rPr>
            <sz val="9"/>
            <color indexed="81"/>
            <rFont val="Tahoma"/>
            <family val="2"/>
          </rPr>
          <t xml:space="preserve">5 Cash withdrawals
5.3 
5.3.1 Issuance of a payment order (cash withdrawal) by the fraudster
5.3.1.3 Counterfeit card
</t>
        </r>
      </text>
    </comment>
    <comment ref="B45" authorId="1" shapeId="0">
      <text>
        <r>
          <rPr>
            <sz val="9"/>
            <color indexed="81"/>
            <rFont val="Tahoma"/>
            <family val="2"/>
          </rPr>
          <t xml:space="preserve">5 Cash withdrawals
5.3 
5.3.1 Issuance of a payment order (cash withdrawal) by the fraudster
5.3.1.4 Other
</t>
        </r>
      </text>
    </comment>
    <comment ref="B46" authorId="1" shapeId="0">
      <text>
        <r>
          <rPr>
            <sz val="9"/>
            <color indexed="81"/>
            <rFont val="Tahoma"/>
            <family val="2"/>
          </rPr>
          <t xml:space="preserve">5 Cash withdrawals
5.3 
5.3.1 Issuance of a payment order (cash withdrawal) by the fraudster
5.3.1.4 Other
</t>
        </r>
      </text>
    </comment>
    <comment ref="B47" authorId="1" shapeId="0">
      <text>
        <r>
          <rPr>
            <sz val="9"/>
            <color indexed="81"/>
            <rFont val="Tahoma"/>
            <family val="2"/>
          </rPr>
          <t xml:space="preserve">5 Cash withdrawals
5.3 
5.3.1 Issuance of a payment order (cash withdrawal) by the fraudster
5.3.1.4 Other
</t>
        </r>
      </text>
    </comment>
    <comment ref="B48" authorId="1" shapeId="0">
      <text>
        <r>
          <rPr>
            <sz val="9"/>
            <color indexed="81"/>
            <rFont val="Tahoma"/>
            <family val="2"/>
          </rPr>
          <t xml:space="preserve">5 Cash withdrawals
5.3 
5.3.2 Manipulation of the payer to make a cash withdrawal
</t>
        </r>
      </text>
    </comment>
    <comment ref="B49" authorId="1" shapeId="0">
      <text>
        <r>
          <rPr>
            <sz val="9"/>
            <color indexed="81"/>
            <rFont val="Tahoma"/>
            <family val="2"/>
          </rPr>
          <t xml:space="preserve">5 Cash withdrawals
5.3 
5.3.2 Manipulation of the payer to make a cash withdrawal
</t>
        </r>
      </text>
    </comment>
    <comment ref="B50" authorId="1" shapeId="0">
      <text>
        <r>
          <rPr>
            <sz val="9"/>
            <color indexed="81"/>
            <rFont val="Tahoma"/>
            <family val="2"/>
          </rPr>
          <t xml:space="preserve">5 Cash withdrawals
5.3 
5.3.2 Manipulation of the payer to make a cash withdrawal
</t>
        </r>
      </text>
    </comment>
    <comment ref="B51" authorId="1" shapeId="0">
      <text>
        <r>
          <rPr>
            <sz val="9"/>
            <color indexed="81"/>
            <rFont val="Tahoma"/>
            <family val="2"/>
          </rPr>
          <t xml:space="preserve">5 Cash withdrawals
</t>
        </r>
      </text>
    </comment>
    <comment ref="F51" authorId="0" shapeId="0">
      <text>
        <r>
          <rPr>
            <sz val="9"/>
            <color indexed="81"/>
            <rFont val="Tahoma"/>
            <family val="2"/>
          </rPr>
          <t>Geo: LU
Formula: Fva5 = Fva5.1 + Fva5.2</t>
        </r>
      </text>
    </comment>
    <comment ref="B52" authorId="1" shapeId="0">
      <text>
        <r>
          <rPr>
            <sz val="9"/>
            <color indexed="81"/>
            <rFont val="Tahoma"/>
            <family val="2"/>
          </rPr>
          <t xml:space="preserve">5 Cash withdrawals
</t>
        </r>
      </text>
    </comment>
    <comment ref="F52" authorId="0" shapeId="0">
      <text>
        <r>
          <rPr>
            <sz val="9"/>
            <color indexed="81"/>
            <rFont val="Tahoma"/>
            <family val="2"/>
          </rPr>
          <t>Geo: IX
Formula: Fva5 = Fva5.1 + Fva5.2</t>
        </r>
      </text>
    </comment>
    <comment ref="B53" authorId="1" shapeId="0">
      <text>
        <r>
          <rPr>
            <sz val="9"/>
            <color indexed="81"/>
            <rFont val="Tahoma"/>
            <family val="2"/>
          </rPr>
          <t xml:space="preserve">5 Cash withdrawals
</t>
        </r>
      </text>
    </comment>
    <comment ref="F53" authorId="0" shapeId="0">
      <text>
        <r>
          <rPr>
            <sz val="9"/>
            <color indexed="81"/>
            <rFont val="Tahoma"/>
            <family val="2"/>
          </rPr>
          <t>Geo: OX
Formula: Fva5 = Fva5.1 + Fva5.2</t>
        </r>
      </text>
    </comment>
    <comment ref="B54" authorId="1" shapeId="0">
      <text>
        <r>
          <rPr>
            <sz val="9"/>
            <color indexed="81"/>
            <rFont val="Tahoma"/>
            <family val="2"/>
          </rPr>
          <t xml:space="preserve">5 Cash withdrawals
5.1 Of which cash withdrawals with cards with a debit function
</t>
        </r>
      </text>
    </comment>
    <comment ref="F54" authorId="0" shapeId="0">
      <text>
        <r>
          <rPr>
            <sz val="9"/>
            <color indexed="81"/>
            <rFont val="Tahoma"/>
            <family val="2"/>
          </rPr>
          <t>Geo: LU
Formula: Fva5 = Fva5.3.1 + Fva5.3.2</t>
        </r>
      </text>
    </comment>
    <comment ref="B55" authorId="1" shapeId="0">
      <text>
        <r>
          <rPr>
            <sz val="9"/>
            <color indexed="81"/>
            <rFont val="Tahoma"/>
            <family val="2"/>
          </rPr>
          <t xml:space="preserve">5 Cash withdrawals
5.1 Of which cash withdrawals with cards with a debit function
</t>
        </r>
      </text>
    </comment>
    <comment ref="F55" authorId="0" shapeId="0">
      <text>
        <r>
          <rPr>
            <sz val="9"/>
            <color indexed="81"/>
            <rFont val="Tahoma"/>
            <family val="2"/>
          </rPr>
          <t>Geo: IX
Formula: Fva5 = Fva5.3.1 + Fva5.3.2</t>
        </r>
      </text>
    </comment>
    <comment ref="B56" authorId="1" shapeId="0">
      <text>
        <r>
          <rPr>
            <sz val="9"/>
            <color indexed="81"/>
            <rFont val="Tahoma"/>
            <family val="2"/>
          </rPr>
          <t xml:space="preserve">5 Cash withdrawals
5.1 Of which cash withdrawals with cards with a debit function
</t>
        </r>
      </text>
    </comment>
    <comment ref="F56" authorId="0" shapeId="0">
      <text>
        <r>
          <rPr>
            <sz val="9"/>
            <color indexed="81"/>
            <rFont val="Tahoma"/>
            <family val="2"/>
          </rPr>
          <t>Geo: OX
Formula: Fva5 = Fva5.3.1 + Fva5.3.2</t>
        </r>
      </text>
    </comment>
    <comment ref="B57" authorId="1" shapeId="0">
      <text>
        <r>
          <rPr>
            <sz val="9"/>
            <color indexed="81"/>
            <rFont val="Tahoma"/>
            <family val="2"/>
          </rPr>
          <t xml:space="preserve">5 Cash withdrawals
5.2 Of which cash withdrawals with cards with a credit or delayed debit function
</t>
        </r>
      </text>
    </comment>
    <comment ref="B58" authorId="1" shapeId="0">
      <text>
        <r>
          <rPr>
            <sz val="9"/>
            <color indexed="81"/>
            <rFont val="Tahoma"/>
            <family val="2"/>
          </rPr>
          <t xml:space="preserve">5 Cash withdrawals
5.2 Of which cash withdrawals with cards with a credit or delayed debit function
</t>
        </r>
      </text>
    </comment>
    <comment ref="B59" authorId="1" shapeId="0">
      <text>
        <r>
          <rPr>
            <sz val="9"/>
            <color indexed="81"/>
            <rFont val="Tahoma"/>
            <family val="2"/>
          </rPr>
          <t xml:space="preserve">5 Cash withdrawals
5.2 Of which cash withdrawals with cards with a credit or delayed debit function
</t>
        </r>
      </text>
    </comment>
    <comment ref="B60" authorId="1" shapeId="0">
      <text>
        <r>
          <rPr>
            <sz val="9"/>
            <color indexed="81"/>
            <rFont val="Tahoma"/>
            <family val="2"/>
          </rPr>
          <t xml:space="preserve">5 Cash withdrawals
5.3 
5.3.1 Issuance of a payment order (cash withdrawal) by the fraudster
</t>
        </r>
      </text>
    </comment>
    <comment ref="F60" authorId="0" shapeId="0">
      <text>
        <r>
          <rPr>
            <sz val="9"/>
            <color indexed="81"/>
            <rFont val="Tahoma"/>
            <family val="2"/>
          </rPr>
          <t>Geo: LU
Formula: Fva5.3.1 = Fva5.3.1.1 + Fva5.3.1.2 + Fva5.3.1.3 + Fva5.3.1.4</t>
        </r>
      </text>
    </comment>
    <comment ref="B61" authorId="1" shapeId="0">
      <text>
        <r>
          <rPr>
            <sz val="9"/>
            <color indexed="81"/>
            <rFont val="Tahoma"/>
            <family val="2"/>
          </rPr>
          <t xml:space="preserve">5 Cash withdrawals
5.3 
5.3.1 Issuance of a payment order (cash withdrawal) by the fraudster
</t>
        </r>
      </text>
    </comment>
    <comment ref="F61" authorId="0" shapeId="0">
      <text>
        <r>
          <rPr>
            <sz val="9"/>
            <color indexed="81"/>
            <rFont val="Tahoma"/>
            <family val="2"/>
          </rPr>
          <t>Geo: IX
Formula: Fva5.3.1 = Fva5.3.1.1 + Fva5.3.1.2 + Fva5.3.1.3 + Fva5.3.1.4</t>
        </r>
      </text>
    </comment>
    <comment ref="B62" authorId="1" shapeId="0">
      <text>
        <r>
          <rPr>
            <sz val="9"/>
            <color indexed="81"/>
            <rFont val="Tahoma"/>
            <family val="2"/>
          </rPr>
          <t xml:space="preserve">5 Cash withdrawals
5.3 
5.3.1 Issuance of a payment order (cash withdrawal) by the fraudster
</t>
        </r>
      </text>
    </comment>
    <comment ref="F62" authorId="0" shapeId="0">
      <text>
        <r>
          <rPr>
            <sz val="9"/>
            <color indexed="81"/>
            <rFont val="Tahoma"/>
            <family val="2"/>
          </rPr>
          <t>Geo: OX
Formula: Fva5.3.1 = Fva5.3.1.1 + Fva5.3.1.2 + Fva5.3.1.3 + Fva5.3.1.4</t>
        </r>
      </text>
    </comment>
    <comment ref="B63" authorId="1" shapeId="0">
      <text>
        <r>
          <rPr>
            <sz val="9"/>
            <color indexed="81"/>
            <rFont val="Tahoma"/>
            <family val="2"/>
          </rPr>
          <t xml:space="preserve">5 Cash withdrawals
5.3 
5.3.1 Issuance of a payment order (cash withdrawal) by the fraudster
5.3.1.1 Lost or stolen card
</t>
        </r>
      </text>
    </comment>
    <comment ref="B64" authorId="1" shapeId="0">
      <text>
        <r>
          <rPr>
            <sz val="9"/>
            <color indexed="81"/>
            <rFont val="Tahoma"/>
            <family val="2"/>
          </rPr>
          <t xml:space="preserve">5 Cash withdrawals
5.3 
5.3.1 Issuance of a payment order (cash withdrawal) by the fraudster
5.3.1.1 Lost or stolen card
</t>
        </r>
      </text>
    </comment>
    <comment ref="B65" authorId="1" shapeId="0">
      <text>
        <r>
          <rPr>
            <sz val="9"/>
            <color indexed="81"/>
            <rFont val="Tahoma"/>
            <family val="2"/>
          </rPr>
          <t xml:space="preserve">5 Cash withdrawals
5.3 
5.3.1 Issuance of a payment order (cash withdrawal) by the fraudster
5.3.1.1 Lost or stolen card
</t>
        </r>
      </text>
    </comment>
    <comment ref="B66" authorId="1" shapeId="0">
      <text>
        <r>
          <rPr>
            <sz val="9"/>
            <color indexed="81"/>
            <rFont val="Tahoma"/>
            <family val="2"/>
          </rPr>
          <t xml:space="preserve">5 Cash withdrawals
5.3 
5.3.1 Issuance of a payment order (cash withdrawal) by the fraudster
5.3.1.2 Card not received
</t>
        </r>
      </text>
    </comment>
    <comment ref="B67" authorId="1" shapeId="0">
      <text>
        <r>
          <rPr>
            <sz val="9"/>
            <color indexed="81"/>
            <rFont val="Tahoma"/>
            <family val="2"/>
          </rPr>
          <t xml:space="preserve">5 Cash withdrawals
5.3 
5.3.1 Issuance of a payment order (cash withdrawal) by the fraudster
5.3.1.2 Card not received
</t>
        </r>
      </text>
    </comment>
    <comment ref="B68" authorId="1" shapeId="0">
      <text>
        <r>
          <rPr>
            <sz val="9"/>
            <color indexed="81"/>
            <rFont val="Tahoma"/>
            <family val="2"/>
          </rPr>
          <t xml:space="preserve">5 Cash withdrawals
5.3 
5.3.1 Issuance of a payment order (cash withdrawal) by the fraudster
5.3.1.2 Card not received
</t>
        </r>
      </text>
    </comment>
    <comment ref="B69" authorId="1" shapeId="0">
      <text>
        <r>
          <rPr>
            <sz val="9"/>
            <color indexed="81"/>
            <rFont val="Tahoma"/>
            <family val="2"/>
          </rPr>
          <t xml:space="preserve">5 Cash withdrawals
5.3 
5.3.1 Issuance of a payment order (cash withdrawal) by the fraudster
5.3.1.3 Counterfeit card
</t>
        </r>
      </text>
    </comment>
    <comment ref="B70" authorId="1" shapeId="0">
      <text>
        <r>
          <rPr>
            <sz val="9"/>
            <color indexed="81"/>
            <rFont val="Tahoma"/>
            <family val="2"/>
          </rPr>
          <t xml:space="preserve">5 Cash withdrawals
5.3 
5.3.1 Issuance of a payment order (cash withdrawal) by the fraudster
5.3.1.3 Counterfeit card
</t>
        </r>
      </text>
    </comment>
    <comment ref="B71" authorId="1" shapeId="0">
      <text>
        <r>
          <rPr>
            <sz val="9"/>
            <color indexed="81"/>
            <rFont val="Tahoma"/>
            <family val="2"/>
          </rPr>
          <t xml:space="preserve">5 Cash withdrawals
5.3 
5.3.1 Issuance of a payment order (cash withdrawal) by the fraudster
5.3.1.3 Counterfeit card
</t>
        </r>
      </text>
    </comment>
    <comment ref="B72" authorId="1" shapeId="0">
      <text>
        <r>
          <rPr>
            <sz val="9"/>
            <color indexed="81"/>
            <rFont val="Tahoma"/>
            <family val="2"/>
          </rPr>
          <t xml:space="preserve">5 Cash withdrawals
5.3 
5.3.1 Issuance of a payment order (cash withdrawal) by the fraudster
5.3.1.4 Other
</t>
        </r>
      </text>
    </comment>
    <comment ref="B73" authorId="1" shapeId="0">
      <text>
        <r>
          <rPr>
            <sz val="9"/>
            <color indexed="81"/>
            <rFont val="Tahoma"/>
            <family val="2"/>
          </rPr>
          <t xml:space="preserve">5 Cash withdrawals
5.3 
5.3.1 Issuance of a payment order (cash withdrawal) by the fraudster
5.3.1.4 Other
</t>
        </r>
      </text>
    </comment>
    <comment ref="B74" authorId="1" shapeId="0">
      <text>
        <r>
          <rPr>
            <sz val="9"/>
            <color indexed="81"/>
            <rFont val="Tahoma"/>
            <family val="2"/>
          </rPr>
          <t xml:space="preserve">5 Cash withdrawals
5.3 
5.3.1 Issuance of a payment order (cash withdrawal) by the fraudster
5.3.1.4 Other
</t>
        </r>
      </text>
    </comment>
    <comment ref="B75" authorId="1" shapeId="0">
      <text>
        <r>
          <rPr>
            <sz val="9"/>
            <color indexed="81"/>
            <rFont val="Tahoma"/>
            <family val="2"/>
          </rPr>
          <t xml:space="preserve">5 Cash withdrawals
5.3 
5.3.2 Manipulation of the payer to make a cash withdrawal
</t>
        </r>
      </text>
    </comment>
    <comment ref="B76" authorId="1" shapeId="0">
      <text>
        <r>
          <rPr>
            <sz val="9"/>
            <color indexed="81"/>
            <rFont val="Tahoma"/>
            <family val="2"/>
          </rPr>
          <t xml:space="preserve">5 Cash withdrawals
5.3 
5.3.2 Manipulation of the payer to make a cash withdrawal
</t>
        </r>
      </text>
    </comment>
    <comment ref="B77" authorId="1" shapeId="0">
      <text>
        <r>
          <rPr>
            <sz val="9"/>
            <color indexed="81"/>
            <rFont val="Tahoma"/>
            <family val="2"/>
          </rPr>
          <t xml:space="preserve">5 Cash withdrawals
5.3 
5.3.2 Manipulation of the payer to make a cash withdrawal
</t>
        </r>
      </text>
    </comment>
    <comment ref="B78" authorId="1" shapeId="0">
      <text>
        <r>
          <rPr>
            <sz val="9"/>
            <color indexed="81"/>
            <rFont val="Tahoma"/>
            <family val="2"/>
          </rPr>
          <t>9.5PSP Losses due to fraud per liability bearer (Cash withdrawals): The reporting payment service provider</t>
        </r>
      </text>
    </comment>
    <comment ref="B79" authorId="1" shapeId="0">
      <text>
        <r>
          <rPr>
            <sz val="9"/>
            <color indexed="81"/>
            <rFont val="Tahoma"/>
            <family val="2"/>
          </rPr>
          <t>9.5PSU Losses due to fraud per liability bearer (Cash withdrawals): The Payment service user (account holder)</t>
        </r>
      </text>
    </comment>
    <comment ref="B80" authorId="1" shapeId="0">
      <text>
        <r>
          <rPr>
            <sz val="9"/>
            <color indexed="81"/>
            <rFont val="Tahoma"/>
            <family val="2"/>
          </rPr>
          <t>9.5O Losses due to fraud per liability bearer (Cash withdrawals): Others</t>
        </r>
      </text>
    </comment>
  </commentList>
</comments>
</file>

<file path=xl/comments7.xml><?xml version="1.0" encoding="utf-8"?>
<comments xmlns="http://schemas.openxmlformats.org/spreadsheetml/2006/main">
  <authors>
    <author>Pavel Dvorak</author>
    <author>Pavel Dvořák</author>
    <author>Hofmeister, Robert</author>
    <author>Robert Hofmeister</author>
  </authors>
  <commentList>
    <comment ref="F4" authorId="0" shapeId="0">
      <text>
        <r>
          <rPr>
            <sz val="9"/>
            <color indexed="81"/>
            <rFont val="Tahoma"/>
            <family val="2"/>
          </rPr>
          <t>This check verifies that each total is equal to the sum of its elements.
 In all cases, 0 or TRUE is the expected result.
 The check formula is included in the comment for each cell.</t>
        </r>
      </text>
    </comment>
    <comment ref="G4" authorId="0" shapeId="0">
      <text>
        <r>
          <rPr>
            <sz val="9"/>
            <color indexed="81"/>
            <rFont val="Tahoma"/>
            <family val="2"/>
          </rPr>
          <t>No empty cells are expected.
Both value and data availability must be filled.</t>
        </r>
      </text>
    </comment>
    <comment ref="H4" authorId="0" shapeId="0">
      <text>
        <r>
          <rPr>
            <sz val="9"/>
            <color indexed="81"/>
            <rFont val="Tahoma"/>
            <family val="2"/>
          </rPr>
          <t>For positive values, data availability flag should be "OK". 
 Also, the E flag is only allowed for fraud data.</t>
        </r>
      </text>
    </comment>
    <comment ref="I4" authorId="0" shapeId="0">
      <text>
        <r>
          <rPr>
            <sz val="9"/>
            <color indexed="81"/>
            <rFont val="Tahoma"/>
            <family val="2"/>
          </rPr>
          <t>Part 1:
Fva &gt; 0 if and only if Fvo &gt; 0 
Pva &gt; 0 if and only if Pvo &gt; 0
Part 2:
Pvo &gt;= Fvo, and Pva &gt;= Fva</t>
        </r>
      </text>
    </comment>
    <comment ref="A5" authorId="1" shapeId="0">
      <text>
        <r>
          <rPr>
            <sz val="9"/>
            <color indexed="81"/>
            <rFont val="Tahoma"/>
            <family val="2"/>
          </rPr>
          <t>For the cross-border transactions, the relevant geo codes should be used:
"IX" stands for cross-border within EEA
"OX" stands for cross-border outside EEA 
"XX" is a generic geo code to be used for reporting of "losses due to fraud per liability bearer".</t>
        </r>
      </text>
    </comment>
    <comment ref="B5" authorId="1" shapeId="0">
      <text>
        <r>
          <rPr>
            <sz val="9"/>
            <color indexed="81"/>
            <rFont val="Tahoma"/>
            <family val="2"/>
          </rPr>
          <t>See table "Field codes" for more details.</t>
        </r>
      </text>
    </comment>
    <comment ref="C5" authorId="2" shapeId="0">
      <text>
        <r>
          <rPr>
            <sz val="8"/>
            <color indexed="81"/>
            <rFont val="Tahoma"/>
            <family val="2"/>
          </rPr>
          <t xml:space="preserve">please </t>
        </r>
        <r>
          <rPr>
            <b/>
            <sz val="8"/>
            <color indexed="81"/>
            <rFont val="Tahoma"/>
            <family val="2"/>
          </rPr>
          <t xml:space="preserve">do not modify the </t>
        </r>
        <r>
          <rPr>
            <sz val="8"/>
            <color indexed="81"/>
            <rFont val="Tahoma"/>
            <family val="2"/>
          </rPr>
          <t>number</t>
        </r>
        <r>
          <rPr>
            <b/>
            <sz val="8"/>
            <color indexed="81"/>
            <rFont val="Tahoma"/>
            <family val="2"/>
          </rPr>
          <t xml:space="preserve"> format.
to be reported in actual units, with two decimals for values
</t>
        </r>
      </text>
    </comment>
    <comment ref="D5" authorId="3" shapeId="0">
      <text>
        <r>
          <rPr>
            <sz val="8"/>
            <color indexed="81"/>
            <rFont val="Tahoma"/>
            <family val="2"/>
          </rPr>
          <t xml:space="preserve">Indicate if </t>
        </r>
        <r>
          <rPr>
            <b/>
            <sz val="8"/>
            <color indexed="81"/>
            <rFont val="Tahoma"/>
            <family val="2"/>
          </rPr>
          <t>data entry</t>
        </r>
        <r>
          <rPr>
            <sz val="8"/>
            <color indexed="81"/>
            <rFont val="Tahoma"/>
            <family val="2"/>
          </rPr>
          <t xml:space="preserve"> is 
available (</t>
        </r>
        <r>
          <rPr>
            <b/>
            <sz val="8"/>
            <color indexed="81"/>
            <rFont val="Tahoma"/>
            <family val="2"/>
          </rPr>
          <t>OK</t>
        </r>
        <r>
          <rPr>
            <sz val="8"/>
            <color indexed="81"/>
            <rFont val="Tahoma"/>
            <family val="2"/>
          </rPr>
          <t>)
not applicable</t>
        </r>
        <r>
          <rPr>
            <b/>
            <sz val="8"/>
            <color indexed="81"/>
            <rFont val="Tahoma"/>
            <family val="2"/>
          </rPr>
          <t xml:space="preserve"> </t>
        </r>
        <r>
          <rPr>
            <sz val="8"/>
            <color indexed="81"/>
            <rFont val="Tahoma"/>
            <family val="2"/>
          </rPr>
          <t>(</t>
        </r>
        <r>
          <rPr>
            <b/>
            <sz val="8"/>
            <color indexed="81"/>
            <rFont val="Tahoma"/>
            <family val="2"/>
          </rPr>
          <t>NA</t>
        </r>
        <r>
          <rPr>
            <sz val="8"/>
            <color indexed="81"/>
            <rFont val="Tahoma"/>
            <family val="2"/>
          </rPr>
          <t>)
an estimate (</t>
        </r>
        <r>
          <rPr>
            <b/>
            <sz val="8"/>
            <color indexed="81"/>
            <rFont val="Tahoma"/>
            <family val="2"/>
          </rPr>
          <t>E</t>
        </r>
        <r>
          <rPr>
            <sz val="8"/>
            <color indexed="81"/>
            <rFont val="Tahoma"/>
            <family val="2"/>
          </rPr>
          <t>) ← only for fraud data</t>
        </r>
      </text>
    </comment>
    <comment ref="E5" authorId="3" shapeId="0">
      <text>
        <r>
          <rPr>
            <sz val="8"/>
            <color indexed="81"/>
            <rFont val="Tahoma"/>
            <family val="2"/>
          </rPr>
          <t xml:space="preserve">Can be used for providing further information in the form of free text comments.
Please do </t>
        </r>
        <r>
          <rPr>
            <b/>
            <sz val="8"/>
            <color indexed="81"/>
            <rFont val="Tahoma"/>
            <family val="2"/>
          </rPr>
          <t>not</t>
        </r>
        <r>
          <rPr>
            <sz val="8"/>
            <color indexed="81"/>
            <rFont val="Tahoma"/>
            <family val="2"/>
          </rPr>
          <t xml:space="preserve"> include the character ";" (semicolon)</t>
        </r>
      </text>
    </comment>
    <comment ref="B6" authorId="1" shapeId="0">
      <text>
        <r>
          <rPr>
            <sz val="9"/>
            <color indexed="81"/>
            <rFont val="Tahoma"/>
            <family val="2"/>
          </rPr>
          <t xml:space="preserve">6 E-money payment transactions
</t>
        </r>
      </text>
    </comment>
    <comment ref="F6" authorId="0" shapeId="0">
      <text>
        <r>
          <rPr>
            <sz val="9"/>
            <color indexed="81"/>
            <rFont val="Tahoma"/>
            <family val="2"/>
          </rPr>
          <t>Geo: LU
Formula: Pvo6 = Pvo6.1 + Pvo6.2</t>
        </r>
      </text>
    </comment>
    <comment ref="B7" authorId="1" shapeId="0">
      <text>
        <r>
          <rPr>
            <sz val="9"/>
            <color indexed="81"/>
            <rFont val="Tahoma"/>
            <family val="2"/>
          </rPr>
          <t xml:space="preserve">6 E-money payment transactions
</t>
        </r>
      </text>
    </comment>
    <comment ref="F7" authorId="0" shapeId="0">
      <text>
        <r>
          <rPr>
            <sz val="9"/>
            <color indexed="81"/>
            <rFont val="Tahoma"/>
            <family val="2"/>
          </rPr>
          <t>Geo: IX
Formula: Pvo6 = Pvo6.1 + Pvo6.2</t>
        </r>
      </text>
    </comment>
    <comment ref="B8" authorId="1" shapeId="0">
      <text>
        <r>
          <rPr>
            <sz val="9"/>
            <color indexed="81"/>
            <rFont val="Tahoma"/>
            <family val="2"/>
          </rPr>
          <t xml:space="preserve">6 E-money payment transactions
</t>
        </r>
      </text>
    </comment>
    <comment ref="F8" authorId="0" shapeId="0">
      <text>
        <r>
          <rPr>
            <sz val="9"/>
            <color indexed="81"/>
            <rFont val="Tahoma"/>
            <family val="2"/>
          </rPr>
          <t>Geo: OX
Formula: Pvo6 = Pvo6.1 + Pvo6.2</t>
        </r>
      </text>
    </comment>
    <comment ref="B9" authorId="1" shapeId="0">
      <text>
        <r>
          <rPr>
            <sz val="9"/>
            <color indexed="81"/>
            <rFont val="Tahoma"/>
            <family val="2"/>
          </rPr>
          <t xml:space="preserve">6 E-money payment transactions
6.1 Of which via remote payment initiation channel
</t>
        </r>
      </text>
    </comment>
    <comment ref="F9" authorId="0" shapeId="0">
      <text>
        <r>
          <rPr>
            <sz val="9"/>
            <color indexed="81"/>
            <rFont val="Tahoma"/>
            <family val="2"/>
          </rPr>
          <t>Geo: LU
Formula: Pvo6.1 = Pvo6.1.1 + Pvo6.1.2</t>
        </r>
      </text>
    </comment>
    <comment ref="B10" authorId="1" shapeId="0">
      <text>
        <r>
          <rPr>
            <sz val="9"/>
            <color indexed="81"/>
            <rFont val="Tahoma"/>
            <family val="2"/>
          </rPr>
          <t xml:space="preserve">6 E-money payment transactions
6.1 Of which via remote payment initiation channel
</t>
        </r>
      </text>
    </comment>
    <comment ref="F10" authorId="0" shapeId="0">
      <text>
        <r>
          <rPr>
            <sz val="9"/>
            <color indexed="81"/>
            <rFont val="Tahoma"/>
            <family val="2"/>
          </rPr>
          <t>Geo: IX
Formula: Pvo6.1 = Pvo6.1.1 + Pvo6.1.2</t>
        </r>
      </text>
    </comment>
    <comment ref="B11" authorId="1" shapeId="0">
      <text>
        <r>
          <rPr>
            <sz val="9"/>
            <color indexed="81"/>
            <rFont val="Tahoma"/>
            <family val="2"/>
          </rPr>
          <t xml:space="preserve">6 E-money payment transactions
6.1 Of which via remote payment initiation channel
</t>
        </r>
      </text>
    </comment>
    <comment ref="F11" authorId="0" shapeId="0">
      <text>
        <r>
          <rPr>
            <sz val="9"/>
            <color indexed="81"/>
            <rFont val="Tahoma"/>
            <family val="2"/>
          </rPr>
          <t>Geo: OX
Formula: Pvo6.1 = Pvo6.1.1 + Pvo6.1.2</t>
        </r>
      </text>
    </comment>
    <comment ref="B12" authorId="1" shapeId="0">
      <text>
        <r>
          <rPr>
            <sz val="9"/>
            <color indexed="81"/>
            <rFont val="Tahoma"/>
            <family val="2"/>
          </rPr>
          <t xml:space="preserve">6 E-money payment transactions
6.1 Of which via remote payment initiation channel
6.1.1 of which authenticated via strong customer authentication
</t>
        </r>
      </text>
    </comment>
    <comment ref="B13" authorId="1" shapeId="0">
      <text>
        <r>
          <rPr>
            <sz val="9"/>
            <color indexed="81"/>
            <rFont val="Tahoma"/>
            <family val="2"/>
          </rPr>
          <t xml:space="preserve">6 E-money payment transactions
6.1 Of which via remote payment initiation channel
6.1.1 of which authenticated via strong customer authentication
</t>
        </r>
      </text>
    </comment>
    <comment ref="B14" authorId="1" shapeId="0">
      <text>
        <r>
          <rPr>
            <sz val="9"/>
            <color indexed="81"/>
            <rFont val="Tahoma"/>
            <family val="2"/>
          </rPr>
          <t xml:space="preserve">6 E-money payment transactions
6.1 Of which via remote payment initiation channel
6.1.1 of which authenticated via strong customer authentication
</t>
        </r>
      </text>
    </comment>
    <comment ref="B15" authorId="1" shapeId="0">
      <text>
        <r>
          <rPr>
            <sz val="9"/>
            <color indexed="81"/>
            <rFont val="Tahoma"/>
            <family val="2"/>
          </rPr>
          <t xml:space="preserve">6 E-money payment transactions
6.1 Of which via remote payment initiation channel
6.1.2 of which authenticated via non-strong customer authentication
</t>
        </r>
      </text>
    </comment>
    <comment ref="F15" authorId="0" shapeId="0">
      <text>
        <r>
          <rPr>
            <sz val="9"/>
            <color indexed="81"/>
            <rFont val="Tahoma"/>
            <family val="2"/>
          </rPr>
          <t>Geo: LU
Formula: Pvo6.1.2 = Pvo6.1.2.4 + Pvo6.1.2.5 + Pvo6.1.2.6 + Pvo6.1.2.7 + Pvo6.1.2.8 + Pvo6.1.2.9 + Pvo6.1.2.10 + Pvo6.1.2.11</t>
        </r>
      </text>
    </comment>
    <comment ref="B16" authorId="1" shapeId="0">
      <text>
        <r>
          <rPr>
            <sz val="9"/>
            <color indexed="81"/>
            <rFont val="Tahoma"/>
            <family val="2"/>
          </rPr>
          <t xml:space="preserve">6 E-money payment transactions
6.1 Of which via remote payment initiation channel
6.1.2 of which authenticated via non-strong customer authentication
</t>
        </r>
      </text>
    </comment>
    <comment ref="F16" authorId="0" shapeId="0">
      <text>
        <r>
          <rPr>
            <sz val="9"/>
            <color indexed="81"/>
            <rFont val="Tahoma"/>
            <family val="2"/>
          </rPr>
          <t>Geo: IX
Formula: Pvo6.1.2 = Pvo6.1.2.4 + Pvo6.1.2.5 + Pvo6.1.2.6 + Pvo6.1.2.7 + Pvo6.1.2.8 + Pvo6.1.2.9 + Pvo6.1.2.10 + Pvo6.1.2.11</t>
        </r>
      </text>
    </comment>
    <comment ref="B17" authorId="1" shapeId="0">
      <text>
        <r>
          <rPr>
            <sz val="9"/>
            <color indexed="81"/>
            <rFont val="Tahoma"/>
            <family val="2"/>
          </rPr>
          <t xml:space="preserve">6 E-money payment transactions
6.1 Of which via remote payment initiation channel
6.1.2 of which authenticated via non-strong customer authentication
</t>
        </r>
      </text>
    </comment>
    <comment ref="F17" authorId="0" shapeId="0">
      <text>
        <r>
          <rPr>
            <sz val="9"/>
            <color indexed="81"/>
            <rFont val="Tahoma"/>
            <family val="2"/>
          </rPr>
          <t>Geo: OX
Formula: Pvo6.1.2 = Pvo6.1.2.4 + Pvo6.1.2.5 + Pvo6.1.2.6 + Pvo6.1.2.7 + Pvo6.1.2.8 + Pvo6.1.2.9 + Pvo6.1.2.10 + Pvo6.1.2.11</t>
        </r>
      </text>
    </comment>
    <comment ref="B18"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19"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20"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21"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22"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23"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24"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25"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26"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27"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28"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29"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30"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31"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32"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33"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34"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35"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36"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37"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38"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39"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40"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41"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42" authorId="1" shapeId="0">
      <text>
        <r>
          <rPr>
            <sz val="9"/>
            <color indexed="81"/>
            <rFont val="Tahoma"/>
            <family val="2"/>
          </rPr>
          <t xml:space="preserve">6 E-money payment transactions
6.2 Of which via non-remote payment initiation channel
</t>
        </r>
      </text>
    </comment>
    <comment ref="F42" authorId="0" shapeId="0">
      <text>
        <r>
          <rPr>
            <sz val="9"/>
            <color indexed="81"/>
            <rFont val="Tahoma"/>
            <family val="2"/>
          </rPr>
          <t>Geo: LU
Formula: Pvo6.2 = Pvo6.2.1 + Pvo6.2.2</t>
        </r>
      </text>
    </comment>
    <comment ref="B43" authorId="1" shapeId="0">
      <text>
        <r>
          <rPr>
            <sz val="9"/>
            <color indexed="81"/>
            <rFont val="Tahoma"/>
            <family val="2"/>
          </rPr>
          <t xml:space="preserve">6 E-money payment transactions
6.2 Of which via non-remote payment initiation channel
</t>
        </r>
      </text>
    </comment>
    <comment ref="F43" authorId="0" shapeId="0">
      <text>
        <r>
          <rPr>
            <sz val="9"/>
            <color indexed="81"/>
            <rFont val="Tahoma"/>
            <family val="2"/>
          </rPr>
          <t>Geo: IX
Formula: Pvo6.2 = Pvo6.2.1 + Pvo6.2.2</t>
        </r>
      </text>
    </comment>
    <comment ref="B44" authorId="1" shapeId="0">
      <text>
        <r>
          <rPr>
            <sz val="9"/>
            <color indexed="81"/>
            <rFont val="Tahoma"/>
            <family val="2"/>
          </rPr>
          <t xml:space="preserve">6 E-money payment transactions
6.2 Of which via non-remote payment initiation channel
</t>
        </r>
      </text>
    </comment>
    <comment ref="F44" authorId="0" shapeId="0">
      <text>
        <r>
          <rPr>
            <sz val="9"/>
            <color indexed="81"/>
            <rFont val="Tahoma"/>
            <family val="2"/>
          </rPr>
          <t>Geo: OX
Formula: Pvo6.2 = Pvo6.2.1 + Pvo6.2.2</t>
        </r>
      </text>
    </comment>
    <comment ref="B45" authorId="1" shapeId="0">
      <text>
        <r>
          <rPr>
            <sz val="9"/>
            <color indexed="81"/>
            <rFont val="Tahoma"/>
            <family val="2"/>
          </rPr>
          <t xml:space="preserve">6 E-money payment transactions
6.2 Of which via non-remote payment initiation channel
6.2.1 Of which authenticated via strong customer authentication
</t>
        </r>
      </text>
    </comment>
    <comment ref="B46" authorId="1" shapeId="0">
      <text>
        <r>
          <rPr>
            <sz val="9"/>
            <color indexed="81"/>
            <rFont val="Tahoma"/>
            <family val="2"/>
          </rPr>
          <t xml:space="preserve">6 E-money payment transactions
6.2 Of which via non-remote payment initiation channel
6.2.1 Of which authenticated via strong customer authentication
</t>
        </r>
      </text>
    </comment>
    <comment ref="B47" authorId="1" shapeId="0">
      <text>
        <r>
          <rPr>
            <sz val="9"/>
            <color indexed="81"/>
            <rFont val="Tahoma"/>
            <family val="2"/>
          </rPr>
          <t xml:space="preserve">6 E-money payment transactions
6.2 Of which via non-remote payment initiation channel
6.2.1 Of which authenticated via strong customer authentication
</t>
        </r>
      </text>
    </comment>
    <comment ref="B48"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48" authorId="0" shapeId="0">
      <text>
        <r>
          <rPr>
            <sz val="9"/>
            <color indexed="81"/>
            <rFont val="Tahoma"/>
            <family val="2"/>
          </rPr>
          <t>Geo: LU
Formula: Pvo6.2.2 = Pvo6.2.2.4 + Pvo6.2.2.5 + Pvo6.2.2.6 + Pvo6.2.2.7 + Pvo6.2.2.8</t>
        </r>
      </text>
    </comment>
    <comment ref="B49"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49" authorId="0" shapeId="0">
      <text>
        <r>
          <rPr>
            <sz val="9"/>
            <color indexed="81"/>
            <rFont val="Tahoma"/>
            <family val="2"/>
          </rPr>
          <t>Geo: IX
Formula: Pvo6.2.2 = Pvo6.2.2.4 + Pvo6.2.2.5 + Pvo6.2.2.6 + Pvo6.2.2.7 + Pvo6.2.2.8</t>
        </r>
      </text>
    </comment>
    <comment ref="B50"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50" authorId="0" shapeId="0">
      <text>
        <r>
          <rPr>
            <sz val="9"/>
            <color indexed="81"/>
            <rFont val="Tahoma"/>
            <family val="2"/>
          </rPr>
          <t>Geo: OX
Formula: Pvo6.2.2 = Pvo6.2.2.4 + Pvo6.2.2.5 + Pvo6.2.2.6 + Pvo6.2.2.7 + Pvo6.2.2.8</t>
        </r>
      </text>
    </comment>
    <comment ref="B51"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52"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53"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54"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55"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56"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57"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58"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59"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60"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61"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62"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63"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64"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65"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66" authorId="1" shapeId="0">
      <text>
        <r>
          <rPr>
            <sz val="9"/>
            <color indexed="81"/>
            <rFont val="Tahoma"/>
            <family val="2"/>
          </rPr>
          <t xml:space="preserve">6 E-money payment transactions
</t>
        </r>
      </text>
    </comment>
    <comment ref="F66" authorId="0" shapeId="0">
      <text>
        <r>
          <rPr>
            <sz val="9"/>
            <color indexed="81"/>
            <rFont val="Tahoma"/>
            <family val="2"/>
          </rPr>
          <t>Geo: LU
Formula: Pva6 = Pva6.1 + Pva6.2</t>
        </r>
      </text>
    </comment>
    <comment ref="B67" authorId="1" shapeId="0">
      <text>
        <r>
          <rPr>
            <sz val="9"/>
            <color indexed="81"/>
            <rFont val="Tahoma"/>
            <family val="2"/>
          </rPr>
          <t xml:space="preserve">6 E-money payment transactions
</t>
        </r>
      </text>
    </comment>
    <comment ref="F67" authorId="0" shapeId="0">
      <text>
        <r>
          <rPr>
            <sz val="9"/>
            <color indexed="81"/>
            <rFont val="Tahoma"/>
            <family val="2"/>
          </rPr>
          <t>Geo: IX
Formula: Pva6 = Pva6.1 + Pva6.2</t>
        </r>
      </text>
    </comment>
    <comment ref="B68" authorId="1" shapeId="0">
      <text>
        <r>
          <rPr>
            <sz val="9"/>
            <color indexed="81"/>
            <rFont val="Tahoma"/>
            <family val="2"/>
          </rPr>
          <t xml:space="preserve">6 E-money payment transactions
</t>
        </r>
      </text>
    </comment>
    <comment ref="F68" authorId="0" shapeId="0">
      <text>
        <r>
          <rPr>
            <sz val="9"/>
            <color indexed="81"/>
            <rFont val="Tahoma"/>
            <family val="2"/>
          </rPr>
          <t>Geo: OX
Formula: Pva6 = Pva6.1 + Pva6.2</t>
        </r>
      </text>
    </comment>
    <comment ref="B69" authorId="1" shapeId="0">
      <text>
        <r>
          <rPr>
            <sz val="9"/>
            <color indexed="81"/>
            <rFont val="Tahoma"/>
            <family val="2"/>
          </rPr>
          <t xml:space="preserve">6 E-money payment transactions
6.1 Of which via remote payment initiation channel
</t>
        </r>
      </text>
    </comment>
    <comment ref="F69" authorId="0" shapeId="0">
      <text>
        <r>
          <rPr>
            <sz val="9"/>
            <color indexed="81"/>
            <rFont val="Tahoma"/>
            <family val="2"/>
          </rPr>
          <t>Geo: LU
Formula: Pva6.1 = Pva6.1.1 + Pva6.1.2</t>
        </r>
      </text>
    </comment>
    <comment ref="B70" authorId="1" shapeId="0">
      <text>
        <r>
          <rPr>
            <sz val="9"/>
            <color indexed="81"/>
            <rFont val="Tahoma"/>
            <family val="2"/>
          </rPr>
          <t xml:space="preserve">6 E-money payment transactions
6.1 Of which via remote payment initiation channel
</t>
        </r>
      </text>
    </comment>
    <comment ref="F70" authorId="0" shapeId="0">
      <text>
        <r>
          <rPr>
            <sz val="9"/>
            <color indexed="81"/>
            <rFont val="Tahoma"/>
            <family val="2"/>
          </rPr>
          <t>Geo: IX
Formula: Pva6.1 = Pva6.1.1 + Pva6.1.2</t>
        </r>
      </text>
    </comment>
    <comment ref="B71" authorId="1" shapeId="0">
      <text>
        <r>
          <rPr>
            <sz val="9"/>
            <color indexed="81"/>
            <rFont val="Tahoma"/>
            <family val="2"/>
          </rPr>
          <t xml:space="preserve">6 E-money payment transactions
6.1 Of which via remote payment initiation channel
</t>
        </r>
      </text>
    </comment>
    <comment ref="F71" authorId="0" shapeId="0">
      <text>
        <r>
          <rPr>
            <sz val="9"/>
            <color indexed="81"/>
            <rFont val="Tahoma"/>
            <family val="2"/>
          </rPr>
          <t>Geo: OX
Formula: Pva6.1 = Pva6.1.1 + Pva6.1.2</t>
        </r>
      </text>
    </comment>
    <comment ref="B72" authorId="1" shapeId="0">
      <text>
        <r>
          <rPr>
            <sz val="9"/>
            <color indexed="81"/>
            <rFont val="Tahoma"/>
            <family val="2"/>
          </rPr>
          <t xml:space="preserve">6 E-money payment transactions
6.1 Of which via remote payment initiation channel
6.1.1 of which authenticated via strong customer authentication
</t>
        </r>
      </text>
    </comment>
    <comment ref="B73" authorId="1" shapeId="0">
      <text>
        <r>
          <rPr>
            <sz val="9"/>
            <color indexed="81"/>
            <rFont val="Tahoma"/>
            <family val="2"/>
          </rPr>
          <t xml:space="preserve">6 E-money payment transactions
6.1 Of which via remote payment initiation channel
6.1.1 of which authenticated via strong customer authentication
</t>
        </r>
      </text>
    </comment>
    <comment ref="B74" authorId="1" shapeId="0">
      <text>
        <r>
          <rPr>
            <sz val="9"/>
            <color indexed="81"/>
            <rFont val="Tahoma"/>
            <family val="2"/>
          </rPr>
          <t xml:space="preserve">6 E-money payment transactions
6.1 Of which via remote payment initiation channel
6.1.1 of which authenticated via strong customer authentication
</t>
        </r>
      </text>
    </comment>
    <comment ref="B75" authorId="1" shapeId="0">
      <text>
        <r>
          <rPr>
            <sz val="9"/>
            <color indexed="81"/>
            <rFont val="Tahoma"/>
            <family val="2"/>
          </rPr>
          <t xml:space="preserve">6 E-money payment transactions
6.1 Of which via remote payment initiation channel
6.1.2 of which authenticated via non-strong customer authentication
</t>
        </r>
      </text>
    </comment>
    <comment ref="F75" authorId="0" shapeId="0">
      <text>
        <r>
          <rPr>
            <sz val="9"/>
            <color indexed="81"/>
            <rFont val="Tahoma"/>
            <family val="2"/>
          </rPr>
          <t>Geo: LU
Formula: Pva6.1.2 = Pva6.1.2.4 + Pva6.1.2.5 + Pva6.1.2.6 + Pva6.1.2.7 + Pva6.1.2.8 + Pva6.1.2.9 + Pva6.1.2.10 + Pva6.1.2.11</t>
        </r>
      </text>
    </comment>
    <comment ref="B76" authorId="1" shapeId="0">
      <text>
        <r>
          <rPr>
            <sz val="9"/>
            <color indexed="81"/>
            <rFont val="Tahoma"/>
            <family val="2"/>
          </rPr>
          <t xml:space="preserve">6 E-money payment transactions
6.1 Of which via remote payment initiation channel
6.1.2 of which authenticated via non-strong customer authentication
</t>
        </r>
      </text>
    </comment>
    <comment ref="F76" authorId="0" shapeId="0">
      <text>
        <r>
          <rPr>
            <sz val="9"/>
            <color indexed="81"/>
            <rFont val="Tahoma"/>
            <family val="2"/>
          </rPr>
          <t>Geo: IX
Formula: Pva6.1.2 = Pva6.1.2.4 + Pva6.1.2.5 + Pva6.1.2.6 + Pva6.1.2.7 + Pva6.1.2.8 + Pva6.1.2.9 + Pva6.1.2.10 + Pva6.1.2.11</t>
        </r>
      </text>
    </comment>
    <comment ref="B77" authorId="1" shapeId="0">
      <text>
        <r>
          <rPr>
            <sz val="9"/>
            <color indexed="81"/>
            <rFont val="Tahoma"/>
            <family val="2"/>
          </rPr>
          <t xml:space="preserve">6 E-money payment transactions
6.1 Of which via remote payment initiation channel
6.1.2 of which authenticated via non-strong customer authentication
</t>
        </r>
      </text>
    </comment>
    <comment ref="F77" authorId="0" shapeId="0">
      <text>
        <r>
          <rPr>
            <sz val="9"/>
            <color indexed="81"/>
            <rFont val="Tahoma"/>
            <family val="2"/>
          </rPr>
          <t>Geo: OX
Formula: Pva6.1.2 = Pva6.1.2.4 + Pva6.1.2.5 + Pva6.1.2.6 + Pva6.1.2.7 + Pva6.1.2.8 + Pva6.1.2.9 + Pva6.1.2.10 + Pva6.1.2.11</t>
        </r>
      </text>
    </comment>
    <comment ref="B78"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79"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80"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81"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82"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83"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84"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85"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86"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87"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88"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89"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90"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91"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92"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93"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94"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95"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96"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97"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98"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99"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100"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101"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102" authorId="1" shapeId="0">
      <text>
        <r>
          <rPr>
            <sz val="9"/>
            <color indexed="81"/>
            <rFont val="Tahoma"/>
            <family val="2"/>
          </rPr>
          <t xml:space="preserve">6 E-money payment transactions
6.2 Of which via non-remote payment initiation channel
</t>
        </r>
      </text>
    </comment>
    <comment ref="F102" authorId="0" shapeId="0">
      <text>
        <r>
          <rPr>
            <sz val="9"/>
            <color indexed="81"/>
            <rFont val="Tahoma"/>
            <family val="2"/>
          </rPr>
          <t>Geo: LU
Formula: Pva6.2 = Pva6.2.1 + Pva6.2.2</t>
        </r>
      </text>
    </comment>
    <comment ref="B103" authorId="1" shapeId="0">
      <text>
        <r>
          <rPr>
            <sz val="9"/>
            <color indexed="81"/>
            <rFont val="Tahoma"/>
            <family val="2"/>
          </rPr>
          <t xml:space="preserve">6 E-money payment transactions
6.2 Of which via non-remote payment initiation channel
</t>
        </r>
      </text>
    </comment>
    <comment ref="F103" authorId="0" shapeId="0">
      <text>
        <r>
          <rPr>
            <sz val="9"/>
            <color indexed="81"/>
            <rFont val="Tahoma"/>
            <family val="2"/>
          </rPr>
          <t>Geo: IX
Formula: Pva6.2 = Pva6.2.1 + Pva6.2.2</t>
        </r>
      </text>
    </comment>
    <comment ref="B104" authorId="1" shapeId="0">
      <text>
        <r>
          <rPr>
            <sz val="9"/>
            <color indexed="81"/>
            <rFont val="Tahoma"/>
            <family val="2"/>
          </rPr>
          <t xml:space="preserve">6 E-money payment transactions
6.2 Of which via non-remote payment initiation channel
</t>
        </r>
      </text>
    </comment>
    <comment ref="F104" authorId="0" shapeId="0">
      <text>
        <r>
          <rPr>
            <sz val="9"/>
            <color indexed="81"/>
            <rFont val="Tahoma"/>
            <family val="2"/>
          </rPr>
          <t>Geo: OX
Formula: Pva6.2 = Pva6.2.1 + Pva6.2.2</t>
        </r>
      </text>
    </comment>
    <comment ref="B105" authorId="1" shapeId="0">
      <text>
        <r>
          <rPr>
            <sz val="9"/>
            <color indexed="81"/>
            <rFont val="Tahoma"/>
            <family val="2"/>
          </rPr>
          <t xml:space="preserve">6 E-money payment transactions
6.2 Of which via non-remote payment initiation channel
6.2.1 Of which authenticated via strong customer authentication
</t>
        </r>
      </text>
    </comment>
    <comment ref="B106" authorId="1" shapeId="0">
      <text>
        <r>
          <rPr>
            <sz val="9"/>
            <color indexed="81"/>
            <rFont val="Tahoma"/>
            <family val="2"/>
          </rPr>
          <t xml:space="preserve">6 E-money payment transactions
6.2 Of which via non-remote payment initiation channel
6.2.1 Of which authenticated via strong customer authentication
</t>
        </r>
      </text>
    </comment>
    <comment ref="B107" authorId="1" shapeId="0">
      <text>
        <r>
          <rPr>
            <sz val="9"/>
            <color indexed="81"/>
            <rFont val="Tahoma"/>
            <family val="2"/>
          </rPr>
          <t xml:space="preserve">6 E-money payment transactions
6.2 Of which via non-remote payment initiation channel
6.2.1 Of which authenticated via strong customer authentication
</t>
        </r>
      </text>
    </comment>
    <comment ref="B108"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108" authorId="0" shapeId="0">
      <text>
        <r>
          <rPr>
            <sz val="9"/>
            <color indexed="81"/>
            <rFont val="Tahoma"/>
            <family val="2"/>
          </rPr>
          <t>Geo: LU
Formula: Pva6.2.2 = Pva6.2.2.4 + Pva6.2.2.5 + Pva6.2.2.6 + Pva6.2.2.7 + Pva6.2.2.8</t>
        </r>
      </text>
    </comment>
    <comment ref="B109"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109" authorId="0" shapeId="0">
      <text>
        <r>
          <rPr>
            <sz val="9"/>
            <color indexed="81"/>
            <rFont val="Tahoma"/>
            <family val="2"/>
          </rPr>
          <t>Geo: IX
Formula: Pva6.2.2 = Pva6.2.2.4 + Pva6.2.2.5 + Pva6.2.2.6 + Pva6.2.2.7 + Pva6.2.2.8</t>
        </r>
      </text>
    </comment>
    <comment ref="B110"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110" authorId="0" shapeId="0">
      <text>
        <r>
          <rPr>
            <sz val="9"/>
            <color indexed="81"/>
            <rFont val="Tahoma"/>
            <family val="2"/>
          </rPr>
          <t>Geo: OX
Formula: Pva6.2.2 = Pva6.2.2.4 + Pva6.2.2.5 + Pva6.2.2.6 + Pva6.2.2.7 + Pva6.2.2.8</t>
        </r>
      </text>
    </comment>
    <comment ref="B111"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112"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113"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114"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115"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116"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117"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118"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119"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120"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121"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122"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123"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124"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125"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126" authorId="1" shapeId="0">
      <text>
        <r>
          <rPr>
            <sz val="9"/>
            <color indexed="81"/>
            <rFont val="Tahoma"/>
            <family val="2"/>
          </rPr>
          <t xml:space="preserve">6 E-money payment transactions
</t>
        </r>
      </text>
    </comment>
    <comment ref="F126" authorId="0" shapeId="0">
      <text>
        <r>
          <rPr>
            <sz val="9"/>
            <color indexed="81"/>
            <rFont val="Tahoma"/>
            <family val="2"/>
          </rPr>
          <t>Geo: LU
Formula: Fvo6 = Fvo6.1 + Fvo6.2</t>
        </r>
      </text>
    </comment>
    <comment ref="B127" authorId="1" shapeId="0">
      <text>
        <r>
          <rPr>
            <sz val="9"/>
            <color indexed="81"/>
            <rFont val="Tahoma"/>
            <family val="2"/>
          </rPr>
          <t xml:space="preserve">6 E-money payment transactions
</t>
        </r>
      </text>
    </comment>
    <comment ref="F127" authorId="0" shapeId="0">
      <text>
        <r>
          <rPr>
            <sz val="9"/>
            <color indexed="81"/>
            <rFont val="Tahoma"/>
            <family val="2"/>
          </rPr>
          <t>Geo: IX
Formula: Fvo6 = Fvo6.1 + Fvo6.2</t>
        </r>
      </text>
    </comment>
    <comment ref="B128" authorId="1" shapeId="0">
      <text>
        <r>
          <rPr>
            <sz val="9"/>
            <color indexed="81"/>
            <rFont val="Tahoma"/>
            <family val="2"/>
          </rPr>
          <t xml:space="preserve">6 E-money payment transactions
</t>
        </r>
      </text>
    </comment>
    <comment ref="F128" authorId="0" shapeId="0">
      <text>
        <r>
          <rPr>
            <sz val="9"/>
            <color indexed="81"/>
            <rFont val="Tahoma"/>
            <family val="2"/>
          </rPr>
          <t>Geo: OX
Formula: Fvo6 = Fvo6.1 + Fvo6.2</t>
        </r>
      </text>
    </comment>
    <comment ref="B129" authorId="1" shapeId="0">
      <text>
        <r>
          <rPr>
            <sz val="9"/>
            <color indexed="81"/>
            <rFont val="Tahoma"/>
            <family val="2"/>
          </rPr>
          <t xml:space="preserve">6 E-money payment transactions
6.1 Of which via remote payment initiation channel
</t>
        </r>
      </text>
    </comment>
    <comment ref="F129" authorId="0" shapeId="0">
      <text>
        <r>
          <rPr>
            <sz val="9"/>
            <color indexed="81"/>
            <rFont val="Tahoma"/>
            <family val="2"/>
          </rPr>
          <t>Geo: LU
Formula: Fvo6.1 = Fvo6.1.1 + Fvo6.1.2</t>
        </r>
      </text>
    </comment>
    <comment ref="B130" authorId="1" shapeId="0">
      <text>
        <r>
          <rPr>
            <sz val="9"/>
            <color indexed="81"/>
            <rFont val="Tahoma"/>
            <family val="2"/>
          </rPr>
          <t xml:space="preserve">6 E-money payment transactions
6.1 Of which via remote payment initiation channel
</t>
        </r>
      </text>
    </comment>
    <comment ref="F130" authorId="0" shapeId="0">
      <text>
        <r>
          <rPr>
            <sz val="9"/>
            <color indexed="81"/>
            <rFont val="Tahoma"/>
            <family val="2"/>
          </rPr>
          <t>Geo: IX
Formula: Fvo6.1 = Fvo6.1.1 + Fvo6.1.2</t>
        </r>
      </text>
    </comment>
    <comment ref="B131" authorId="1" shapeId="0">
      <text>
        <r>
          <rPr>
            <sz val="9"/>
            <color indexed="81"/>
            <rFont val="Tahoma"/>
            <family val="2"/>
          </rPr>
          <t xml:space="preserve">6 E-money payment transactions
6.1 Of which via remote payment initiation channel
</t>
        </r>
      </text>
    </comment>
    <comment ref="F131" authorId="0" shapeId="0">
      <text>
        <r>
          <rPr>
            <sz val="9"/>
            <color indexed="81"/>
            <rFont val="Tahoma"/>
            <family val="2"/>
          </rPr>
          <t>Geo: OX
Formula: Fvo6.1 = Fvo6.1.1 + Fvo6.1.2</t>
        </r>
      </text>
    </comment>
    <comment ref="B132" authorId="1" shapeId="0">
      <text>
        <r>
          <rPr>
            <sz val="9"/>
            <color indexed="81"/>
            <rFont val="Tahoma"/>
            <family val="2"/>
          </rPr>
          <t xml:space="preserve">6 E-money payment transactions
6.1 Of which via remote payment initiation channel
6.1.1 of which authenticated via strong customer authentication
</t>
        </r>
      </text>
    </comment>
    <comment ref="F132" authorId="0" shapeId="0">
      <text>
        <r>
          <rPr>
            <sz val="9"/>
            <color indexed="81"/>
            <rFont val="Tahoma"/>
            <family val="2"/>
          </rPr>
          <t>Geo: LU
Formula: Fvo6.1.1 = Fvo6.1.1.1 + Fvo6.1.1.2 + Fvo6.1.1.3</t>
        </r>
      </text>
    </comment>
    <comment ref="B133" authorId="1" shapeId="0">
      <text>
        <r>
          <rPr>
            <sz val="9"/>
            <color indexed="81"/>
            <rFont val="Tahoma"/>
            <family val="2"/>
          </rPr>
          <t xml:space="preserve">6 E-money payment transactions
6.1 Of which via remote payment initiation channel
6.1.1 of which authenticated via strong customer authentication
</t>
        </r>
      </text>
    </comment>
    <comment ref="F133" authorId="0" shapeId="0">
      <text>
        <r>
          <rPr>
            <sz val="9"/>
            <color indexed="81"/>
            <rFont val="Tahoma"/>
            <family val="2"/>
          </rPr>
          <t>Geo: IX
Formula: Fvo6.1.1 = Fvo6.1.1.1 + Fvo6.1.1.2 + Fvo6.1.1.3</t>
        </r>
      </text>
    </comment>
    <comment ref="B134" authorId="1" shapeId="0">
      <text>
        <r>
          <rPr>
            <sz val="9"/>
            <color indexed="81"/>
            <rFont val="Tahoma"/>
            <family val="2"/>
          </rPr>
          <t xml:space="preserve">6 E-money payment transactions
6.1 Of which via remote payment initiation channel
6.1.1 of which authenticated via strong customer authentication
</t>
        </r>
      </text>
    </comment>
    <comment ref="F134" authorId="0" shapeId="0">
      <text>
        <r>
          <rPr>
            <sz val="9"/>
            <color indexed="81"/>
            <rFont val="Tahoma"/>
            <family val="2"/>
          </rPr>
          <t>Geo: OX
Formula: Fvo6.1.1 = Fvo6.1.1.1 + Fvo6.1.1.2 + Fvo6.1.1.3</t>
        </r>
      </text>
    </comment>
    <comment ref="B135" authorId="1" shapeId="0">
      <text>
        <r>
          <rPr>
            <sz val="9"/>
            <color indexed="81"/>
            <rFont val="Tahoma"/>
            <family val="2"/>
          </rPr>
          <t xml:space="preserve">6 E-money payment transactions
6.1 Of which via remote payment initiation channel
6.1.1 of which authenticated via strong customer authentication
6.1.1.1 Issuance of a payment order by the fraudster
</t>
        </r>
      </text>
    </comment>
    <comment ref="B136" authorId="1" shapeId="0">
      <text>
        <r>
          <rPr>
            <sz val="9"/>
            <color indexed="81"/>
            <rFont val="Tahoma"/>
            <family val="2"/>
          </rPr>
          <t xml:space="preserve">6 E-money payment transactions
6.1 Of which via remote payment initiation channel
6.1.1 of which authenticated via strong customer authentication
6.1.1.1 Issuance of a payment order by the fraudster
</t>
        </r>
      </text>
    </comment>
    <comment ref="B137" authorId="1" shapeId="0">
      <text>
        <r>
          <rPr>
            <sz val="9"/>
            <color indexed="81"/>
            <rFont val="Tahoma"/>
            <family val="2"/>
          </rPr>
          <t xml:space="preserve">6 E-money payment transactions
6.1 Of which via remote payment initiation channel
6.1.1 of which authenticated via strong customer authentication
6.1.1.1 Issuance of a payment order by the fraudster
</t>
        </r>
      </text>
    </comment>
    <comment ref="B138" authorId="1" shapeId="0">
      <text>
        <r>
          <rPr>
            <sz val="9"/>
            <color indexed="81"/>
            <rFont val="Tahoma"/>
            <family val="2"/>
          </rPr>
          <t xml:space="preserve">6 E-money payment transactions
6.1 Of which via remote payment initiation channel
6.1.1 of which authenticated via strong customer authentication
6.1.1.2 Modification of a payment order by the fraudster
</t>
        </r>
      </text>
    </comment>
    <comment ref="B139" authorId="1" shapeId="0">
      <text>
        <r>
          <rPr>
            <sz val="9"/>
            <color indexed="81"/>
            <rFont val="Tahoma"/>
            <family val="2"/>
          </rPr>
          <t xml:space="preserve">6 E-money payment transactions
6.1 Of which via remote payment initiation channel
6.1.1 of which authenticated via strong customer authentication
6.1.1.2 Modification of a payment order by the fraudster
</t>
        </r>
      </text>
    </comment>
    <comment ref="B140" authorId="1" shapeId="0">
      <text>
        <r>
          <rPr>
            <sz val="9"/>
            <color indexed="81"/>
            <rFont val="Tahoma"/>
            <family val="2"/>
          </rPr>
          <t xml:space="preserve">6 E-money payment transactions
6.1 Of which via remote payment initiation channel
6.1.1 of which authenticated via strong customer authentication
6.1.1.2 Modification of a payment order by the fraudster
</t>
        </r>
      </text>
    </comment>
    <comment ref="B141" authorId="1" shapeId="0">
      <text>
        <r>
          <rPr>
            <sz val="9"/>
            <color indexed="81"/>
            <rFont val="Tahoma"/>
            <family val="2"/>
          </rPr>
          <t xml:space="preserve">6 E-money payment transactions
6.1 Of which via remote payment initiation channel
6.1.1 of which authenticated via strong customer authentication
6.1.1.3 Manipulation of the payer by the fraudster to issue a payment order
</t>
        </r>
      </text>
    </comment>
    <comment ref="B142" authorId="1" shapeId="0">
      <text>
        <r>
          <rPr>
            <sz val="9"/>
            <color indexed="81"/>
            <rFont val="Tahoma"/>
            <family val="2"/>
          </rPr>
          <t xml:space="preserve">6 E-money payment transactions
6.1 Of which via remote payment initiation channel
6.1.1 of which authenticated via strong customer authentication
6.1.1.3 Manipulation of the payer by the fraudster to issue a payment order
</t>
        </r>
      </text>
    </comment>
    <comment ref="B143" authorId="1" shapeId="0">
      <text>
        <r>
          <rPr>
            <sz val="9"/>
            <color indexed="81"/>
            <rFont val="Tahoma"/>
            <family val="2"/>
          </rPr>
          <t xml:space="preserve">6 E-money payment transactions
6.1 Of which via remote payment initiation channel
6.1.1 of which authenticated via strong customer authentication
6.1.1.3 Manipulation of the payer by the fraudster to issue a payment order
</t>
        </r>
      </text>
    </comment>
    <comment ref="B144" authorId="1" shapeId="0">
      <text>
        <r>
          <rPr>
            <sz val="9"/>
            <color indexed="81"/>
            <rFont val="Tahoma"/>
            <family val="2"/>
          </rPr>
          <t xml:space="preserve">6 E-money payment transactions
6.1 Of which via remote payment initiation channel
6.1.2 of which authenticated via non-strong customer authentication
</t>
        </r>
      </text>
    </comment>
    <comment ref="F144" authorId="0" shapeId="0">
      <text>
        <r>
          <rPr>
            <sz val="9"/>
            <color indexed="81"/>
            <rFont val="Tahoma"/>
            <family val="2"/>
          </rPr>
          <t>Geo: LU
Formula: Fvo6.1.2 = Fvo6.1.2.1 + Fvo6.1.2.2 + Fvo6.1.2.3</t>
        </r>
      </text>
    </comment>
    <comment ref="B145" authorId="1" shapeId="0">
      <text>
        <r>
          <rPr>
            <sz val="9"/>
            <color indexed="81"/>
            <rFont val="Tahoma"/>
            <family val="2"/>
          </rPr>
          <t xml:space="preserve">6 E-money payment transactions
6.1 Of which via remote payment initiation channel
6.1.2 of which authenticated via non-strong customer authentication
</t>
        </r>
      </text>
    </comment>
    <comment ref="F145" authorId="0" shapeId="0">
      <text>
        <r>
          <rPr>
            <sz val="9"/>
            <color indexed="81"/>
            <rFont val="Tahoma"/>
            <family val="2"/>
          </rPr>
          <t>Geo: IX
Formula: Fvo6.1.2 = Fvo6.1.2.1 + Fvo6.1.2.2 + Fvo6.1.2.3</t>
        </r>
      </text>
    </comment>
    <comment ref="B146" authorId="1" shapeId="0">
      <text>
        <r>
          <rPr>
            <sz val="9"/>
            <color indexed="81"/>
            <rFont val="Tahoma"/>
            <family val="2"/>
          </rPr>
          <t xml:space="preserve">6 E-money payment transactions
6.1 Of which via remote payment initiation channel
6.1.2 of which authenticated via non-strong customer authentication
</t>
        </r>
      </text>
    </comment>
    <comment ref="F146" authorId="0" shapeId="0">
      <text>
        <r>
          <rPr>
            <sz val="9"/>
            <color indexed="81"/>
            <rFont val="Tahoma"/>
            <family val="2"/>
          </rPr>
          <t>Geo: OX
Formula: Fvo6.1.2 = Fvo6.1.2.1 + Fvo6.1.2.2 + Fvo6.1.2.3</t>
        </r>
      </text>
    </comment>
    <comment ref="B147" authorId="1" shapeId="0">
      <text>
        <r>
          <rPr>
            <sz val="9"/>
            <color indexed="81"/>
            <rFont val="Tahoma"/>
            <family val="2"/>
          </rPr>
          <t xml:space="preserve">6 E-money payment transactions
6.1 Of which via remote payment initiation channel
6.1.2 of which authenticated via non-strong customer authentication
6.1.2.1 Issuance of a payment order by the fraudster
</t>
        </r>
      </text>
    </comment>
    <comment ref="F147" authorId="0" shapeId="0">
      <text>
        <r>
          <rPr>
            <sz val="9"/>
            <color indexed="81"/>
            <rFont val="Tahoma"/>
            <family val="2"/>
          </rPr>
          <t>Geo: LU
Formula: Fvo6.1.2 = Fvo6.1.2.4 + Fvo6.1.2.5 + Fvo6.1.2.6 + Fvo6.1.2.7 + Fvo6.1.2.8 + Fvo6.1.2.9 + Fvo6.1.2.10 + Fvo6.1.2.11</t>
        </r>
      </text>
    </comment>
    <comment ref="B148" authorId="1" shapeId="0">
      <text>
        <r>
          <rPr>
            <sz val="9"/>
            <color indexed="81"/>
            <rFont val="Tahoma"/>
            <family val="2"/>
          </rPr>
          <t xml:space="preserve">6 E-money payment transactions
6.1 Of which via remote payment initiation channel
6.1.2 of which authenticated via non-strong customer authentication
6.1.2.1 Issuance of a payment order by the fraudster
</t>
        </r>
      </text>
    </comment>
    <comment ref="F148" authorId="0" shapeId="0">
      <text>
        <r>
          <rPr>
            <sz val="9"/>
            <color indexed="81"/>
            <rFont val="Tahoma"/>
            <family val="2"/>
          </rPr>
          <t>Geo: IX
Formula: Fvo6.1.2 = Fvo6.1.2.4 + Fvo6.1.2.5 + Fvo6.1.2.6 + Fvo6.1.2.7 + Fvo6.1.2.8 + Fvo6.1.2.9 + Fvo6.1.2.10 + Fvo6.1.2.11</t>
        </r>
      </text>
    </comment>
    <comment ref="B149" authorId="1" shapeId="0">
      <text>
        <r>
          <rPr>
            <sz val="9"/>
            <color indexed="81"/>
            <rFont val="Tahoma"/>
            <family val="2"/>
          </rPr>
          <t xml:space="preserve">6 E-money payment transactions
6.1 Of which via remote payment initiation channel
6.1.2 of which authenticated via non-strong customer authentication
6.1.2.1 Issuance of a payment order by the fraudster
</t>
        </r>
      </text>
    </comment>
    <comment ref="F149" authorId="0" shapeId="0">
      <text>
        <r>
          <rPr>
            <sz val="9"/>
            <color indexed="81"/>
            <rFont val="Tahoma"/>
            <family val="2"/>
          </rPr>
          <t>Geo: OX
Formula: Fvo6.1.2 = Fvo6.1.2.4 + Fvo6.1.2.5 + Fvo6.1.2.6 + Fvo6.1.2.7 + Fvo6.1.2.8 + Fvo6.1.2.9 + Fvo6.1.2.10 + Fvo6.1.2.11</t>
        </r>
      </text>
    </comment>
    <comment ref="B150" authorId="1" shapeId="0">
      <text>
        <r>
          <rPr>
            <sz val="9"/>
            <color indexed="81"/>
            <rFont val="Tahoma"/>
            <family val="2"/>
          </rPr>
          <t xml:space="preserve">6 E-money payment transactions
6.1 Of which via remote payment initiation channel
6.1.2 of which authenticated via non-strong customer authentication
6.1.2.2 Modification of a payment order by the fraudster
</t>
        </r>
      </text>
    </comment>
    <comment ref="B151" authorId="1" shapeId="0">
      <text>
        <r>
          <rPr>
            <sz val="9"/>
            <color indexed="81"/>
            <rFont val="Tahoma"/>
            <family val="2"/>
          </rPr>
          <t xml:space="preserve">6 E-money payment transactions
6.1 Of which via remote payment initiation channel
6.1.2 of which authenticated via non-strong customer authentication
6.1.2.2 Modification of a payment order by the fraudster
</t>
        </r>
      </text>
    </comment>
    <comment ref="B152" authorId="1" shapeId="0">
      <text>
        <r>
          <rPr>
            <sz val="9"/>
            <color indexed="81"/>
            <rFont val="Tahoma"/>
            <family val="2"/>
          </rPr>
          <t xml:space="preserve">6 E-money payment transactions
6.1 Of which via remote payment initiation channel
6.1.2 of which authenticated via non-strong customer authentication
6.1.2.2 Modification of a payment order by the fraudster
</t>
        </r>
      </text>
    </comment>
    <comment ref="B153" authorId="1" shapeId="0">
      <text>
        <r>
          <rPr>
            <sz val="9"/>
            <color indexed="81"/>
            <rFont val="Tahoma"/>
            <family val="2"/>
          </rPr>
          <t xml:space="preserve">6 E-money payment transactions
6.1 Of which via remote payment initiation channel
6.1.2 of which authenticated via non-strong customer authentication
6.1.2.3 Manipulation of the payer by the fraudster to issue a payment order
</t>
        </r>
      </text>
    </comment>
    <comment ref="B154" authorId="1" shapeId="0">
      <text>
        <r>
          <rPr>
            <sz val="9"/>
            <color indexed="81"/>
            <rFont val="Tahoma"/>
            <family val="2"/>
          </rPr>
          <t xml:space="preserve">6 E-money payment transactions
6.1 Of which via remote payment initiation channel
6.1.2 of which authenticated via non-strong customer authentication
6.1.2.3 Manipulation of the payer by the fraudster to issue a payment order
</t>
        </r>
      </text>
    </comment>
    <comment ref="B155" authorId="1" shapeId="0">
      <text>
        <r>
          <rPr>
            <sz val="9"/>
            <color indexed="81"/>
            <rFont val="Tahoma"/>
            <family val="2"/>
          </rPr>
          <t xml:space="preserve">6 E-money payment transactions
6.1 Of which via remote payment initiation channel
6.1.2 of which authenticated via non-strong customer authentication
6.1.2.3 Manipulation of the payer by the fraudster to issue a payment order
</t>
        </r>
      </text>
    </comment>
    <comment ref="B156"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157"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158"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159"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160"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161"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162"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163"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164"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165"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166"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167"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168"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169"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170"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171"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172"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173"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174"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175"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176"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177"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178"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179"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180" authorId="1" shapeId="0">
      <text>
        <r>
          <rPr>
            <sz val="9"/>
            <color indexed="81"/>
            <rFont val="Tahoma"/>
            <family val="2"/>
          </rPr>
          <t xml:space="preserve">6 E-money payment transactions
6.2 Of which via non-remote payment initiation channel
</t>
        </r>
      </text>
    </comment>
    <comment ref="F180" authorId="0" shapeId="0">
      <text>
        <r>
          <rPr>
            <sz val="9"/>
            <color indexed="81"/>
            <rFont val="Tahoma"/>
            <family val="2"/>
          </rPr>
          <t>Geo: LU
Formula: Fvo6.2 = Fvo6.2.1 + Fvo6.2.2</t>
        </r>
      </text>
    </comment>
    <comment ref="B181" authorId="1" shapeId="0">
      <text>
        <r>
          <rPr>
            <sz val="9"/>
            <color indexed="81"/>
            <rFont val="Tahoma"/>
            <family val="2"/>
          </rPr>
          <t xml:space="preserve">6 E-money payment transactions
6.2 Of which via non-remote payment initiation channel
</t>
        </r>
      </text>
    </comment>
    <comment ref="F181" authorId="0" shapeId="0">
      <text>
        <r>
          <rPr>
            <sz val="9"/>
            <color indexed="81"/>
            <rFont val="Tahoma"/>
            <family val="2"/>
          </rPr>
          <t>Geo: IX
Formula: Fvo6.2 = Fvo6.2.1 + Fvo6.2.2</t>
        </r>
      </text>
    </comment>
    <comment ref="B182" authorId="1" shapeId="0">
      <text>
        <r>
          <rPr>
            <sz val="9"/>
            <color indexed="81"/>
            <rFont val="Tahoma"/>
            <family val="2"/>
          </rPr>
          <t xml:space="preserve">6 E-money payment transactions
6.2 Of which via non-remote payment initiation channel
</t>
        </r>
      </text>
    </comment>
    <comment ref="F182" authorId="0" shapeId="0">
      <text>
        <r>
          <rPr>
            <sz val="9"/>
            <color indexed="81"/>
            <rFont val="Tahoma"/>
            <family val="2"/>
          </rPr>
          <t>Geo: OX
Formula: Fvo6.2 = Fvo6.2.1 + Fvo6.2.2</t>
        </r>
      </text>
    </comment>
    <comment ref="B183" authorId="1" shapeId="0">
      <text>
        <r>
          <rPr>
            <sz val="9"/>
            <color indexed="81"/>
            <rFont val="Tahoma"/>
            <family val="2"/>
          </rPr>
          <t xml:space="preserve">6 E-money payment transactions
6.2 Of which via non-remote payment initiation channel
6.2.1 Of which authenticated via strong customer authentication
</t>
        </r>
      </text>
    </comment>
    <comment ref="F183" authorId="0" shapeId="0">
      <text>
        <r>
          <rPr>
            <sz val="9"/>
            <color indexed="81"/>
            <rFont val="Tahoma"/>
            <family val="2"/>
          </rPr>
          <t>Geo: LU
Formula: Fvo6.2.1 = Fvo6.2.1.1 + Fvo6.2.1.2 + Fvo6.2.1.3</t>
        </r>
      </text>
    </comment>
    <comment ref="B184" authorId="1" shapeId="0">
      <text>
        <r>
          <rPr>
            <sz val="9"/>
            <color indexed="81"/>
            <rFont val="Tahoma"/>
            <family val="2"/>
          </rPr>
          <t xml:space="preserve">6 E-money payment transactions
6.2 Of which via non-remote payment initiation channel
6.2.1 Of which authenticated via strong customer authentication
</t>
        </r>
      </text>
    </comment>
    <comment ref="F184" authorId="0" shapeId="0">
      <text>
        <r>
          <rPr>
            <sz val="9"/>
            <color indexed="81"/>
            <rFont val="Tahoma"/>
            <family val="2"/>
          </rPr>
          <t>Geo: IX
Formula: Fvo6.2.1 = Fvo6.2.1.1 + Fvo6.2.1.2 + Fvo6.2.1.3</t>
        </r>
      </text>
    </comment>
    <comment ref="B185" authorId="1" shapeId="0">
      <text>
        <r>
          <rPr>
            <sz val="9"/>
            <color indexed="81"/>
            <rFont val="Tahoma"/>
            <family val="2"/>
          </rPr>
          <t xml:space="preserve">6 E-money payment transactions
6.2 Of which via non-remote payment initiation channel
6.2.1 Of which authenticated via strong customer authentication
</t>
        </r>
      </text>
    </comment>
    <comment ref="F185" authorId="0" shapeId="0">
      <text>
        <r>
          <rPr>
            <sz val="9"/>
            <color indexed="81"/>
            <rFont val="Tahoma"/>
            <family val="2"/>
          </rPr>
          <t>Geo: OX
Formula: Fvo6.2.1 = Fvo6.2.1.1 + Fvo6.2.1.2 + Fvo6.2.1.3</t>
        </r>
      </text>
    </comment>
    <comment ref="B186" authorId="1" shapeId="0">
      <text>
        <r>
          <rPr>
            <sz val="9"/>
            <color indexed="81"/>
            <rFont val="Tahoma"/>
            <family val="2"/>
          </rPr>
          <t xml:space="preserve">6 E-money payment transactions
6.2 Of which via non-remote payment initiation channel
6.2.1 Of which authenticated via strong customer authentication
6.2.1.1 Issuance of a payment order by the fraudster
</t>
        </r>
      </text>
    </comment>
    <comment ref="B187" authorId="1" shapeId="0">
      <text>
        <r>
          <rPr>
            <sz val="9"/>
            <color indexed="81"/>
            <rFont val="Tahoma"/>
            <family val="2"/>
          </rPr>
          <t xml:space="preserve">6 E-money payment transactions
6.2 Of which via non-remote payment initiation channel
6.2.1 Of which authenticated via strong customer authentication
6.2.1.1 Issuance of a payment order by the fraudster
</t>
        </r>
      </text>
    </comment>
    <comment ref="B188" authorId="1" shapeId="0">
      <text>
        <r>
          <rPr>
            <sz val="9"/>
            <color indexed="81"/>
            <rFont val="Tahoma"/>
            <family val="2"/>
          </rPr>
          <t xml:space="preserve">6 E-money payment transactions
6.2 Of which via non-remote payment initiation channel
6.2.1 Of which authenticated via strong customer authentication
6.2.1.1 Issuance of a payment order by the fraudster
</t>
        </r>
      </text>
    </comment>
    <comment ref="B189" authorId="1" shapeId="0">
      <text>
        <r>
          <rPr>
            <sz val="9"/>
            <color indexed="81"/>
            <rFont val="Tahoma"/>
            <family val="2"/>
          </rPr>
          <t xml:space="preserve">6 E-money payment transactions
6.2 Of which via non-remote payment initiation channel
6.2.1 Of which authenticated via strong customer authentication
6.2.1.2 Modification of a payment order by the fraudster
</t>
        </r>
      </text>
    </comment>
    <comment ref="B190" authorId="1" shapeId="0">
      <text>
        <r>
          <rPr>
            <sz val="9"/>
            <color indexed="81"/>
            <rFont val="Tahoma"/>
            <family val="2"/>
          </rPr>
          <t xml:space="preserve">6 E-money payment transactions
6.2 Of which via non-remote payment initiation channel
6.2.1 Of which authenticated via strong customer authentication
6.2.1.2 Modification of a payment order by the fraudster
</t>
        </r>
      </text>
    </comment>
    <comment ref="B191" authorId="1" shapeId="0">
      <text>
        <r>
          <rPr>
            <sz val="9"/>
            <color indexed="81"/>
            <rFont val="Tahoma"/>
            <family val="2"/>
          </rPr>
          <t xml:space="preserve">6 E-money payment transactions
6.2 Of which via non-remote payment initiation channel
6.2.1 Of which authenticated via strong customer authentication
6.2.1.2 Modification of a payment order by the fraudster
</t>
        </r>
      </text>
    </comment>
    <comment ref="B192" authorId="1" shapeId="0">
      <text>
        <r>
          <rPr>
            <sz val="9"/>
            <color indexed="81"/>
            <rFont val="Tahoma"/>
            <family val="2"/>
          </rPr>
          <t xml:space="preserve">6 E-money payment transactions
6.2 Of which via non-remote payment initiation channel
6.2.1 Of which authenticated via strong customer authentication
6.2.1.3 Manipulation of the payer by the fraudster to issue a payment order
</t>
        </r>
      </text>
    </comment>
    <comment ref="B193" authorId="1" shapeId="0">
      <text>
        <r>
          <rPr>
            <sz val="9"/>
            <color indexed="81"/>
            <rFont val="Tahoma"/>
            <family val="2"/>
          </rPr>
          <t xml:space="preserve">6 E-money payment transactions
6.2 Of which via non-remote payment initiation channel
6.2.1 Of which authenticated via strong customer authentication
6.2.1.3 Manipulation of the payer by the fraudster to issue a payment order
</t>
        </r>
      </text>
    </comment>
    <comment ref="B194" authorId="1" shapeId="0">
      <text>
        <r>
          <rPr>
            <sz val="9"/>
            <color indexed="81"/>
            <rFont val="Tahoma"/>
            <family val="2"/>
          </rPr>
          <t xml:space="preserve">6 E-money payment transactions
6.2 Of which via non-remote payment initiation channel
6.2.1 Of which authenticated via strong customer authentication
6.2.1.3 Manipulation of the payer by the fraudster to issue a payment order
</t>
        </r>
      </text>
    </comment>
    <comment ref="B195"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195" authorId="0" shapeId="0">
      <text>
        <r>
          <rPr>
            <sz val="9"/>
            <color indexed="81"/>
            <rFont val="Tahoma"/>
            <family val="2"/>
          </rPr>
          <t>Geo: LU
Formula: Fvo6.2.2 = Fvo6.2.2.1 + Fvo6.2.2.2 + Fvo6.2.2.3</t>
        </r>
      </text>
    </comment>
    <comment ref="B196"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196" authorId="0" shapeId="0">
      <text>
        <r>
          <rPr>
            <sz val="9"/>
            <color indexed="81"/>
            <rFont val="Tahoma"/>
            <family val="2"/>
          </rPr>
          <t>Geo: IX
Formula: Fvo6.2.2 = Fvo6.2.2.1 + Fvo6.2.2.2 + Fvo6.2.2.3</t>
        </r>
      </text>
    </comment>
    <comment ref="B197"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197" authorId="0" shapeId="0">
      <text>
        <r>
          <rPr>
            <sz val="9"/>
            <color indexed="81"/>
            <rFont val="Tahoma"/>
            <family val="2"/>
          </rPr>
          <t>Geo: OX
Formula: Fvo6.2.2 = Fvo6.2.2.1 + Fvo6.2.2.2 + Fvo6.2.2.3</t>
        </r>
      </text>
    </comment>
    <comment ref="B198" authorId="1" shapeId="0">
      <text>
        <r>
          <rPr>
            <sz val="9"/>
            <color indexed="81"/>
            <rFont val="Tahoma"/>
            <family val="2"/>
          </rPr>
          <t xml:space="preserve">6 E-money payment transactions
6.2 Of which via non-remote payment initiation channel
6.2.2 Of which authenticated via non-strong customer authentication
6.2.2.1 Issuance of a payment order by the fraudster
</t>
        </r>
      </text>
    </comment>
    <comment ref="F198" authorId="0" shapeId="0">
      <text>
        <r>
          <rPr>
            <sz val="9"/>
            <color indexed="81"/>
            <rFont val="Tahoma"/>
            <family val="2"/>
          </rPr>
          <t>Geo: LU
Formula: Fvo6.2.2 = Fvo6.2.2.4 + Fvo6.2.2.5 + Fvo6.2.2.6 + Fvo6.2.2.7 + Fvo6.2.2.8</t>
        </r>
      </text>
    </comment>
    <comment ref="B199" authorId="1" shapeId="0">
      <text>
        <r>
          <rPr>
            <sz val="9"/>
            <color indexed="81"/>
            <rFont val="Tahoma"/>
            <family val="2"/>
          </rPr>
          <t xml:space="preserve">6 E-money payment transactions
6.2 Of which via non-remote payment initiation channel
6.2.2 Of which authenticated via non-strong customer authentication
6.2.2.1 Issuance of a payment order by the fraudster
</t>
        </r>
      </text>
    </comment>
    <comment ref="F199" authorId="0" shapeId="0">
      <text>
        <r>
          <rPr>
            <sz val="9"/>
            <color indexed="81"/>
            <rFont val="Tahoma"/>
            <family val="2"/>
          </rPr>
          <t>Geo: IX
Formula: Fvo6.2.2 = Fvo6.2.2.4 + Fvo6.2.2.5 + Fvo6.2.2.6 + Fvo6.2.2.7 + Fvo6.2.2.8</t>
        </r>
      </text>
    </comment>
    <comment ref="B200" authorId="1" shapeId="0">
      <text>
        <r>
          <rPr>
            <sz val="9"/>
            <color indexed="81"/>
            <rFont val="Tahoma"/>
            <family val="2"/>
          </rPr>
          <t xml:space="preserve">6 E-money payment transactions
6.2 Of which via non-remote payment initiation channel
6.2.2 Of which authenticated via non-strong customer authentication
6.2.2.1 Issuance of a payment order by the fraudster
</t>
        </r>
      </text>
    </comment>
    <comment ref="F200" authorId="0" shapeId="0">
      <text>
        <r>
          <rPr>
            <sz val="9"/>
            <color indexed="81"/>
            <rFont val="Tahoma"/>
            <family val="2"/>
          </rPr>
          <t>Geo: OX
Formula: Fvo6.2.2 = Fvo6.2.2.4 + Fvo6.2.2.5 + Fvo6.2.2.6 + Fvo6.2.2.7 + Fvo6.2.2.8</t>
        </r>
      </text>
    </comment>
    <comment ref="B201" authorId="1" shapeId="0">
      <text>
        <r>
          <rPr>
            <sz val="9"/>
            <color indexed="81"/>
            <rFont val="Tahoma"/>
            <family val="2"/>
          </rPr>
          <t xml:space="preserve">6 E-money payment transactions
6.2 Of which via non-remote payment initiation channel
6.2.2 Of which authenticated via non-strong customer authentication
6.2.2.2 Modification of a payment order by the fraudster
</t>
        </r>
      </text>
    </comment>
    <comment ref="B202" authorId="1" shapeId="0">
      <text>
        <r>
          <rPr>
            <sz val="9"/>
            <color indexed="81"/>
            <rFont val="Tahoma"/>
            <family val="2"/>
          </rPr>
          <t xml:space="preserve">6 E-money payment transactions
6.2 Of which via non-remote payment initiation channel
6.2.2 Of which authenticated via non-strong customer authentication
6.2.2.2 Modification of a payment order by the fraudster
</t>
        </r>
      </text>
    </comment>
    <comment ref="B203" authorId="1" shapeId="0">
      <text>
        <r>
          <rPr>
            <sz val="9"/>
            <color indexed="81"/>
            <rFont val="Tahoma"/>
            <family val="2"/>
          </rPr>
          <t xml:space="preserve">6 E-money payment transactions
6.2 Of which via non-remote payment initiation channel
6.2.2 Of which authenticated via non-strong customer authentication
6.2.2.2 Modification of a payment order by the fraudster
</t>
        </r>
      </text>
    </comment>
    <comment ref="B204" authorId="1" shapeId="0">
      <text>
        <r>
          <rPr>
            <sz val="9"/>
            <color indexed="81"/>
            <rFont val="Tahoma"/>
            <family val="2"/>
          </rPr>
          <t xml:space="preserve">6 E-money payment transactions
6.2 Of which via non-remote payment initiation channel
6.2.2 Of which authenticated via non-strong customer authentication
6.2.2.3 Manipulation of the payer by the fraudster to issue a payment order
</t>
        </r>
      </text>
    </comment>
    <comment ref="B205" authorId="1" shapeId="0">
      <text>
        <r>
          <rPr>
            <sz val="9"/>
            <color indexed="81"/>
            <rFont val="Tahoma"/>
            <family val="2"/>
          </rPr>
          <t xml:space="preserve">6 E-money payment transactions
6.2 Of which via non-remote payment initiation channel
6.2.2 Of which authenticated via non-strong customer authentication
6.2.2.3 Manipulation of the payer by the fraudster to issue a payment order
</t>
        </r>
      </text>
    </comment>
    <comment ref="B206" authorId="1" shapeId="0">
      <text>
        <r>
          <rPr>
            <sz val="9"/>
            <color indexed="81"/>
            <rFont val="Tahoma"/>
            <family val="2"/>
          </rPr>
          <t xml:space="preserve">6 E-money payment transactions
6.2 Of which via non-remote payment initiation channel
6.2.2 Of which authenticated via non-strong customer authentication
6.2.2.3 Manipulation of the payer by the fraudster to issue a payment order
</t>
        </r>
      </text>
    </comment>
    <comment ref="B207"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208"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209"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210"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211"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212"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213"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214"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215"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216"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217"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218"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219"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220"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221"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222" authorId="1" shapeId="0">
      <text>
        <r>
          <rPr>
            <sz val="9"/>
            <color indexed="81"/>
            <rFont val="Tahoma"/>
            <family val="2"/>
          </rPr>
          <t xml:space="preserve">6 E-money payment transactions
</t>
        </r>
      </text>
    </comment>
    <comment ref="F222" authorId="0" shapeId="0">
      <text>
        <r>
          <rPr>
            <sz val="9"/>
            <color indexed="81"/>
            <rFont val="Tahoma"/>
            <family val="2"/>
          </rPr>
          <t>Geo: LU
Formula: Fva6 = Fva6.1 + Fva6.2</t>
        </r>
      </text>
    </comment>
    <comment ref="B223" authorId="1" shapeId="0">
      <text>
        <r>
          <rPr>
            <sz val="9"/>
            <color indexed="81"/>
            <rFont val="Tahoma"/>
            <family val="2"/>
          </rPr>
          <t xml:space="preserve">6 E-money payment transactions
</t>
        </r>
      </text>
    </comment>
    <comment ref="F223" authorId="0" shapeId="0">
      <text>
        <r>
          <rPr>
            <sz val="9"/>
            <color indexed="81"/>
            <rFont val="Tahoma"/>
            <family val="2"/>
          </rPr>
          <t>Geo: IX
Formula: Fva6 = Fva6.1 + Fva6.2</t>
        </r>
      </text>
    </comment>
    <comment ref="B224" authorId="1" shapeId="0">
      <text>
        <r>
          <rPr>
            <sz val="9"/>
            <color indexed="81"/>
            <rFont val="Tahoma"/>
            <family val="2"/>
          </rPr>
          <t xml:space="preserve">6 E-money payment transactions
</t>
        </r>
      </text>
    </comment>
    <comment ref="F224" authorId="0" shapeId="0">
      <text>
        <r>
          <rPr>
            <sz val="9"/>
            <color indexed="81"/>
            <rFont val="Tahoma"/>
            <family val="2"/>
          </rPr>
          <t>Geo: OX
Formula: Fva6 = Fva6.1 + Fva6.2</t>
        </r>
      </text>
    </comment>
    <comment ref="B225" authorId="1" shapeId="0">
      <text>
        <r>
          <rPr>
            <sz val="9"/>
            <color indexed="81"/>
            <rFont val="Tahoma"/>
            <family val="2"/>
          </rPr>
          <t xml:space="preserve">6 E-money payment transactions
6.1 Of which via remote payment initiation channel
</t>
        </r>
      </text>
    </comment>
    <comment ref="F225" authorId="0" shapeId="0">
      <text>
        <r>
          <rPr>
            <sz val="9"/>
            <color indexed="81"/>
            <rFont val="Tahoma"/>
            <family val="2"/>
          </rPr>
          <t>Geo: LU
Formula: Fva6.1 = Fva6.1.1 + Fva6.1.2</t>
        </r>
      </text>
    </comment>
    <comment ref="B226" authorId="1" shapeId="0">
      <text>
        <r>
          <rPr>
            <sz val="9"/>
            <color indexed="81"/>
            <rFont val="Tahoma"/>
            <family val="2"/>
          </rPr>
          <t xml:space="preserve">6 E-money payment transactions
6.1 Of which via remote payment initiation channel
</t>
        </r>
      </text>
    </comment>
    <comment ref="F226" authorId="0" shapeId="0">
      <text>
        <r>
          <rPr>
            <sz val="9"/>
            <color indexed="81"/>
            <rFont val="Tahoma"/>
            <family val="2"/>
          </rPr>
          <t>Geo: IX
Formula: Fva6.1 = Fva6.1.1 + Fva6.1.2</t>
        </r>
      </text>
    </comment>
    <comment ref="B227" authorId="1" shapeId="0">
      <text>
        <r>
          <rPr>
            <sz val="9"/>
            <color indexed="81"/>
            <rFont val="Tahoma"/>
            <family val="2"/>
          </rPr>
          <t xml:space="preserve">6 E-money payment transactions
6.1 Of which via remote payment initiation channel
</t>
        </r>
      </text>
    </comment>
    <comment ref="F227" authorId="0" shapeId="0">
      <text>
        <r>
          <rPr>
            <sz val="9"/>
            <color indexed="81"/>
            <rFont val="Tahoma"/>
            <family val="2"/>
          </rPr>
          <t>Geo: OX
Formula: Fva6.1 = Fva6.1.1 + Fva6.1.2</t>
        </r>
      </text>
    </comment>
    <comment ref="B228" authorId="1" shapeId="0">
      <text>
        <r>
          <rPr>
            <sz val="9"/>
            <color indexed="81"/>
            <rFont val="Tahoma"/>
            <family val="2"/>
          </rPr>
          <t xml:space="preserve">6 E-money payment transactions
6.1 Of which via remote payment initiation channel
6.1.1 of which authenticated via strong customer authentication
</t>
        </r>
      </text>
    </comment>
    <comment ref="F228" authorId="0" shapeId="0">
      <text>
        <r>
          <rPr>
            <sz val="9"/>
            <color indexed="81"/>
            <rFont val="Tahoma"/>
            <family val="2"/>
          </rPr>
          <t>Geo: LU
Formula: Fva6.1.1 = Fva6.1.1.1 + Fva6.1.1.2 + Fva6.1.1.3</t>
        </r>
      </text>
    </comment>
    <comment ref="B229" authorId="1" shapeId="0">
      <text>
        <r>
          <rPr>
            <sz val="9"/>
            <color indexed="81"/>
            <rFont val="Tahoma"/>
            <family val="2"/>
          </rPr>
          <t xml:space="preserve">6 E-money payment transactions
6.1 Of which via remote payment initiation channel
6.1.1 of which authenticated via strong customer authentication
</t>
        </r>
      </text>
    </comment>
    <comment ref="F229" authorId="0" shapeId="0">
      <text>
        <r>
          <rPr>
            <sz val="9"/>
            <color indexed="81"/>
            <rFont val="Tahoma"/>
            <family val="2"/>
          </rPr>
          <t>Geo: IX
Formula: Fva6.1.1 = Fva6.1.1.1 + Fva6.1.1.2 + Fva6.1.1.3</t>
        </r>
      </text>
    </comment>
    <comment ref="B230" authorId="1" shapeId="0">
      <text>
        <r>
          <rPr>
            <sz val="9"/>
            <color indexed="81"/>
            <rFont val="Tahoma"/>
            <family val="2"/>
          </rPr>
          <t xml:space="preserve">6 E-money payment transactions
6.1 Of which via remote payment initiation channel
6.1.1 of which authenticated via strong customer authentication
</t>
        </r>
      </text>
    </comment>
    <comment ref="F230" authorId="0" shapeId="0">
      <text>
        <r>
          <rPr>
            <sz val="9"/>
            <color indexed="81"/>
            <rFont val="Tahoma"/>
            <family val="2"/>
          </rPr>
          <t>Geo: OX
Formula: Fva6.1.1 = Fva6.1.1.1 + Fva6.1.1.2 + Fva6.1.1.3</t>
        </r>
      </text>
    </comment>
    <comment ref="B231" authorId="1" shapeId="0">
      <text>
        <r>
          <rPr>
            <sz val="9"/>
            <color indexed="81"/>
            <rFont val="Tahoma"/>
            <family val="2"/>
          </rPr>
          <t xml:space="preserve">6 E-money payment transactions
6.1 Of which via remote payment initiation channel
6.1.1 of which authenticated via strong customer authentication
6.1.1.1 Issuance of a payment order by the fraudster
</t>
        </r>
      </text>
    </comment>
    <comment ref="B232" authorId="1" shapeId="0">
      <text>
        <r>
          <rPr>
            <sz val="9"/>
            <color indexed="81"/>
            <rFont val="Tahoma"/>
            <family val="2"/>
          </rPr>
          <t xml:space="preserve">6 E-money payment transactions
6.1 Of which via remote payment initiation channel
6.1.1 of which authenticated via strong customer authentication
6.1.1.1 Issuance of a payment order by the fraudster
</t>
        </r>
      </text>
    </comment>
    <comment ref="B233" authorId="1" shapeId="0">
      <text>
        <r>
          <rPr>
            <sz val="9"/>
            <color indexed="81"/>
            <rFont val="Tahoma"/>
            <family val="2"/>
          </rPr>
          <t xml:space="preserve">6 E-money payment transactions
6.1 Of which via remote payment initiation channel
6.1.1 of which authenticated via strong customer authentication
6.1.1.1 Issuance of a payment order by the fraudster
</t>
        </r>
      </text>
    </comment>
    <comment ref="B234" authorId="1" shapeId="0">
      <text>
        <r>
          <rPr>
            <sz val="9"/>
            <color indexed="81"/>
            <rFont val="Tahoma"/>
            <family val="2"/>
          </rPr>
          <t xml:space="preserve">6 E-money payment transactions
6.1 Of which via remote payment initiation channel
6.1.1 of which authenticated via strong customer authentication
6.1.1.2 Modification of a payment order by the fraudster
</t>
        </r>
      </text>
    </comment>
    <comment ref="B235" authorId="1" shapeId="0">
      <text>
        <r>
          <rPr>
            <sz val="9"/>
            <color indexed="81"/>
            <rFont val="Tahoma"/>
            <family val="2"/>
          </rPr>
          <t xml:space="preserve">6 E-money payment transactions
6.1 Of which via remote payment initiation channel
6.1.1 of which authenticated via strong customer authentication
6.1.1.2 Modification of a payment order by the fraudster
</t>
        </r>
      </text>
    </comment>
    <comment ref="B236" authorId="1" shapeId="0">
      <text>
        <r>
          <rPr>
            <sz val="9"/>
            <color indexed="81"/>
            <rFont val="Tahoma"/>
            <family val="2"/>
          </rPr>
          <t xml:space="preserve">6 E-money payment transactions
6.1 Of which via remote payment initiation channel
6.1.1 of which authenticated via strong customer authentication
6.1.1.2 Modification of a payment order by the fraudster
</t>
        </r>
      </text>
    </comment>
    <comment ref="B237" authorId="1" shapeId="0">
      <text>
        <r>
          <rPr>
            <sz val="9"/>
            <color indexed="81"/>
            <rFont val="Tahoma"/>
            <family val="2"/>
          </rPr>
          <t xml:space="preserve">6 E-money payment transactions
6.1 Of which via remote payment initiation channel
6.1.1 of which authenticated via strong customer authentication
6.1.1.3 Manipulation of the payer by the fraudster to issue a payment order
</t>
        </r>
      </text>
    </comment>
    <comment ref="B238" authorId="1" shapeId="0">
      <text>
        <r>
          <rPr>
            <sz val="9"/>
            <color indexed="81"/>
            <rFont val="Tahoma"/>
            <family val="2"/>
          </rPr>
          <t xml:space="preserve">6 E-money payment transactions
6.1 Of which via remote payment initiation channel
6.1.1 of which authenticated via strong customer authentication
6.1.1.3 Manipulation of the payer by the fraudster to issue a payment order
</t>
        </r>
      </text>
    </comment>
    <comment ref="B239" authorId="1" shapeId="0">
      <text>
        <r>
          <rPr>
            <sz val="9"/>
            <color indexed="81"/>
            <rFont val="Tahoma"/>
            <family val="2"/>
          </rPr>
          <t xml:space="preserve">6 E-money payment transactions
6.1 Of which via remote payment initiation channel
6.1.1 of which authenticated via strong customer authentication
6.1.1.3 Manipulation of the payer by the fraudster to issue a payment order
</t>
        </r>
      </text>
    </comment>
    <comment ref="B240" authorId="1" shapeId="0">
      <text>
        <r>
          <rPr>
            <sz val="9"/>
            <color indexed="81"/>
            <rFont val="Tahoma"/>
            <family val="2"/>
          </rPr>
          <t xml:space="preserve">6 E-money payment transactions
6.1 Of which via remote payment initiation channel
6.1.2 of which authenticated via non-strong customer authentication
</t>
        </r>
      </text>
    </comment>
    <comment ref="F240" authorId="0" shapeId="0">
      <text>
        <r>
          <rPr>
            <sz val="9"/>
            <color indexed="81"/>
            <rFont val="Tahoma"/>
            <family val="2"/>
          </rPr>
          <t>Geo: LU
Formula: Fva6.1.2 = Fva6.1.2.1 + Fva6.1.2.2 + Fva6.1.2.3</t>
        </r>
      </text>
    </comment>
    <comment ref="B241" authorId="1" shapeId="0">
      <text>
        <r>
          <rPr>
            <sz val="9"/>
            <color indexed="81"/>
            <rFont val="Tahoma"/>
            <family val="2"/>
          </rPr>
          <t xml:space="preserve">6 E-money payment transactions
6.1 Of which via remote payment initiation channel
6.1.2 of which authenticated via non-strong customer authentication
</t>
        </r>
      </text>
    </comment>
    <comment ref="F241" authorId="0" shapeId="0">
      <text>
        <r>
          <rPr>
            <sz val="9"/>
            <color indexed="81"/>
            <rFont val="Tahoma"/>
            <family val="2"/>
          </rPr>
          <t>Geo: IX
Formula: Fva6.1.2 = Fva6.1.2.1 + Fva6.1.2.2 + Fva6.1.2.3</t>
        </r>
      </text>
    </comment>
    <comment ref="B242" authorId="1" shapeId="0">
      <text>
        <r>
          <rPr>
            <sz val="9"/>
            <color indexed="81"/>
            <rFont val="Tahoma"/>
            <family val="2"/>
          </rPr>
          <t xml:space="preserve">6 E-money payment transactions
6.1 Of which via remote payment initiation channel
6.1.2 of which authenticated via non-strong customer authentication
</t>
        </r>
      </text>
    </comment>
    <comment ref="F242" authorId="0" shapeId="0">
      <text>
        <r>
          <rPr>
            <sz val="9"/>
            <color indexed="81"/>
            <rFont val="Tahoma"/>
            <family val="2"/>
          </rPr>
          <t>Geo: OX
Formula: Fva6.1.2 = Fva6.1.2.1 + Fva6.1.2.2 + Fva6.1.2.3</t>
        </r>
      </text>
    </comment>
    <comment ref="B243" authorId="1" shapeId="0">
      <text>
        <r>
          <rPr>
            <sz val="9"/>
            <color indexed="81"/>
            <rFont val="Tahoma"/>
            <family val="2"/>
          </rPr>
          <t xml:space="preserve">6 E-money payment transactions
6.1 Of which via remote payment initiation channel
6.1.2 of which authenticated via non-strong customer authentication
6.1.2.1 Issuance of a payment order by the fraudster
</t>
        </r>
      </text>
    </comment>
    <comment ref="F243" authorId="0" shapeId="0">
      <text>
        <r>
          <rPr>
            <sz val="9"/>
            <color indexed="81"/>
            <rFont val="Tahoma"/>
            <family val="2"/>
          </rPr>
          <t>Geo: LU
Formula: Fva6.1.2 = Fva6.1.2.4 + Fva6.1.2.5 + Fva6.1.2.6 + Fva6.1.2.7 + Fva6.1.2.8 + Fva6.1.2.9 + Fva6.1.2.10 + Fva6.1.2.11</t>
        </r>
      </text>
    </comment>
    <comment ref="B244" authorId="1" shapeId="0">
      <text>
        <r>
          <rPr>
            <sz val="9"/>
            <color indexed="81"/>
            <rFont val="Tahoma"/>
            <family val="2"/>
          </rPr>
          <t xml:space="preserve">6 E-money payment transactions
6.1 Of which via remote payment initiation channel
6.1.2 of which authenticated via non-strong customer authentication
6.1.2.1 Issuance of a payment order by the fraudster
</t>
        </r>
      </text>
    </comment>
    <comment ref="F244" authorId="0" shapeId="0">
      <text>
        <r>
          <rPr>
            <sz val="9"/>
            <color indexed="81"/>
            <rFont val="Tahoma"/>
            <family val="2"/>
          </rPr>
          <t>Geo: IX
Formula: Fva6.1.2 = Fva6.1.2.4 + Fva6.1.2.5 + Fva6.1.2.6 + Fva6.1.2.7 + Fva6.1.2.8 + Fva6.1.2.9 + Fva6.1.2.10 + Fva6.1.2.11</t>
        </r>
      </text>
    </comment>
    <comment ref="B245" authorId="1" shapeId="0">
      <text>
        <r>
          <rPr>
            <sz val="9"/>
            <color indexed="81"/>
            <rFont val="Tahoma"/>
            <family val="2"/>
          </rPr>
          <t xml:space="preserve">6 E-money payment transactions
6.1 Of which via remote payment initiation channel
6.1.2 of which authenticated via non-strong customer authentication
6.1.2.1 Issuance of a payment order by the fraudster
</t>
        </r>
      </text>
    </comment>
    <comment ref="F245" authorId="0" shapeId="0">
      <text>
        <r>
          <rPr>
            <sz val="9"/>
            <color indexed="81"/>
            <rFont val="Tahoma"/>
            <family val="2"/>
          </rPr>
          <t>Geo: OX
Formula: Fva6.1.2 = Fva6.1.2.4 + Fva6.1.2.5 + Fva6.1.2.6 + Fva6.1.2.7 + Fva6.1.2.8 + Fva6.1.2.9 + Fva6.1.2.10 + Fva6.1.2.11</t>
        </r>
      </text>
    </comment>
    <comment ref="B246" authorId="1" shapeId="0">
      <text>
        <r>
          <rPr>
            <sz val="9"/>
            <color indexed="81"/>
            <rFont val="Tahoma"/>
            <family val="2"/>
          </rPr>
          <t xml:space="preserve">6 E-money payment transactions
6.1 Of which via remote payment initiation channel
6.1.2 of which authenticated via non-strong customer authentication
6.1.2.2 Modification of a payment order by the fraudster
</t>
        </r>
      </text>
    </comment>
    <comment ref="B247" authorId="1" shapeId="0">
      <text>
        <r>
          <rPr>
            <sz val="9"/>
            <color indexed="81"/>
            <rFont val="Tahoma"/>
            <family val="2"/>
          </rPr>
          <t xml:space="preserve">6 E-money payment transactions
6.1 Of which via remote payment initiation channel
6.1.2 of which authenticated via non-strong customer authentication
6.1.2.2 Modification of a payment order by the fraudster
</t>
        </r>
      </text>
    </comment>
    <comment ref="B248" authorId="1" shapeId="0">
      <text>
        <r>
          <rPr>
            <sz val="9"/>
            <color indexed="81"/>
            <rFont val="Tahoma"/>
            <family val="2"/>
          </rPr>
          <t xml:space="preserve">6 E-money payment transactions
6.1 Of which via remote payment initiation channel
6.1.2 of which authenticated via non-strong customer authentication
6.1.2.2 Modification of a payment order by the fraudster
</t>
        </r>
      </text>
    </comment>
    <comment ref="B249" authorId="1" shapeId="0">
      <text>
        <r>
          <rPr>
            <sz val="9"/>
            <color indexed="81"/>
            <rFont val="Tahoma"/>
            <family val="2"/>
          </rPr>
          <t xml:space="preserve">6 E-money payment transactions
6.1 Of which via remote payment initiation channel
6.1.2 of which authenticated via non-strong customer authentication
6.1.2.3 Manipulation of the payer by the fraudster to issue a payment order
</t>
        </r>
      </text>
    </comment>
    <comment ref="B250" authorId="1" shapeId="0">
      <text>
        <r>
          <rPr>
            <sz val="9"/>
            <color indexed="81"/>
            <rFont val="Tahoma"/>
            <family val="2"/>
          </rPr>
          <t xml:space="preserve">6 E-money payment transactions
6.1 Of which via remote payment initiation channel
6.1.2 of which authenticated via non-strong customer authentication
6.1.2.3 Manipulation of the payer by the fraudster to issue a payment order
</t>
        </r>
      </text>
    </comment>
    <comment ref="B251" authorId="1" shapeId="0">
      <text>
        <r>
          <rPr>
            <sz val="9"/>
            <color indexed="81"/>
            <rFont val="Tahoma"/>
            <family val="2"/>
          </rPr>
          <t xml:space="preserve">6 E-money payment transactions
6.1 Of which via remote payment initiation channel
6.1.2 of which authenticated via non-strong customer authentication
6.1.2.3 Manipulation of the payer by the fraudster to issue a payment order
</t>
        </r>
      </text>
    </comment>
    <comment ref="B252"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253"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254" authorId="1" shapeId="0">
      <text>
        <r>
          <rPr>
            <sz val="9"/>
            <color indexed="81"/>
            <rFont val="Tahoma"/>
            <family val="2"/>
          </rPr>
          <t xml:space="preserve">6 E-money payment transactions
6.1 Of which via remote payment initiation channel
6.1.2 of which authenticated via non-strong customer authentication
6.1.2.4 Low value (Art.16 RTS)
</t>
        </r>
      </text>
    </comment>
    <comment ref="B255"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256"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257" authorId="1" shapeId="0">
      <text>
        <r>
          <rPr>
            <sz val="9"/>
            <color indexed="81"/>
            <rFont val="Tahoma"/>
            <family val="2"/>
          </rPr>
          <t xml:space="preserve">6 E-money payment transactions
6.1 Of which via remote payment initiation channel
6.1.2 of which authenticated via non-strong customer authentication
6.1.2.5 Trusted beneficiary (Art.13 RTS)
</t>
        </r>
      </text>
    </comment>
    <comment ref="B258"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259"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260" authorId="1" shapeId="0">
      <text>
        <r>
          <rPr>
            <sz val="9"/>
            <color indexed="81"/>
            <rFont val="Tahoma"/>
            <family val="2"/>
          </rPr>
          <t xml:space="preserve">6 E-money payment transactions
6.1 Of which via remote payment initiation channel
6.1.2 of which authenticated via non-strong customer authentication
6.1.2.6 Recurring transaction (Art.14 RTS)
</t>
        </r>
      </text>
    </comment>
    <comment ref="B261"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262"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263" authorId="1" shapeId="0">
      <text>
        <r>
          <rPr>
            <sz val="9"/>
            <color indexed="81"/>
            <rFont val="Tahoma"/>
            <family val="2"/>
          </rPr>
          <t xml:space="preserve">6 E-money payment transactions
6.1 Of which via remote payment initiation channel
6.1.2 of which authenticated via non-strong customer authentication
6.1.2.7 Payment to self (Art. 15 RTS)
</t>
        </r>
      </text>
    </comment>
    <comment ref="B264"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265"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266" authorId="1" shapeId="0">
      <text>
        <r>
          <rPr>
            <sz val="9"/>
            <color indexed="81"/>
            <rFont val="Tahoma"/>
            <family val="2"/>
          </rPr>
          <t xml:space="preserve">6 E-money payment transactions
6.1 Of which via remote payment initiation channel
6.1.2 of which authenticated via non-strong customer authentication
6.1.2.8 Use of secure corporate payment processes or protocols (Art. 17 RTS)
</t>
        </r>
      </text>
    </comment>
    <comment ref="B267"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268"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269" authorId="1" shapeId="0">
      <text>
        <r>
          <rPr>
            <sz val="9"/>
            <color indexed="81"/>
            <rFont val="Tahoma"/>
            <family val="2"/>
          </rPr>
          <t xml:space="preserve">6 E-money payment transactions
6.1 Of which via remote payment initiation channel
6.1.2 of which authenticated via non-strong customer authentication
6.1.2.9 Transaction risk analysis (Art.18 RTS)
</t>
        </r>
      </text>
    </comment>
    <comment ref="B270"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271"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272" authorId="1" shapeId="0">
      <text>
        <r>
          <rPr>
            <sz val="9"/>
            <color indexed="81"/>
            <rFont val="Tahoma"/>
            <family val="2"/>
          </rPr>
          <t xml:space="preserve">6 E-money payment transactions
6.1 Of which via remote payment initiation channel
6.1.2 of which authenticated via non-strong customer authentication
6.1.2.10 Merchant initiated transactions (*)
</t>
        </r>
      </text>
    </comment>
    <comment ref="B273"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274"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275" authorId="1" shapeId="0">
      <text>
        <r>
          <rPr>
            <sz val="9"/>
            <color indexed="81"/>
            <rFont val="Tahoma"/>
            <family val="2"/>
          </rPr>
          <t xml:space="preserve">6 E-money payment transactions
6.1 Of which via remote payment initiation channel
6.1.2 of which authenticated via non-strong customer authentication
6.1.2.11 Other 
</t>
        </r>
      </text>
    </comment>
    <comment ref="B276" authorId="1" shapeId="0">
      <text>
        <r>
          <rPr>
            <sz val="9"/>
            <color indexed="81"/>
            <rFont val="Tahoma"/>
            <family val="2"/>
          </rPr>
          <t xml:space="preserve">6 E-money payment transactions
6.2 Of which via non-remote payment initiation channel
</t>
        </r>
      </text>
    </comment>
    <comment ref="F276" authorId="0" shapeId="0">
      <text>
        <r>
          <rPr>
            <sz val="9"/>
            <color indexed="81"/>
            <rFont val="Tahoma"/>
            <family val="2"/>
          </rPr>
          <t>Geo: LU
Formula: Fva6.2 = Fva6.2.1 + Fva6.2.2</t>
        </r>
      </text>
    </comment>
    <comment ref="B277" authorId="1" shapeId="0">
      <text>
        <r>
          <rPr>
            <sz val="9"/>
            <color indexed="81"/>
            <rFont val="Tahoma"/>
            <family val="2"/>
          </rPr>
          <t xml:space="preserve">6 E-money payment transactions
6.2 Of which via non-remote payment initiation channel
</t>
        </r>
      </text>
    </comment>
    <comment ref="F277" authorId="0" shapeId="0">
      <text>
        <r>
          <rPr>
            <sz val="9"/>
            <color indexed="81"/>
            <rFont val="Tahoma"/>
            <family val="2"/>
          </rPr>
          <t>Geo: IX
Formula: Fva6.2 = Fva6.2.1 + Fva6.2.2</t>
        </r>
      </text>
    </comment>
    <comment ref="B278" authorId="1" shapeId="0">
      <text>
        <r>
          <rPr>
            <sz val="9"/>
            <color indexed="81"/>
            <rFont val="Tahoma"/>
            <family val="2"/>
          </rPr>
          <t xml:space="preserve">6 E-money payment transactions
6.2 Of which via non-remote payment initiation channel
</t>
        </r>
      </text>
    </comment>
    <comment ref="F278" authorId="0" shapeId="0">
      <text>
        <r>
          <rPr>
            <sz val="9"/>
            <color indexed="81"/>
            <rFont val="Tahoma"/>
            <family val="2"/>
          </rPr>
          <t>Geo: OX
Formula: Fva6.2 = Fva6.2.1 + Fva6.2.2</t>
        </r>
      </text>
    </comment>
    <comment ref="B279" authorId="1" shapeId="0">
      <text>
        <r>
          <rPr>
            <sz val="9"/>
            <color indexed="81"/>
            <rFont val="Tahoma"/>
            <family val="2"/>
          </rPr>
          <t xml:space="preserve">6 E-money payment transactions
6.2 Of which via non-remote payment initiation channel
6.2.1 Of which authenticated via strong customer authentication
</t>
        </r>
      </text>
    </comment>
    <comment ref="F279" authorId="0" shapeId="0">
      <text>
        <r>
          <rPr>
            <sz val="9"/>
            <color indexed="81"/>
            <rFont val="Tahoma"/>
            <family val="2"/>
          </rPr>
          <t>Geo: LU
Formula: Fva6.2.1 = Fva6.2.1.1 + Fva6.2.1.2 + Fva6.2.1.3</t>
        </r>
      </text>
    </comment>
    <comment ref="B280" authorId="1" shapeId="0">
      <text>
        <r>
          <rPr>
            <sz val="9"/>
            <color indexed="81"/>
            <rFont val="Tahoma"/>
            <family val="2"/>
          </rPr>
          <t xml:space="preserve">6 E-money payment transactions
6.2 Of which via non-remote payment initiation channel
6.2.1 Of which authenticated via strong customer authentication
</t>
        </r>
      </text>
    </comment>
    <comment ref="F280" authorId="0" shapeId="0">
      <text>
        <r>
          <rPr>
            <sz val="9"/>
            <color indexed="81"/>
            <rFont val="Tahoma"/>
            <family val="2"/>
          </rPr>
          <t>Geo: IX
Formula: Fva6.2.1 = Fva6.2.1.1 + Fva6.2.1.2 + Fva6.2.1.3</t>
        </r>
      </text>
    </comment>
    <comment ref="B281" authorId="1" shapeId="0">
      <text>
        <r>
          <rPr>
            <sz val="9"/>
            <color indexed="81"/>
            <rFont val="Tahoma"/>
            <family val="2"/>
          </rPr>
          <t xml:space="preserve">6 E-money payment transactions
6.2 Of which via non-remote payment initiation channel
6.2.1 Of which authenticated via strong customer authentication
</t>
        </r>
      </text>
    </comment>
    <comment ref="F281" authorId="0" shapeId="0">
      <text>
        <r>
          <rPr>
            <sz val="9"/>
            <color indexed="81"/>
            <rFont val="Tahoma"/>
            <family val="2"/>
          </rPr>
          <t>Geo: OX
Formula: Fva6.2.1 = Fva6.2.1.1 + Fva6.2.1.2 + Fva6.2.1.3</t>
        </r>
      </text>
    </comment>
    <comment ref="B282" authorId="1" shapeId="0">
      <text>
        <r>
          <rPr>
            <sz val="9"/>
            <color indexed="81"/>
            <rFont val="Tahoma"/>
            <family val="2"/>
          </rPr>
          <t xml:space="preserve">6 E-money payment transactions
6.2 Of which via non-remote payment initiation channel
6.2.1 Of which authenticated via strong customer authentication
6.2.1.1 Issuance of a payment order by the fraudster
</t>
        </r>
      </text>
    </comment>
    <comment ref="B283" authorId="1" shapeId="0">
      <text>
        <r>
          <rPr>
            <sz val="9"/>
            <color indexed="81"/>
            <rFont val="Tahoma"/>
            <family val="2"/>
          </rPr>
          <t xml:space="preserve">6 E-money payment transactions
6.2 Of which via non-remote payment initiation channel
6.2.1 Of which authenticated via strong customer authentication
6.2.1.1 Issuance of a payment order by the fraudster
</t>
        </r>
      </text>
    </comment>
    <comment ref="B284" authorId="1" shapeId="0">
      <text>
        <r>
          <rPr>
            <sz val="9"/>
            <color indexed="81"/>
            <rFont val="Tahoma"/>
            <family val="2"/>
          </rPr>
          <t xml:space="preserve">6 E-money payment transactions
6.2 Of which via non-remote payment initiation channel
6.2.1 Of which authenticated via strong customer authentication
6.2.1.1 Issuance of a payment order by the fraudster
</t>
        </r>
      </text>
    </comment>
    <comment ref="B285" authorId="1" shapeId="0">
      <text>
        <r>
          <rPr>
            <sz val="9"/>
            <color indexed="81"/>
            <rFont val="Tahoma"/>
            <family val="2"/>
          </rPr>
          <t xml:space="preserve">6 E-money payment transactions
6.2 Of which via non-remote payment initiation channel
6.2.1 Of which authenticated via strong customer authentication
6.2.1.2 Modification of a payment order by the fraudster
</t>
        </r>
      </text>
    </comment>
    <comment ref="B286" authorId="1" shapeId="0">
      <text>
        <r>
          <rPr>
            <sz val="9"/>
            <color indexed="81"/>
            <rFont val="Tahoma"/>
            <family val="2"/>
          </rPr>
          <t xml:space="preserve">6 E-money payment transactions
6.2 Of which via non-remote payment initiation channel
6.2.1 Of which authenticated via strong customer authentication
6.2.1.2 Modification of a payment order by the fraudster
</t>
        </r>
      </text>
    </comment>
    <comment ref="B287" authorId="1" shapeId="0">
      <text>
        <r>
          <rPr>
            <sz val="9"/>
            <color indexed="81"/>
            <rFont val="Tahoma"/>
            <family val="2"/>
          </rPr>
          <t xml:space="preserve">6 E-money payment transactions
6.2 Of which via non-remote payment initiation channel
6.2.1 Of which authenticated via strong customer authentication
6.2.1.2 Modification of a payment order by the fraudster
</t>
        </r>
      </text>
    </comment>
    <comment ref="B288" authorId="1" shapeId="0">
      <text>
        <r>
          <rPr>
            <sz val="9"/>
            <color indexed="81"/>
            <rFont val="Tahoma"/>
            <family val="2"/>
          </rPr>
          <t xml:space="preserve">6 E-money payment transactions
6.2 Of which via non-remote payment initiation channel
6.2.1 Of which authenticated via strong customer authentication
6.2.1.3 Manipulation of the payer by the fraudster to issue a payment order
</t>
        </r>
      </text>
    </comment>
    <comment ref="B289" authorId="1" shapeId="0">
      <text>
        <r>
          <rPr>
            <sz val="9"/>
            <color indexed="81"/>
            <rFont val="Tahoma"/>
            <family val="2"/>
          </rPr>
          <t xml:space="preserve">6 E-money payment transactions
6.2 Of which via non-remote payment initiation channel
6.2.1 Of which authenticated via strong customer authentication
6.2.1.3 Manipulation of the payer by the fraudster to issue a payment order
</t>
        </r>
      </text>
    </comment>
    <comment ref="B290" authorId="1" shapeId="0">
      <text>
        <r>
          <rPr>
            <sz val="9"/>
            <color indexed="81"/>
            <rFont val="Tahoma"/>
            <family val="2"/>
          </rPr>
          <t xml:space="preserve">6 E-money payment transactions
6.2 Of which via non-remote payment initiation channel
6.2.1 Of which authenticated via strong customer authentication
6.2.1.3 Manipulation of the payer by the fraudster to issue a payment order
</t>
        </r>
      </text>
    </comment>
    <comment ref="B291"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291" authorId="0" shapeId="0">
      <text>
        <r>
          <rPr>
            <sz val="9"/>
            <color indexed="81"/>
            <rFont val="Tahoma"/>
            <family val="2"/>
          </rPr>
          <t>Geo: LU
Formula: Fva6.2.2 = Fva6.2.2.1 + Fva6.2.2.2 + Fva6.2.2.3</t>
        </r>
      </text>
    </comment>
    <comment ref="B292"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292" authorId="0" shapeId="0">
      <text>
        <r>
          <rPr>
            <sz val="9"/>
            <color indexed="81"/>
            <rFont val="Tahoma"/>
            <family val="2"/>
          </rPr>
          <t>Geo: IX
Formula: Fva6.2.2 = Fva6.2.2.1 + Fva6.2.2.2 + Fva6.2.2.3</t>
        </r>
      </text>
    </comment>
    <comment ref="B293" authorId="1" shapeId="0">
      <text>
        <r>
          <rPr>
            <sz val="9"/>
            <color indexed="81"/>
            <rFont val="Tahoma"/>
            <family val="2"/>
          </rPr>
          <t xml:space="preserve">6 E-money payment transactions
6.2 Of which via non-remote payment initiation channel
6.2.2 Of which authenticated via non-strong customer authentication
</t>
        </r>
      </text>
    </comment>
    <comment ref="F293" authorId="0" shapeId="0">
      <text>
        <r>
          <rPr>
            <sz val="9"/>
            <color indexed="81"/>
            <rFont val="Tahoma"/>
            <family val="2"/>
          </rPr>
          <t>Geo: OX
Formula: Fva6.2.2 = Fva6.2.2.1 + Fva6.2.2.2 + Fva6.2.2.3</t>
        </r>
      </text>
    </comment>
    <comment ref="B294" authorId="1" shapeId="0">
      <text>
        <r>
          <rPr>
            <sz val="9"/>
            <color indexed="81"/>
            <rFont val="Tahoma"/>
            <family val="2"/>
          </rPr>
          <t xml:space="preserve">6 E-money payment transactions
6.2 Of which via non-remote payment initiation channel
6.2.2 Of which authenticated via non-strong customer authentication
6.2.2.1 Issuance of a payment order by the fraudster
</t>
        </r>
      </text>
    </comment>
    <comment ref="F294" authorId="0" shapeId="0">
      <text>
        <r>
          <rPr>
            <sz val="9"/>
            <color indexed="81"/>
            <rFont val="Tahoma"/>
            <family val="2"/>
          </rPr>
          <t>Geo: LU
Formula: Fva6.2.2 = Fva6.2.2.4 + Fva6.2.2.5 + Fva6.2.2.6 + Fva6.2.2.7 + Fva6.2.2.8</t>
        </r>
      </text>
    </comment>
    <comment ref="B295" authorId="1" shapeId="0">
      <text>
        <r>
          <rPr>
            <sz val="9"/>
            <color indexed="81"/>
            <rFont val="Tahoma"/>
            <family val="2"/>
          </rPr>
          <t xml:space="preserve">6 E-money payment transactions
6.2 Of which via non-remote payment initiation channel
6.2.2 Of which authenticated via non-strong customer authentication
6.2.2.1 Issuance of a payment order by the fraudster
</t>
        </r>
      </text>
    </comment>
    <comment ref="F295" authorId="0" shapeId="0">
      <text>
        <r>
          <rPr>
            <sz val="9"/>
            <color indexed="81"/>
            <rFont val="Tahoma"/>
            <family val="2"/>
          </rPr>
          <t>Geo: IX
Formula: Fva6.2.2 = Fva6.2.2.4 + Fva6.2.2.5 + Fva6.2.2.6 + Fva6.2.2.7 + Fva6.2.2.8</t>
        </r>
      </text>
    </comment>
    <comment ref="B296" authorId="1" shapeId="0">
      <text>
        <r>
          <rPr>
            <sz val="9"/>
            <color indexed="81"/>
            <rFont val="Tahoma"/>
            <family val="2"/>
          </rPr>
          <t xml:space="preserve">6 E-money payment transactions
6.2 Of which via non-remote payment initiation channel
6.2.2 Of which authenticated via non-strong customer authentication
6.2.2.1 Issuance of a payment order by the fraudster
</t>
        </r>
      </text>
    </comment>
    <comment ref="F296" authorId="0" shapeId="0">
      <text>
        <r>
          <rPr>
            <sz val="9"/>
            <color indexed="81"/>
            <rFont val="Tahoma"/>
            <family val="2"/>
          </rPr>
          <t>Geo: OX
Formula: Fva6.2.2 = Fva6.2.2.4 + Fva6.2.2.5 + Fva6.2.2.6 + Fva6.2.2.7 + Fva6.2.2.8</t>
        </r>
      </text>
    </comment>
    <comment ref="B297" authorId="1" shapeId="0">
      <text>
        <r>
          <rPr>
            <sz val="9"/>
            <color indexed="81"/>
            <rFont val="Tahoma"/>
            <family val="2"/>
          </rPr>
          <t xml:space="preserve">6 E-money payment transactions
6.2 Of which via non-remote payment initiation channel
6.2.2 Of which authenticated via non-strong customer authentication
6.2.2.2 Modification of a payment order by the fraudster
</t>
        </r>
      </text>
    </comment>
    <comment ref="B298" authorId="1" shapeId="0">
      <text>
        <r>
          <rPr>
            <sz val="9"/>
            <color indexed="81"/>
            <rFont val="Tahoma"/>
            <family val="2"/>
          </rPr>
          <t xml:space="preserve">6 E-money payment transactions
6.2 Of which via non-remote payment initiation channel
6.2.2 Of which authenticated via non-strong customer authentication
6.2.2.2 Modification of a payment order by the fraudster
</t>
        </r>
      </text>
    </comment>
    <comment ref="B299" authorId="1" shapeId="0">
      <text>
        <r>
          <rPr>
            <sz val="9"/>
            <color indexed="81"/>
            <rFont val="Tahoma"/>
            <family val="2"/>
          </rPr>
          <t xml:space="preserve">6 E-money payment transactions
6.2 Of which via non-remote payment initiation channel
6.2.2 Of which authenticated via non-strong customer authentication
6.2.2.2 Modification of a payment order by the fraudster
</t>
        </r>
      </text>
    </comment>
    <comment ref="B300" authorId="1" shapeId="0">
      <text>
        <r>
          <rPr>
            <sz val="9"/>
            <color indexed="81"/>
            <rFont val="Tahoma"/>
            <family val="2"/>
          </rPr>
          <t xml:space="preserve">6 E-money payment transactions
6.2 Of which via non-remote payment initiation channel
6.2.2 Of which authenticated via non-strong customer authentication
6.2.2.3 Manipulation of the payer by the fraudster to issue a payment order
</t>
        </r>
      </text>
    </comment>
    <comment ref="B301" authorId="1" shapeId="0">
      <text>
        <r>
          <rPr>
            <sz val="9"/>
            <color indexed="81"/>
            <rFont val="Tahoma"/>
            <family val="2"/>
          </rPr>
          <t xml:space="preserve">6 E-money payment transactions
6.2 Of which via non-remote payment initiation channel
6.2.2 Of which authenticated via non-strong customer authentication
6.2.2.3 Manipulation of the payer by the fraudster to issue a payment order
</t>
        </r>
      </text>
    </comment>
    <comment ref="B302" authorId="1" shapeId="0">
      <text>
        <r>
          <rPr>
            <sz val="9"/>
            <color indexed="81"/>
            <rFont val="Tahoma"/>
            <family val="2"/>
          </rPr>
          <t xml:space="preserve">6 E-money payment transactions
6.2 Of which via non-remote payment initiation channel
6.2.2 Of which authenticated via non-strong customer authentication
6.2.2.3 Manipulation of the payer by the fraudster to issue a payment order
</t>
        </r>
      </text>
    </comment>
    <comment ref="B303"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304"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305" authorId="1" shapeId="0">
      <text>
        <r>
          <rPr>
            <sz val="9"/>
            <color indexed="81"/>
            <rFont val="Tahoma"/>
            <family val="2"/>
          </rPr>
          <t xml:space="preserve">6 E-money payment transactions
6.2 Of which via non-remote payment initiation channel
6.2.2 Of which authenticated via non-strong customer authentication
6.2.2.4 Trusted beneficiary (Art.13 RTS)
</t>
        </r>
      </text>
    </comment>
    <comment ref="B306"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307"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308" authorId="1" shapeId="0">
      <text>
        <r>
          <rPr>
            <sz val="9"/>
            <color indexed="81"/>
            <rFont val="Tahoma"/>
            <family val="2"/>
          </rPr>
          <t xml:space="preserve">6 E-money payment transactions
6.2 Of which via non-remote payment initiation channel
6.2.2 Of which authenticated via non-strong customer authentication
6.2.2.5 Recurring transaction (Art.14 RTS)
</t>
        </r>
      </text>
    </comment>
    <comment ref="B309"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310"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311" authorId="1" shapeId="0">
      <text>
        <r>
          <rPr>
            <sz val="9"/>
            <color indexed="81"/>
            <rFont val="Tahoma"/>
            <family val="2"/>
          </rPr>
          <t xml:space="preserve">6 E-money payment transactions
6.2 Of which via non-remote payment initiation channel
6.2.2 Of which authenticated via non-strong customer authentication
6.2.2.6 Contactless low value (Art.11 RTS)
</t>
        </r>
      </text>
    </comment>
    <comment ref="B312"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313"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314" authorId="1" shapeId="0">
      <text>
        <r>
          <rPr>
            <sz val="9"/>
            <color indexed="81"/>
            <rFont val="Tahoma"/>
            <family val="2"/>
          </rPr>
          <t xml:space="preserve">6 E-money payment transactions
6.2 Of which via non-remote payment initiation channel
6.2.2 Of which authenticated via non-strong customer authentication
6.2.2.7 Unattended terminal for transport or parking fares (Art.12 RTS)
</t>
        </r>
      </text>
    </comment>
    <comment ref="B315"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316"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317" authorId="1" shapeId="0">
      <text>
        <r>
          <rPr>
            <sz val="9"/>
            <color indexed="81"/>
            <rFont val="Tahoma"/>
            <family val="2"/>
          </rPr>
          <t xml:space="preserve">6 E-money payment transactions
6.2 Of which via non-remote payment initiation channel
6.2.2 Of which authenticated via non-strong customer authentication
6.2.2.8 Other 
</t>
        </r>
      </text>
    </comment>
    <comment ref="B318" authorId="1" shapeId="0">
      <text>
        <r>
          <rPr>
            <sz val="9"/>
            <color indexed="81"/>
            <rFont val="Tahoma"/>
            <family val="2"/>
          </rPr>
          <t>9.6PSP Losses due to fraud per liability bearer (E-money): The reporting payment service provider</t>
        </r>
      </text>
    </comment>
    <comment ref="B319" authorId="1" shapeId="0">
      <text>
        <r>
          <rPr>
            <sz val="9"/>
            <color indexed="81"/>
            <rFont val="Tahoma"/>
            <family val="2"/>
          </rPr>
          <t>9.6PSU Losses due to fraud per liability bearer (E-money): The Payment service user (payer)</t>
        </r>
      </text>
    </comment>
    <comment ref="B320" authorId="1" shapeId="0">
      <text>
        <r>
          <rPr>
            <sz val="9"/>
            <color indexed="81"/>
            <rFont val="Tahoma"/>
            <family val="2"/>
          </rPr>
          <t>9.6O Losses due to fraud per liability bearer (E-money): Others</t>
        </r>
      </text>
    </comment>
  </commentList>
</comments>
</file>

<file path=xl/comments8.xml><?xml version="1.0" encoding="utf-8"?>
<comments xmlns="http://schemas.openxmlformats.org/spreadsheetml/2006/main">
  <authors>
    <author>Pavel Dvorak</author>
    <author>Pavel Dvořák</author>
    <author>Hofmeister, Robert</author>
    <author>Robert Hofmeister</author>
  </authors>
  <commentList>
    <comment ref="G4" authorId="0" shapeId="0">
      <text>
        <r>
          <rPr>
            <sz val="9"/>
            <color indexed="81"/>
            <rFont val="Tahoma"/>
            <family val="2"/>
          </rPr>
          <t>No empty cells are expected.
Both value and data availability must be filled.</t>
        </r>
      </text>
    </comment>
    <comment ref="H4" authorId="0" shapeId="0">
      <text>
        <r>
          <rPr>
            <sz val="9"/>
            <color indexed="81"/>
            <rFont val="Tahoma"/>
            <family val="2"/>
          </rPr>
          <t>For positive values, data availability flag should be "OK". 
 Also, the E flag is only allowed for fraud data.</t>
        </r>
      </text>
    </comment>
    <comment ref="I4" authorId="0" shapeId="0">
      <text>
        <r>
          <rPr>
            <sz val="9"/>
            <color indexed="81"/>
            <rFont val="Tahoma"/>
            <family val="2"/>
          </rPr>
          <t>Part 1:
Fva &gt; 0 if and only if Fvo &gt; 0 
Pva &gt; 0 if and only if Pvo &gt; 0
Part 2:
Pvo &gt;= Fvo, and Pva &gt;= Fva</t>
        </r>
      </text>
    </comment>
    <comment ref="A5" authorId="1" shapeId="0">
      <text>
        <r>
          <rPr>
            <sz val="9"/>
            <color indexed="81"/>
            <rFont val="Tahoma"/>
            <family val="2"/>
          </rPr>
          <t>For the cross-border transactions, the relevant geo codes should be used:
"IX" stands for cross-border within EEA
"OX" stands for cross-border outside EEA 
"XX" is a generic geo code to be used for reporting of "losses due to fraud per liability bearer".</t>
        </r>
      </text>
    </comment>
    <comment ref="B5" authorId="1" shapeId="0">
      <text>
        <r>
          <rPr>
            <sz val="9"/>
            <color indexed="81"/>
            <rFont val="Tahoma"/>
            <family val="2"/>
          </rPr>
          <t>See table "Field codes" for more details.</t>
        </r>
      </text>
    </comment>
    <comment ref="C5" authorId="2" shapeId="0">
      <text>
        <r>
          <rPr>
            <sz val="8"/>
            <color indexed="81"/>
            <rFont val="Tahoma"/>
            <family val="2"/>
          </rPr>
          <t xml:space="preserve">please </t>
        </r>
        <r>
          <rPr>
            <b/>
            <sz val="8"/>
            <color indexed="81"/>
            <rFont val="Tahoma"/>
            <family val="2"/>
          </rPr>
          <t xml:space="preserve">do not modify the </t>
        </r>
        <r>
          <rPr>
            <sz val="8"/>
            <color indexed="81"/>
            <rFont val="Tahoma"/>
            <family val="2"/>
          </rPr>
          <t>number</t>
        </r>
        <r>
          <rPr>
            <b/>
            <sz val="8"/>
            <color indexed="81"/>
            <rFont val="Tahoma"/>
            <family val="2"/>
          </rPr>
          <t xml:space="preserve"> format.
to be reported in actual units, with two decimals for values
</t>
        </r>
      </text>
    </comment>
    <comment ref="D5" authorId="3" shapeId="0">
      <text>
        <r>
          <rPr>
            <sz val="8"/>
            <color indexed="81"/>
            <rFont val="Tahoma"/>
            <family val="2"/>
          </rPr>
          <t xml:space="preserve">Indicate if </t>
        </r>
        <r>
          <rPr>
            <b/>
            <sz val="8"/>
            <color indexed="81"/>
            <rFont val="Tahoma"/>
            <family val="2"/>
          </rPr>
          <t>data entry</t>
        </r>
        <r>
          <rPr>
            <sz val="8"/>
            <color indexed="81"/>
            <rFont val="Tahoma"/>
            <family val="2"/>
          </rPr>
          <t xml:space="preserve"> is 
available (</t>
        </r>
        <r>
          <rPr>
            <b/>
            <sz val="8"/>
            <color indexed="81"/>
            <rFont val="Tahoma"/>
            <family val="2"/>
          </rPr>
          <t>OK</t>
        </r>
        <r>
          <rPr>
            <sz val="8"/>
            <color indexed="81"/>
            <rFont val="Tahoma"/>
            <family val="2"/>
          </rPr>
          <t>)
not applicable</t>
        </r>
        <r>
          <rPr>
            <b/>
            <sz val="8"/>
            <color indexed="81"/>
            <rFont val="Tahoma"/>
            <family val="2"/>
          </rPr>
          <t xml:space="preserve"> </t>
        </r>
        <r>
          <rPr>
            <sz val="8"/>
            <color indexed="81"/>
            <rFont val="Tahoma"/>
            <family val="2"/>
          </rPr>
          <t>(</t>
        </r>
        <r>
          <rPr>
            <b/>
            <sz val="8"/>
            <color indexed="81"/>
            <rFont val="Tahoma"/>
            <family val="2"/>
          </rPr>
          <t>NA</t>
        </r>
        <r>
          <rPr>
            <sz val="8"/>
            <color indexed="81"/>
            <rFont val="Tahoma"/>
            <family val="2"/>
          </rPr>
          <t>)
an estimate (</t>
        </r>
        <r>
          <rPr>
            <b/>
            <sz val="8"/>
            <color indexed="81"/>
            <rFont val="Tahoma"/>
            <family val="2"/>
          </rPr>
          <t>E</t>
        </r>
        <r>
          <rPr>
            <sz val="8"/>
            <color indexed="81"/>
            <rFont val="Tahoma"/>
            <family val="2"/>
          </rPr>
          <t>) ← only for fraud data</t>
        </r>
      </text>
    </comment>
    <comment ref="E5" authorId="3" shapeId="0">
      <text>
        <r>
          <rPr>
            <sz val="8"/>
            <color indexed="81"/>
            <rFont val="Tahoma"/>
            <family val="2"/>
          </rPr>
          <t xml:space="preserve">Can be used for providing further information in the form of free text comments.
Please do </t>
        </r>
        <r>
          <rPr>
            <b/>
            <sz val="8"/>
            <color indexed="81"/>
            <rFont val="Tahoma"/>
            <family val="2"/>
          </rPr>
          <t>not</t>
        </r>
        <r>
          <rPr>
            <sz val="8"/>
            <color indexed="81"/>
            <rFont val="Tahoma"/>
            <family val="2"/>
          </rPr>
          <t xml:space="preserve"> include the character ";" (semicolon)</t>
        </r>
      </text>
    </comment>
    <comment ref="B6" authorId="1" shapeId="0">
      <text>
        <r>
          <rPr>
            <sz val="9"/>
            <color indexed="81"/>
            <rFont val="Tahoma"/>
            <family val="2"/>
          </rPr>
          <t xml:space="preserve">7 Money remittances
</t>
        </r>
      </text>
    </comment>
    <comment ref="B7" authorId="1" shapeId="0">
      <text>
        <r>
          <rPr>
            <sz val="9"/>
            <color indexed="81"/>
            <rFont val="Tahoma"/>
            <family val="2"/>
          </rPr>
          <t xml:space="preserve">7 Money remittances
</t>
        </r>
      </text>
    </comment>
    <comment ref="B8" authorId="1" shapeId="0">
      <text>
        <r>
          <rPr>
            <sz val="9"/>
            <color indexed="81"/>
            <rFont val="Tahoma"/>
            <family val="2"/>
          </rPr>
          <t xml:space="preserve">7 Money remittances
</t>
        </r>
      </text>
    </comment>
    <comment ref="B9" authorId="1" shapeId="0">
      <text>
        <r>
          <rPr>
            <sz val="9"/>
            <color indexed="81"/>
            <rFont val="Tahoma"/>
            <family val="2"/>
          </rPr>
          <t xml:space="preserve">7 Money remittances
</t>
        </r>
      </text>
    </comment>
    <comment ref="B10" authorId="1" shapeId="0">
      <text>
        <r>
          <rPr>
            <sz val="9"/>
            <color indexed="81"/>
            <rFont val="Tahoma"/>
            <family val="2"/>
          </rPr>
          <t xml:space="preserve">7 Money remittances
</t>
        </r>
      </text>
    </comment>
    <comment ref="B11" authorId="1" shapeId="0">
      <text>
        <r>
          <rPr>
            <sz val="9"/>
            <color indexed="81"/>
            <rFont val="Tahoma"/>
            <family val="2"/>
          </rPr>
          <t xml:space="preserve">7 Money remittances
</t>
        </r>
      </text>
    </comment>
    <comment ref="B12" authorId="1" shapeId="0">
      <text>
        <r>
          <rPr>
            <sz val="9"/>
            <color indexed="81"/>
            <rFont val="Tahoma"/>
            <family val="2"/>
          </rPr>
          <t xml:space="preserve">7 Money remittances
</t>
        </r>
      </text>
    </comment>
    <comment ref="B13" authorId="1" shapeId="0">
      <text>
        <r>
          <rPr>
            <sz val="9"/>
            <color indexed="81"/>
            <rFont val="Tahoma"/>
            <family val="2"/>
          </rPr>
          <t xml:space="preserve">7 Money remittances
</t>
        </r>
      </text>
    </comment>
    <comment ref="B14" authorId="1" shapeId="0">
      <text>
        <r>
          <rPr>
            <sz val="9"/>
            <color indexed="81"/>
            <rFont val="Tahoma"/>
            <family val="2"/>
          </rPr>
          <t xml:space="preserve">7 Money remittances
</t>
        </r>
      </text>
    </comment>
    <comment ref="B15" authorId="1" shapeId="0">
      <text>
        <r>
          <rPr>
            <sz val="9"/>
            <color indexed="81"/>
            <rFont val="Tahoma"/>
            <family val="2"/>
          </rPr>
          <t xml:space="preserve">7 Money remittances
</t>
        </r>
      </text>
    </comment>
    <comment ref="B16" authorId="1" shapeId="0">
      <text>
        <r>
          <rPr>
            <sz val="9"/>
            <color indexed="81"/>
            <rFont val="Tahoma"/>
            <family val="2"/>
          </rPr>
          <t xml:space="preserve">7 Money remittances
</t>
        </r>
      </text>
    </comment>
    <comment ref="B17" authorId="1" shapeId="0">
      <text>
        <r>
          <rPr>
            <sz val="9"/>
            <color indexed="81"/>
            <rFont val="Tahoma"/>
            <family val="2"/>
          </rPr>
          <t xml:space="preserve">7 Money remittances
</t>
        </r>
      </text>
    </comment>
  </commentList>
</comments>
</file>

<file path=xl/comments9.xml><?xml version="1.0" encoding="utf-8"?>
<comments xmlns="http://schemas.openxmlformats.org/spreadsheetml/2006/main">
  <authors>
    <author>Pavel Dvorak</author>
    <author>Pavel Dvořák</author>
    <author>Hofmeister, Robert</author>
    <author>Robert Hofmeister</author>
  </authors>
  <commentList>
    <comment ref="F4" authorId="0" shapeId="0">
      <text>
        <r>
          <rPr>
            <sz val="9"/>
            <color indexed="81"/>
            <rFont val="Tahoma"/>
            <family val="2"/>
          </rPr>
          <t>This check verifies that each total is equal to the sum of its elements.
 In all cases, 0 or TRUE is the expected result.
 The check formula is included in the comment for each cell.</t>
        </r>
      </text>
    </comment>
    <comment ref="G4" authorId="0" shapeId="0">
      <text>
        <r>
          <rPr>
            <sz val="9"/>
            <color indexed="81"/>
            <rFont val="Tahoma"/>
            <family val="2"/>
          </rPr>
          <t>No empty cells are expected.
Both value and data availability must be filled.</t>
        </r>
      </text>
    </comment>
    <comment ref="H4" authorId="0" shapeId="0">
      <text>
        <r>
          <rPr>
            <sz val="9"/>
            <color indexed="81"/>
            <rFont val="Tahoma"/>
            <family val="2"/>
          </rPr>
          <t>For positive values, data availability flag should be "OK". 
 Also, the E flag is only allowed for fraud data.</t>
        </r>
      </text>
    </comment>
    <comment ref="I4" authorId="0" shapeId="0">
      <text>
        <r>
          <rPr>
            <sz val="9"/>
            <color indexed="81"/>
            <rFont val="Tahoma"/>
            <family val="2"/>
          </rPr>
          <t>Part 1:
Fva &gt; 0 if and only if Fvo &gt; 0 
Pva &gt; 0 if and only if Pvo &gt; 0
Part 2:
Pvo &gt;= Fvo, and Pva &gt;= Fva</t>
        </r>
      </text>
    </comment>
    <comment ref="A5" authorId="1" shapeId="0">
      <text>
        <r>
          <rPr>
            <sz val="9"/>
            <color indexed="81"/>
            <rFont val="Tahoma"/>
            <family val="2"/>
          </rPr>
          <t>For the cross-border transactions, the relevant geo codes should be used:
"IX" stands for cross-border within EEA
"OX" stands for cross-border outside EEA 
"XX" is a generic geo code to be used for reporting of "losses due to fraud per liability bearer".</t>
        </r>
      </text>
    </comment>
    <comment ref="B5" authorId="1" shapeId="0">
      <text>
        <r>
          <rPr>
            <sz val="9"/>
            <color indexed="81"/>
            <rFont val="Tahoma"/>
            <family val="2"/>
          </rPr>
          <t>See table "Field codes" for more details.</t>
        </r>
      </text>
    </comment>
    <comment ref="C5" authorId="2" shapeId="0">
      <text>
        <r>
          <rPr>
            <sz val="8"/>
            <color indexed="81"/>
            <rFont val="Tahoma"/>
            <family val="2"/>
          </rPr>
          <t xml:space="preserve">please </t>
        </r>
        <r>
          <rPr>
            <b/>
            <sz val="8"/>
            <color indexed="81"/>
            <rFont val="Tahoma"/>
            <family val="2"/>
          </rPr>
          <t xml:space="preserve">do not modify the </t>
        </r>
        <r>
          <rPr>
            <sz val="8"/>
            <color indexed="81"/>
            <rFont val="Tahoma"/>
            <family val="2"/>
          </rPr>
          <t>number</t>
        </r>
        <r>
          <rPr>
            <b/>
            <sz val="8"/>
            <color indexed="81"/>
            <rFont val="Tahoma"/>
            <family val="2"/>
          </rPr>
          <t xml:space="preserve"> format.
to be reported in actual units, with two decimals for values
</t>
        </r>
      </text>
    </comment>
    <comment ref="D5" authorId="3" shapeId="0">
      <text>
        <r>
          <rPr>
            <sz val="8"/>
            <color indexed="81"/>
            <rFont val="Tahoma"/>
            <family val="2"/>
          </rPr>
          <t xml:space="preserve">Indicate if </t>
        </r>
        <r>
          <rPr>
            <b/>
            <sz val="8"/>
            <color indexed="81"/>
            <rFont val="Tahoma"/>
            <family val="2"/>
          </rPr>
          <t>data entry</t>
        </r>
        <r>
          <rPr>
            <sz val="8"/>
            <color indexed="81"/>
            <rFont val="Tahoma"/>
            <family val="2"/>
          </rPr>
          <t xml:space="preserve"> is 
available (</t>
        </r>
        <r>
          <rPr>
            <b/>
            <sz val="8"/>
            <color indexed="81"/>
            <rFont val="Tahoma"/>
            <family val="2"/>
          </rPr>
          <t>OK</t>
        </r>
        <r>
          <rPr>
            <sz val="8"/>
            <color indexed="81"/>
            <rFont val="Tahoma"/>
            <family val="2"/>
          </rPr>
          <t>)
not applicable</t>
        </r>
        <r>
          <rPr>
            <b/>
            <sz val="8"/>
            <color indexed="81"/>
            <rFont val="Tahoma"/>
            <family val="2"/>
          </rPr>
          <t xml:space="preserve"> </t>
        </r>
        <r>
          <rPr>
            <sz val="8"/>
            <color indexed="81"/>
            <rFont val="Tahoma"/>
            <family val="2"/>
          </rPr>
          <t>(</t>
        </r>
        <r>
          <rPr>
            <b/>
            <sz val="8"/>
            <color indexed="81"/>
            <rFont val="Tahoma"/>
            <family val="2"/>
          </rPr>
          <t>NA</t>
        </r>
        <r>
          <rPr>
            <sz val="8"/>
            <color indexed="81"/>
            <rFont val="Tahoma"/>
            <family val="2"/>
          </rPr>
          <t>)
an estimate (</t>
        </r>
        <r>
          <rPr>
            <b/>
            <sz val="8"/>
            <color indexed="81"/>
            <rFont val="Tahoma"/>
            <family val="2"/>
          </rPr>
          <t>E</t>
        </r>
        <r>
          <rPr>
            <sz val="8"/>
            <color indexed="81"/>
            <rFont val="Tahoma"/>
            <family val="2"/>
          </rPr>
          <t>) ← only for fraud data</t>
        </r>
      </text>
    </comment>
    <comment ref="E5" authorId="3" shapeId="0">
      <text>
        <r>
          <rPr>
            <sz val="8"/>
            <color indexed="81"/>
            <rFont val="Tahoma"/>
            <family val="2"/>
          </rPr>
          <t xml:space="preserve">Can be used for providing further information in the form of free text comments.
Please do </t>
        </r>
        <r>
          <rPr>
            <b/>
            <sz val="8"/>
            <color indexed="81"/>
            <rFont val="Tahoma"/>
            <family val="2"/>
          </rPr>
          <t>not</t>
        </r>
        <r>
          <rPr>
            <sz val="8"/>
            <color indexed="81"/>
            <rFont val="Tahoma"/>
            <family val="2"/>
          </rPr>
          <t xml:space="preserve"> include the character ";" (semicolon)</t>
        </r>
      </text>
    </comment>
    <comment ref="B6" authorId="1" shapeId="0">
      <text>
        <r>
          <rPr>
            <sz val="9"/>
            <color indexed="81"/>
            <rFont val="Tahoma"/>
            <family val="2"/>
          </rPr>
          <t xml:space="preserve">8 Payment transactions initiated by payment initiation service providers
</t>
        </r>
      </text>
    </comment>
    <comment ref="F6" authorId="0" shapeId="0">
      <text>
        <r>
          <rPr>
            <sz val="9"/>
            <color indexed="81"/>
            <rFont val="Tahoma"/>
            <family val="2"/>
          </rPr>
          <t>Geo: LU
Formula: Pvo8 = Pvo8.1 + Pvo8.2</t>
        </r>
      </text>
    </comment>
    <comment ref="B7" authorId="1" shapeId="0">
      <text>
        <r>
          <rPr>
            <sz val="9"/>
            <color indexed="81"/>
            <rFont val="Tahoma"/>
            <family val="2"/>
          </rPr>
          <t xml:space="preserve">8 Payment transactions initiated by payment initiation service providers
</t>
        </r>
      </text>
    </comment>
    <comment ref="F7" authorId="0" shapeId="0">
      <text>
        <r>
          <rPr>
            <sz val="9"/>
            <color indexed="81"/>
            <rFont val="Tahoma"/>
            <family val="2"/>
          </rPr>
          <t>Geo: IX
Formula: Pvo8 = Pvo8.1 + Pvo8.2</t>
        </r>
      </text>
    </comment>
    <comment ref="B8" authorId="1" shapeId="0">
      <text>
        <r>
          <rPr>
            <sz val="9"/>
            <color indexed="81"/>
            <rFont val="Tahoma"/>
            <family val="2"/>
          </rPr>
          <t xml:space="preserve">8 Payment transactions initiated by payment initiation service providers
</t>
        </r>
      </text>
    </comment>
    <comment ref="F8" authorId="0" shapeId="0">
      <text>
        <r>
          <rPr>
            <sz val="9"/>
            <color indexed="81"/>
            <rFont val="Tahoma"/>
            <family val="2"/>
          </rPr>
          <t>Geo: OX
Formula: Pvo8 = Pvo8.1 + Pvo8.2</t>
        </r>
      </text>
    </comment>
    <comment ref="B9" authorId="1" shapeId="0">
      <text>
        <r>
          <rPr>
            <sz val="9"/>
            <color indexed="81"/>
            <rFont val="Tahoma"/>
            <family val="2"/>
          </rPr>
          <t xml:space="preserve">8 Payment transactions initiated by payment initiation service providers
8.1 Of which initiated via remote payment channel
</t>
        </r>
      </text>
    </comment>
    <comment ref="F9" authorId="0" shapeId="0">
      <text>
        <r>
          <rPr>
            <sz val="9"/>
            <color indexed="81"/>
            <rFont val="Tahoma"/>
            <family val="2"/>
          </rPr>
          <t>Geo: LU
Formula: Pvo8 = Pvo8.3.1 + Pvo8.3.2</t>
        </r>
      </text>
    </comment>
    <comment ref="B10" authorId="1" shapeId="0">
      <text>
        <r>
          <rPr>
            <sz val="9"/>
            <color indexed="81"/>
            <rFont val="Tahoma"/>
            <family val="2"/>
          </rPr>
          <t xml:space="preserve">8 Payment transactions initiated by payment initiation service providers
8.1 Of which initiated via remote payment channel
</t>
        </r>
      </text>
    </comment>
    <comment ref="F10" authorId="0" shapeId="0">
      <text>
        <r>
          <rPr>
            <sz val="9"/>
            <color indexed="81"/>
            <rFont val="Tahoma"/>
            <family val="2"/>
          </rPr>
          <t>Geo: IX
Formula: Pvo8 = Pvo8.3.1 + Pvo8.3.2</t>
        </r>
      </text>
    </comment>
    <comment ref="B11" authorId="1" shapeId="0">
      <text>
        <r>
          <rPr>
            <sz val="9"/>
            <color indexed="81"/>
            <rFont val="Tahoma"/>
            <family val="2"/>
          </rPr>
          <t xml:space="preserve">8 Payment transactions initiated by payment initiation service providers
8.1 Of which initiated via remote payment channel
</t>
        </r>
      </text>
    </comment>
    <comment ref="F11" authorId="0" shapeId="0">
      <text>
        <r>
          <rPr>
            <sz val="9"/>
            <color indexed="81"/>
            <rFont val="Tahoma"/>
            <family val="2"/>
          </rPr>
          <t>Geo: OX
Formula: Pvo8 = Pvo8.3.1 + Pvo8.3.2</t>
        </r>
      </text>
    </comment>
    <comment ref="B12"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12" authorId="0" shapeId="0">
      <text>
        <r>
          <rPr>
            <sz val="9"/>
            <color indexed="81"/>
            <rFont val="Tahoma"/>
            <family val="2"/>
          </rPr>
          <t>Geo: LU
Formula: Pvo8.1 = Pvo8.1.1 + Pvo8.1.2</t>
        </r>
      </text>
    </comment>
    <comment ref="B13"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13" authorId="0" shapeId="0">
      <text>
        <r>
          <rPr>
            <sz val="9"/>
            <color indexed="81"/>
            <rFont val="Tahoma"/>
            <family val="2"/>
          </rPr>
          <t>Geo: IX
Formula: Pvo8.1 = Pvo8.1.1 + Pvo8.1.2</t>
        </r>
      </text>
    </comment>
    <comment ref="B14"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14" authorId="0" shapeId="0">
      <text>
        <r>
          <rPr>
            <sz val="9"/>
            <color indexed="81"/>
            <rFont val="Tahoma"/>
            <family val="2"/>
          </rPr>
          <t>Geo: OX
Formula: Pvo8.1 = Pvo8.1.1 + Pvo8.1.2</t>
        </r>
      </text>
    </comment>
    <comment ref="B15"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16"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17"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18" authorId="1" shapeId="0">
      <text>
        <r>
          <rPr>
            <sz val="9"/>
            <color indexed="81"/>
            <rFont val="Tahoma"/>
            <family val="2"/>
          </rPr>
          <t xml:space="preserve">8 Payment transactions initiated by payment initiation service providers
8.2 Of which initiated via non-remote payment channel
</t>
        </r>
      </text>
    </comment>
    <comment ref="F18" authorId="0" shapeId="0">
      <text>
        <r>
          <rPr>
            <sz val="9"/>
            <color indexed="81"/>
            <rFont val="Tahoma"/>
            <family val="2"/>
          </rPr>
          <t>Geo: LU
Formula: Pvo8.2 = Pvo8.2.1 + Pvo8.2.2</t>
        </r>
      </text>
    </comment>
    <comment ref="B19" authorId="1" shapeId="0">
      <text>
        <r>
          <rPr>
            <sz val="9"/>
            <color indexed="81"/>
            <rFont val="Tahoma"/>
            <family val="2"/>
          </rPr>
          <t xml:space="preserve">8 Payment transactions initiated by payment initiation service providers
8.2 Of which initiated via non-remote payment channel
</t>
        </r>
      </text>
    </comment>
    <comment ref="F19" authorId="0" shapeId="0">
      <text>
        <r>
          <rPr>
            <sz val="9"/>
            <color indexed="81"/>
            <rFont val="Tahoma"/>
            <family val="2"/>
          </rPr>
          <t>Geo: IX
Formula: Pvo8.2 = Pvo8.2.1 + Pvo8.2.2</t>
        </r>
      </text>
    </comment>
    <comment ref="B20" authorId="1" shapeId="0">
      <text>
        <r>
          <rPr>
            <sz val="9"/>
            <color indexed="81"/>
            <rFont val="Tahoma"/>
            <family val="2"/>
          </rPr>
          <t xml:space="preserve">8 Payment transactions initiated by payment initiation service providers
8.2 Of which initiated via non-remote payment channel
</t>
        </r>
      </text>
    </comment>
    <comment ref="F20" authorId="0" shapeId="0">
      <text>
        <r>
          <rPr>
            <sz val="9"/>
            <color indexed="81"/>
            <rFont val="Tahoma"/>
            <family val="2"/>
          </rPr>
          <t>Geo: OX
Formula: Pvo8.2 = Pvo8.2.1 + Pvo8.2.2</t>
        </r>
      </text>
    </comment>
    <comment ref="B21"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22"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23"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24"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25"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26"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27" authorId="1" shapeId="0">
      <text>
        <r>
          <rPr>
            <sz val="9"/>
            <color indexed="81"/>
            <rFont val="Tahoma"/>
            <family val="2"/>
          </rPr>
          <t xml:space="preserve">8 Payment transactions initiated by payment initiation service providers
8.3 
8.3.1 Credit transfers
</t>
        </r>
      </text>
    </comment>
    <comment ref="B28" authorId="1" shapeId="0">
      <text>
        <r>
          <rPr>
            <sz val="9"/>
            <color indexed="81"/>
            <rFont val="Tahoma"/>
            <family val="2"/>
          </rPr>
          <t xml:space="preserve">8 Payment transactions initiated by payment initiation service providers
8.3 
8.3.1 Credit transfers
</t>
        </r>
      </text>
    </comment>
    <comment ref="B29" authorId="1" shapeId="0">
      <text>
        <r>
          <rPr>
            <sz val="9"/>
            <color indexed="81"/>
            <rFont val="Tahoma"/>
            <family val="2"/>
          </rPr>
          <t xml:space="preserve">8 Payment transactions initiated by payment initiation service providers
8.3 
8.3.1 Credit transfers
</t>
        </r>
      </text>
    </comment>
    <comment ref="B30" authorId="1" shapeId="0">
      <text>
        <r>
          <rPr>
            <sz val="9"/>
            <color indexed="81"/>
            <rFont val="Tahoma"/>
            <family val="2"/>
          </rPr>
          <t xml:space="preserve">8 Payment transactions initiated by payment initiation service providers
8.3 
8.3.2 Other
</t>
        </r>
      </text>
    </comment>
    <comment ref="B31" authorId="1" shapeId="0">
      <text>
        <r>
          <rPr>
            <sz val="9"/>
            <color indexed="81"/>
            <rFont val="Tahoma"/>
            <family val="2"/>
          </rPr>
          <t xml:space="preserve">8 Payment transactions initiated by payment initiation service providers
8.3 
8.3.2 Other
</t>
        </r>
      </text>
    </comment>
    <comment ref="B32" authorId="1" shapeId="0">
      <text>
        <r>
          <rPr>
            <sz val="9"/>
            <color indexed="81"/>
            <rFont val="Tahoma"/>
            <family val="2"/>
          </rPr>
          <t xml:space="preserve">8 Payment transactions initiated by payment initiation service providers
8.3 
8.3.2 Other
</t>
        </r>
      </text>
    </comment>
    <comment ref="B33" authorId="1" shapeId="0">
      <text>
        <r>
          <rPr>
            <sz val="9"/>
            <color indexed="81"/>
            <rFont val="Tahoma"/>
            <family val="2"/>
          </rPr>
          <t xml:space="preserve">8 Payment transactions initiated by payment initiation service providers
</t>
        </r>
      </text>
    </comment>
    <comment ref="F33" authorId="0" shapeId="0">
      <text>
        <r>
          <rPr>
            <sz val="9"/>
            <color indexed="81"/>
            <rFont val="Tahoma"/>
            <family val="2"/>
          </rPr>
          <t>Geo: LU
Formula: Pva8 = Pva8.1 + Pva8.2</t>
        </r>
      </text>
    </comment>
    <comment ref="B34" authorId="1" shapeId="0">
      <text>
        <r>
          <rPr>
            <sz val="9"/>
            <color indexed="81"/>
            <rFont val="Tahoma"/>
            <family val="2"/>
          </rPr>
          <t xml:space="preserve">8 Payment transactions initiated by payment initiation service providers
</t>
        </r>
      </text>
    </comment>
    <comment ref="F34" authorId="0" shapeId="0">
      <text>
        <r>
          <rPr>
            <sz val="9"/>
            <color indexed="81"/>
            <rFont val="Tahoma"/>
            <family val="2"/>
          </rPr>
          <t>Geo: IX
Formula: Pva8 = Pva8.1 + Pva8.2</t>
        </r>
      </text>
    </comment>
    <comment ref="B35" authorId="1" shapeId="0">
      <text>
        <r>
          <rPr>
            <sz val="9"/>
            <color indexed="81"/>
            <rFont val="Tahoma"/>
            <family val="2"/>
          </rPr>
          <t xml:space="preserve">8 Payment transactions initiated by payment initiation service providers
</t>
        </r>
      </text>
    </comment>
    <comment ref="F35" authorId="0" shapeId="0">
      <text>
        <r>
          <rPr>
            <sz val="9"/>
            <color indexed="81"/>
            <rFont val="Tahoma"/>
            <family val="2"/>
          </rPr>
          <t>Geo: OX
Formula: Pva8 = Pva8.1 + Pva8.2</t>
        </r>
      </text>
    </comment>
    <comment ref="B36" authorId="1" shapeId="0">
      <text>
        <r>
          <rPr>
            <sz val="9"/>
            <color indexed="81"/>
            <rFont val="Tahoma"/>
            <family val="2"/>
          </rPr>
          <t xml:space="preserve">8 Payment transactions initiated by payment initiation service providers
8.1 Of which initiated via remote payment channel
</t>
        </r>
      </text>
    </comment>
    <comment ref="F36" authorId="0" shapeId="0">
      <text>
        <r>
          <rPr>
            <sz val="9"/>
            <color indexed="81"/>
            <rFont val="Tahoma"/>
            <family val="2"/>
          </rPr>
          <t>Geo: LU
Formula: Pva8 = Pva8.3.1 + Pva8.3.2</t>
        </r>
      </text>
    </comment>
    <comment ref="B37" authorId="1" shapeId="0">
      <text>
        <r>
          <rPr>
            <sz val="9"/>
            <color indexed="81"/>
            <rFont val="Tahoma"/>
            <family val="2"/>
          </rPr>
          <t xml:space="preserve">8 Payment transactions initiated by payment initiation service providers
8.1 Of which initiated via remote payment channel
</t>
        </r>
      </text>
    </comment>
    <comment ref="F37" authorId="0" shapeId="0">
      <text>
        <r>
          <rPr>
            <sz val="9"/>
            <color indexed="81"/>
            <rFont val="Tahoma"/>
            <family val="2"/>
          </rPr>
          <t>Geo: IX
Formula: Pva8 = Pva8.3.1 + Pva8.3.2</t>
        </r>
      </text>
    </comment>
    <comment ref="B38" authorId="1" shapeId="0">
      <text>
        <r>
          <rPr>
            <sz val="9"/>
            <color indexed="81"/>
            <rFont val="Tahoma"/>
            <family val="2"/>
          </rPr>
          <t xml:space="preserve">8 Payment transactions initiated by payment initiation service providers
8.1 Of which initiated via remote payment channel
</t>
        </r>
      </text>
    </comment>
    <comment ref="F38" authorId="0" shapeId="0">
      <text>
        <r>
          <rPr>
            <sz val="9"/>
            <color indexed="81"/>
            <rFont val="Tahoma"/>
            <family val="2"/>
          </rPr>
          <t>Geo: OX
Formula: Pva8 = Pva8.3.1 + Pva8.3.2</t>
        </r>
      </text>
    </comment>
    <comment ref="B39"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39" authorId="0" shapeId="0">
      <text>
        <r>
          <rPr>
            <sz val="9"/>
            <color indexed="81"/>
            <rFont val="Tahoma"/>
            <family val="2"/>
          </rPr>
          <t>Geo: LU
Formula: Pva8.1 = Pva8.1.1 + Pva8.1.2</t>
        </r>
      </text>
    </comment>
    <comment ref="B40"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40" authorId="0" shapeId="0">
      <text>
        <r>
          <rPr>
            <sz val="9"/>
            <color indexed="81"/>
            <rFont val="Tahoma"/>
            <family val="2"/>
          </rPr>
          <t>Geo: IX
Formula: Pva8.1 = Pva8.1.1 + Pva8.1.2</t>
        </r>
      </text>
    </comment>
    <comment ref="B41"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41" authorId="0" shapeId="0">
      <text>
        <r>
          <rPr>
            <sz val="9"/>
            <color indexed="81"/>
            <rFont val="Tahoma"/>
            <family val="2"/>
          </rPr>
          <t>Geo: OX
Formula: Pva8.1 = Pva8.1.1 + Pva8.1.2</t>
        </r>
      </text>
    </comment>
    <comment ref="B42"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43"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44"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45" authorId="1" shapeId="0">
      <text>
        <r>
          <rPr>
            <sz val="9"/>
            <color indexed="81"/>
            <rFont val="Tahoma"/>
            <family val="2"/>
          </rPr>
          <t xml:space="preserve">8 Payment transactions initiated by payment initiation service providers
8.2 Of which initiated via non-remote payment channel
</t>
        </r>
      </text>
    </comment>
    <comment ref="F45" authorId="0" shapeId="0">
      <text>
        <r>
          <rPr>
            <sz val="9"/>
            <color indexed="81"/>
            <rFont val="Tahoma"/>
            <family val="2"/>
          </rPr>
          <t>Geo: LU
Formula: Pva8.2 = Pva8.2.1 + Pva8.2.2</t>
        </r>
      </text>
    </comment>
    <comment ref="B46" authorId="1" shapeId="0">
      <text>
        <r>
          <rPr>
            <sz val="9"/>
            <color indexed="81"/>
            <rFont val="Tahoma"/>
            <family val="2"/>
          </rPr>
          <t xml:space="preserve">8 Payment transactions initiated by payment initiation service providers
8.2 Of which initiated via non-remote payment channel
</t>
        </r>
      </text>
    </comment>
    <comment ref="F46" authorId="0" shapeId="0">
      <text>
        <r>
          <rPr>
            <sz val="9"/>
            <color indexed="81"/>
            <rFont val="Tahoma"/>
            <family val="2"/>
          </rPr>
          <t>Geo: IX
Formula: Pva8.2 = Pva8.2.1 + Pva8.2.2</t>
        </r>
      </text>
    </comment>
    <comment ref="B47" authorId="1" shapeId="0">
      <text>
        <r>
          <rPr>
            <sz val="9"/>
            <color indexed="81"/>
            <rFont val="Tahoma"/>
            <family val="2"/>
          </rPr>
          <t xml:space="preserve">8 Payment transactions initiated by payment initiation service providers
8.2 Of which initiated via non-remote payment channel
</t>
        </r>
      </text>
    </comment>
    <comment ref="F47" authorId="0" shapeId="0">
      <text>
        <r>
          <rPr>
            <sz val="9"/>
            <color indexed="81"/>
            <rFont val="Tahoma"/>
            <family val="2"/>
          </rPr>
          <t>Geo: OX
Formula: Pva8.2 = Pva8.2.1 + Pva8.2.2</t>
        </r>
      </text>
    </comment>
    <comment ref="B48"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49"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50"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51"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52"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53"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54" authorId="1" shapeId="0">
      <text>
        <r>
          <rPr>
            <sz val="9"/>
            <color indexed="81"/>
            <rFont val="Tahoma"/>
            <family val="2"/>
          </rPr>
          <t xml:space="preserve">8 Payment transactions initiated by payment initiation service providers
8.3 
8.3.1 Credit transfers
</t>
        </r>
      </text>
    </comment>
    <comment ref="B55" authorId="1" shapeId="0">
      <text>
        <r>
          <rPr>
            <sz val="9"/>
            <color indexed="81"/>
            <rFont val="Tahoma"/>
            <family val="2"/>
          </rPr>
          <t xml:space="preserve">8 Payment transactions initiated by payment initiation service providers
8.3 
8.3.1 Credit transfers
</t>
        </r>
      </text>
    </comment>
    <comment ref="B56" authorId="1" shapeId="0">
      <text>
        <r>
          <rPr>
            <sz val="9"/>
            <color indexed="81"/>
            <rFont val="Tahoma"/>
            <family val="2"/>
          </rPr>
          <t xml:space="preserve">8 Payment transactions initiated by payment initiation service providers
8.3 
8.3.1 Credit transfers
</t>
        </r>
      </text>
    </comment>
    <comment ref="B57" authorId="1" shapeId="0">
      <text>
        <r>
          <rPr>
            <sz val="9"/>
            <color indexed="81"/>
            <rFont val="Tahoma"/>
            <family val="2"/>
          </rPr>
          <t xml:space="preserve">8 Payment transactions initiated by payment initiation service providers
8.3 
8.3.2 Other
</t>
        </r>
      </text>
    </comment>
    <comment ref="B58" authorId="1" shapeId="0">
      <text>
        <r>
          <rPr>
            <sz val="9"/>
            <color indexed="81"/>
            <rFont val="Tahoma"/>
            <family val="2"/>
          </rPr>
          <t xml:space="preserve">8 Payment transactions initiated by payment initiation service providers
8.3 
8.3.2 Other
</t>
        </r>
      </text>
    </comment>
    <comment ref="B59" authorId="1" shapeId="0">
      <text>
        <r>
          <rPr>
            <sz val="9"/>
            <color indexed="81"/>
            <rFont val="Tahoma"/>
            <family val="2"/>
          </rPr>
          <t xml:space="preserve">8 Payment transactions initiated by payment initiation service providers
8.3 
8.3.2 Other
</t>
        </r>
      </text>
    </comment>
    <comment ref="B60" authorId="1" shapeId="0">
      <text>
        <r>
          <rPr>
            <sz val="9"/>
            <color indexed="81"/>
            <rFont val="Tahoma"/>
            <family val="2"/>
          </rPr>
          <t xml:space="preserve">8 Payment transactions initiated by payment initiation service providers
</t>
        </r>
      </text>
    </comment>
    <comment ref="F60" authorId="0" shapeId="0">
      <text>
        <r>
          <rPr>
            <sz val="9"/>
            <color indexed="81"/>
            <rFont val="Tahoma"/>
            <family val="2"/>
          </rPr>
          <t>Geo: LU
Formula: Fvo8 = Fvo8.1 + Fvo8.2</t>
        </r>
      </text>
    </comment>
    <comment ref="B61" authorId="1" shapeId="0">
      <text>
        <r>
          <rPr>
            <sz val="9"/>
            <color indexed="81"/>
            <rFont val="Tahoma"/>
            <family val="2"/>
          </rPr>
          <t xml:space="preserve">8 Payment transactions initiated by payment initiation service providers
</t>
        </r>
      </text>
    </comment>
    <comment ref="F61" authorId="0" shapeId="0">
      <text>
        <r>
          <rPr>
            <sz val="9"/>
            <color indexed="81"/>
            <rFont val="Tahoma"/>
            <family val="2"/>
          </rPr>
          <t>Geo: IX
Formula: Fvo8 = Fvo8.1 + Fvo8.2</t>
        </r>
      </text>
    </comment>
    <comment ref="B62" authorId="1" shapeId="0">
      <text>
        <r>
          <rPr>
            <sz val="9"/>
            <color indexed="81"/>
            <rFont val="Tahoma"/>
            <family val="2"/>
          </rPr>
          <t xml:space="preserve">8 Payment transactions initiated by payment initiation service providers
</t>
        </r>
      </text>
    </comment>
    <comment ref="F62" authorId="0" shapeId="0">
      <text>
        <r>
          <rPr>
            <sz val="9"/>
            <color indexed="81"/>
            <rFont val="Tahoma"/>
            <family val="2"/>
          </rPr>
          <t>Geo: OX
Formula: Fvo8 = Fvo8.1 + Fvo8.2</t>
        </r>
      </text>
    </comment>
    <comment ref="B63" authorId="1" shapeId="0">
      <text>
        <r>
          <rPr>
            <sz val="9"/>
            <color indexed="81"/>
            <rFont val="Tahoma"/>
            <family val="2"/>
          </rPr>
          <t xml:space="preserve">8 Payment transactions initiated by payment initiation service providers
8.1 Of which initiated via remote payment channel
</t>
        </r>
      </text>
    </comment>
    <comment ref="F63" authorId="0" shapeId="0">
      <text>
        <r>
          <rPr>
            <sz val="9"/>
            <color indexed="81"/>
            <rFont val="Tahoma"/>
            <family val="2"/>
          </rPr>
          <t>Geo: LU
Formula: Fvo8 = Fvo8.3.1 + Fvo8.3.2</t>
        </r>
      </text>
    </comment>
    <comment ref="B64" authorId="1" shapeId="0">
      <text>
        <r>
          <rPr>
            <sz val="9"/>
            <color indexed="81"/>
            <rFont val="Tahoma"/>
            <family val="2"/>
          </rPr>
          <t xml:space="preserve">8 Payment transactions initiated by payment initiation service providers
8.1 Of which initiated via remote payment channel
</t>
        </r>
      </text>
    </comment>
    <comment ref="F64" authorId="0" shapeId="0">
      <text>
        <r>
          <rPr>
            <sz val="9"/>
            <color indexed="81"/>
            <rFont val="Tahoma"/>
            <family val="2"/>
          </rPr>
          <t>Geo: IX
Formula: Fvo8 = Fvo8.3.1 + Fvo8.3.2</t>
        </r>
      </text>
    </comment>
    <comment ref="B65" authorId="1" shapeId="0">
      <text>
        <r>
          <rPr>
            <sz val="9"/>
            <color indexed="81"/>
            <rFont val="Tahoma"/>
            <family val="2"/>
          </rPr>
          <t xml:space="preserve">8 Payment transactions initiated by payment initiation service providers
8.1 Of which initiated via remote payment channel
</t>
        </r>
      </text>
    </comment>
    <comment ref="F65" authorId="0" shapeId="0">
      <text>
        <r>
          <rPr>
            <sz val="9"/>
            <color indexed="81"/>
            <rFont val="Tahoma"/>
            <family val="2"/>
          </rPr>
          <t>Geo: OX
Formula: Fvo8 = Fvo8.3.1 + Fvo8.3.2</t>
        </r>
      </text>
    </comment>
    <comment ref="B66"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66" authorId="0" shapeId="0">
      <text>
        <r>
          <rPr>
            <sz val="9"/>
            <color indexed="81"/>
            <rFont val="Tahoma"/>
            <family val="2"/>
          </rPr>
          <t>Geo: LU
Formula: Fvo8.1 = Fvo8.1.1 + Fvo8.1.2</t>
        </r>
      </text>
    </comment>
    <comment ref="B67"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67" authorId="0" shapeId="0">
      <text>
        <r>
          <rPr>
            <sz val="9"/>
            <color indexed="81"/>
            <rFont val="Tahoma"/>
            <family val="2"/>
          </rPr>
          <t>Geo: IX
Formula: Fvo8.1 = Fvo8.1.1 + Fvo8.1.2</t>
        </r>
      </text>
    </comment>
    <comment ref="B68"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68" authorId="0" shapeId="0">
      <text>
        <r>
          <rPr>
            <sz val="9"/>
            <color indexed="81"/>
            <rFont val="Tahoma"/>
            <family val="2"/>
          </rPr>
          <t>Geo: OX
Formula: Fvo8.1 = Fvo8.1.1 + Fvo8.1.2</t>
        </r>
      </text>
    </comment>
    <comment ref="B69"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70"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71"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72" authorId="1" shapeId="0">
      <text>
        <r>
          <rPr>
            <sz val="9"/>
            <color indexed="81"/>
            <rFont val="Tahoma"/>
            <family val="2"/>
          </rPr>
          <t xml:space="preserve">8 Payment transactions initiated by payment initiation service providers
8.2 Of which initiated via non-remote payment channel
</t>
        </r>
      </text>
    </comment>
    <comment ref="F72" authorId="0" shapeId="0">
      <text>
        <r>
          <rPr>
            <sz val="9"/>
            <color indexed="81"/>
            <rFont val="Tahoma"/>
            <family val="2"/>
          </rPr>
          <t>Geo: LU
Formula: Fvo8.2 = Fvo8.2.1 + Fvo8.2.2</t>
        </r>
      </text>
    </comment>
    <comment ref="B73" authorId="1" shapeId="0">
      <text>
        <r>
          <rPr>
            <sz val="9"/>
            <color indexed="81"/>
            <rFont val="Tahoma"/>
            <family val="2"/>
          </rPr>
          <t xml:space="preserve">8 Payment transactions initiated by payment initiation service providers
8.2 Of which initiated via non-remote payment channel
</t>
        </r>
      </text>
    </comment>
    <comment ref="F73" authorId="0" shapeId="0">
      <text>
        <r>
          <rPr>
            <sz val="9"/>
            <color indexed="81"/>
            <rFont val="Tahoma"/>
            <family val="2"/>
          </rPr>
          <t>Geo: IX
Formula: Fvo8.2 = Fvo8.2.1 + Fvo8.2.2</t>
        </r>
      </text>
    </comment>
    <comment ref="B74" authorId="1" shapeId="0">
      <text>
        <r>
          <rPr>
            <sz val="9"/>
            <color indexed="81"/>
            <rFont val="Tahoma"/>
            <family val="2"/>
          </rPr>
          <t xml:space="preserve">8 Payment transactions initiated by payment initiation service providers
8.2 Of which initiated via non-remote payment channel
</t>
        </r>
      </text>
    </comment>
    <comment ref="F74" authorId="0" shapeId="0">
      <text>
        <r>
          <rPr>
            <sz val="9"/>
            <color indexed="81"/>
            <rFont val="Tahoma"/>
            <family val="2"/>
          </rPr>
          <t>Geo: OX
Formula: Fvo8.2 = Fvo8.2.1 + Fvo8.2.2</t>
        </r>
      </text>
    </comment>
    <comment ref="B75"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76"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77"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78"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79"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80"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81" authorId="1" shapeId="0">
      <text>
        <r>
          <rPr>
            <sz val="9"/>
            <color indexed="81"/>
            <rFont val="Tahoma"/>
            <family val="2"/>
          </rPr>
          <t xml:space="preserve">8 Payment transactions initiated by payment initiation service providers
8.3 
8.3.1 Credit transfers
</t>
        </r>
      </text>
    </comment>
    <comment ref="B82" authorId="1" shapeId="0">
      <text>
        <r>
          <rPr>
            <sz val="9"/>
            <color indexed="81"/>
            <rFont val="Tahoma"/>
            <family val="2"/>
          </rPr>
          <t xml:space="preserve">8 Payment transactions initiated by payment initiation service providers
8.3 
8.3.1 Credit transfers
</t>
        </r>
      </text>
    </comment>
    <comment ref="B83" authorId="1" shapeId="0">
      <text>
        <r>
          <rPr>
            <sz val="9"/>
            <color indexed="81"/>
            <rFont val="Tahoma"/>
            <family val="2"/>
          </rPr>
          <t xml:space="preserve">8 Payment transactions initiated by payment initiation service providers
8.3 
8.3.1 Credit transfers
</t>
        </r>
      </text>
    </comment>
    <comment ref="B84" authorId="1" shapeId="0">
      <text>
        <r>
          <rPr>
            <sz val="9"/>
            <color indexed="81"/>
            <rFont val="Tahoma"/>
            <family val="2"/>
          </rPr>
          <t xml:space="preserve">8 Payment transactions initiated by payment initiation service providers
8.3 
8.3.2 Other
</t>
        </r>
      </text>
    </comment>
    <comment ref="B85" authorId="1" shapeId="0">
      <text>
        <r>
          <rPr>
            <sz val="9"/>
            <color indexed="81"/>
            <rFont val="Tahoma"/>
            <family val="2"/>
          </rPr>
          <t xml:space="preserve">8 Payment transactions initiated by payment initiation service providers
8.3 
8.3.2 Other
</t>
        </r>
      </text>
    </comment>
    <comment ref="B86" authorId="1" shapeId="0">
      <text>
        <r>
          <rPr>
            <sz val="9"/>
            <color indexed="81"/>
            <rFont val="Tahoma"/>
            <family val="2"/>
          </rPr>
          <t xml:space="preserve">8 Payment transactions initiated by payment initiation service providers
8.3 
8.3.2 Other
</t>
        </r>
      </text>
    </comment>
    <comment ref="B87" authorId="1" shapeId="0">
      <text>
        <r>
          <rPr>
            <sz val="9"/>
            <color indexed="81"/>
            <rFont val="Tahoma"/>
            <family val="2"/>
          </rPr>
          <t xml:space="preserve">8 Payment transactions initiated by payment initiation service providers
</t>
        </r>
      </text>
    </comment>
    <comment ref="F87" authorId="0" shapeId="0">
      <text>
        <r>
          <rPr>
            <sz val="9"/>
            <color indexed="81"/>
            <rFont val="Tahoma"/>
            <family val="2"/>
          </rPr>
          <t>Geo: LU
Formula: Fva8 = Fva8.1 + Fva8.2</t>
        </r>
      </text>
    </comment>
    <comment ref="B88" authorId="1" shapeId="0">
      <text>
        <r>
          <rPr>
            <sz val="9"/>
            <color indexed="81"/>
            <rFont val="Tahoma"/>
            <family val="2"/>
          </rPr>
          <t xml:space="preserve">8 Payment transactions initiated by payment initiation service providers
</t>
        </r>
      </text>
    </comment>
    <comment ref="F88" authorId="0" shapeId="0">
      <text>
        <r>
          <rPr>
            <sz val="9"/>
            <color indexed="81"/>
            <rFont val="Tahoma"/>
            <family val="2"/>
          </rPr>
          <t>Geo: IX
Formula: Fva8 = Fva8.1 + Fva8.2</t>
        </r>
      </text>
    </comment>
    <comment ref="B89" authorId="1" shapeId="0">
      <text>
        <r>
          <rPr>
            <sz val="9"/>
            <color indexed="81"/>
            <rFont val="Tahoma"/>
            <family val="2"/>
          </rPr>
          <t xml:space="preserve">8 Payment transactions initiated by payment initiation service providers
</t>
        </r>
      </text>
    </comment>
    <comment ref="F89" authorId="0" shapeId="0">
      <text>
        <r>
          <rPr>
            <sz val="9"/>
            <color indexed="81"/>
            <rFont val="Tahoma"/>
            <family val="2"/>
          </rPr>
          <t>Geo: OX
Formula: Fva8 = Fva8.1 + Fva8.2</t>
        </r>
      </text>
    </comment>
    <comment ref="B90" authorId="1" shapeId="0">
      <text>
        <r>
          <rPr>
            <sz val="9"/>
            <color indexed="81"/>
            <rFont val="Tahoma"/>
            <family val="2"/>
          </rPr>
          <t xml:space="preserve">8 Payment transactions initiated by payment initiation service providers
8.1 Of which initiated via remote payment channel
</t>
        </r>
      </text>
    </comment>
    <comment ref="F90" authorId="0" shapeId="0">
      <text>
        <r>
          <rPr>
            <sz val="9"/>
            <color indexed="81"/>
            <rFont val="Tahoma"/>
            <family val="2"/>
          </rPr>
          <t>Geo: LU
Formula: Fva8 = Fva8.3.1 + Fva8.3.2</t>
        </r>
      </text>
    </comment>
    <comment ref="B91" authorId="1" shapeId="0">
      <text>
        <r>
          <rPr>
            <sz val="9"/>
            <color indexed="81"/>
            <rFont val="Tahoma"/>
            <family val="2"/>
          </rPr>
          <t xml:space="preserve">8 Payment transactions initiated by payment initiation service providers
8.1 Of which initiated via remote payment channel
</t>
        </r>
      </text>
    </comment>
    <comment ref="F91" authorId="0" shapeId="0">
      <text>
        <r>
          <rPr>
            <sz val="9"/>
            <color indexed="81"/>
            <rFont val="Tahoma"/>
            <family val="2"/>
          </rPr>
          <t>Geo: IX
Formula: Fva8 = Fva8.3.1 + Fva8.3.2</t>
        </r>
      </text>
    </comment>
    <comment ref="B92" authorId="1" shapeId="0">
      <text>
        <r>
          <rPr>
            <sz val="9"/>
            <color indexed="81"/>
            <rFont val="Tahoma"/>
            <family val="2"/>
          </rPr>
          <t xml:space="preserve">8 Payment transactions initiated by payment initiation service providers
8.1 Of which initiated via remote payment channel
</t>
        </r>
      </text>
    </comment>
    <comment ref="F92" authorId="0" shapeId="0">
      <text>
        <r>
          <rPr>
            <sz val="9"/>
            <color indexed="81"/>
            <rFont val="Tahoma"/>
            <family val="2"/>
          </rPr>
          <t>Geo: OX
Formula: Fva8 = Fva8.3.1 + Fva8.3.2</t>
        </r>
      </text>
    </comment>
    <comment ref="B93"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93" authorId="0" shapeId="0">
      <text>
        <r>
          <rPr>
            <sz val="9"/>
            <color indexed="81"/>
            <rFont val="Tahoma"/>
            <family val="2"/>
          </rPr>
          <t>Geo: LU
Formula: Fva8.1 = Fva8.1.1 + Fva8.1.2</t>
        </r>
      </text>
    </comment>
    <comment ref="B94"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94" authorId="0" shapeId="0">
      <text>
        <r>
          <rPr>
            <sz val="9"/>
            <color indexed="81"/>
            <rFont val="Tahoma"/>
            <family val="2"/>
          </rPr>
          <t>Geo: IX
Formula: Fva8.1 = Fva8.1.1 + Fva8.1.2</t>
        </r>
      </text>
    </comment>
    <comment ref="B95" authorId="1" shapeId="0">
      <text>
        <r>
          <rPr>
            <sz val="9"/>
            <color indexed="81"/>
            <rFont val="Tahoma"/>
            <family val="2"/>
          </rPr>
          <t xml:space="preserve">8 Payment transactions initiated by payment initiation service providers
8.1 Of which initiated via remote payment channel
8.1.1 Of which authenticated via strong customer authentication
</t>
        </r>
      </text>
    </comment>
    <comment ref="F95" authorId="0" shapeId="0">
      <text>
        <r>
          <rPr>
            <sz val="9"/>
            <color indexed="81"/>
            <rFont val="Tahoma"/>
            <family val="2"/>
          </rPr>
          <t>Geo: OX
Formula: Fva8.1 = Fva8.1.1 + Fva8.1.2</t>
        </r>
      </text>
    </comment>
    <comment ref="B96"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97"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98" authorId="1" shapeId="0">
      <text>
        <r>
          <rPr>
            <sz val="9"/>
            <color indexed="81"/>
            <rFont val="Tahoma"/>
            <family val="2"/>
          </rPr>
          <t xml:space="preserve">8 Payment transactions initiated by payment initiation service providers
8.1 Of which initiated via remote payment channel
8.1.2 Of which authenticated via non-strong customer authentication
</t>
        </r>
      </text>
    </comment>
    <comment ref="B99" authorId="1" shapeId="0">
      <text>
        <r>
          <rPr>
            <sz val="9"/>
            <color indexed="81"/>
            <rFont val="Tahoma"/>
            <family val="2"/>
          </rPr>
          <t xml:space="preserve">8 Payment transactions initiated by payment initiation service providers
8.2 Of which initiated via non-remote payment channel
</t>
        </r>
      </text>
    </comment>
    <comment ref="F99" authorId="0" shapeId="0">
      <text>
        <r>
          <rPr>
            <sz val="9"/>
            <color indexed="81"/>
            <rFont val="Tahoma"/>
            <family val="2"/>
          </rPr>
          <t>Geo: LU
Formula: Fva8.2 = Fva8.2.1 + Fva8.2.2</t>
        </r>
      </text>
    </comment>
    <comment ref="B100" authorId="1" shapeId="0">
      <text>
        <r>
          <rPr>
            <sz val="9"/>
            <color indexed="81"/>
            <rFont val="Tahoma"/>
            <family val="2"/>
          </rPr>
          <t xml:space="preserve">8 Payment transactions initiated by payment initiation service providers
8.2 Of which initiated via non-remote payment channel
</t>
        </r>
      </text>
    </comment>
    <comment ref="F100" authorId="0" shapeId="0">
      <text>
        <r>
          <rPr>
            <sz val="9"/>
            <color indexed="81"/>
            <rFont val="Tahoma"/>
            <family val="2"/>
          </rPr>
          <t>Geo: IX
Formula: Fva8.2 = Fva8.2.1 + Fva8.2.2</t>
        </r>
      </text>
    </comment>
    <comment ref="B101" authorId="1" shapeId="0">
      <text>
        <r>
          <rPr>
            <sz val="9"/>
            <color indexed="81"/>
            <rFont val="Tahoma"/>
            <family val="2"/>
          </rPr>
          <t xml:space="preserve">8 Payment transactions initiated by payment initiation service providers
8.2 Of which initiated via non-remote payment channel
</t>
        </r>
      </text>
    </comment>
    <comment ref="F101" authorId="0" shapeId="0">
      <text>
        <r>
          <rPr>
            <sz val="9"/>
            <color indexed="81"/>
            <rFont val="Tahoma"/>
            <family val="2"/>
          </rPr>
          <t>Geo: OX
Formula: Fva8.2 = Fva8.2.1 + Fva8.2.2</t>
        </r>
      </text>
    </comment>
    <comment ref="B102"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103"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104" authorId="1" shapeId="0">
      <text>
        <r>
          <rPr>
            <sz val="9"/>
            <color indexed="81"/>
            <rFont val="Tahoma"/>
            <family val="2"/>
          </rPr>
          <t xml:space="preserve">8 Payment transactions initiated by payment initiation service providers
8.2 Of which initiated via non-remote payment channel
8.2.1 Of which authenticated via strong customer authentication
</t>
        </r>
      </text>
    </comment>
    <comment ref="B105"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106"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107" authorId="1" shapeId="0">
      <text>
        <r>
          <rPr>
            <sz val="9"/>
            <color indexed="81"/>
            <rFont val="Tahoma"/>
            <family val="2"/>
          </rPr>
          <t xml:space="preserve">8 Payment transactions initiated by payment initiation service providers
8.2 Of which initiated via non-remote payment channel
8.2.2 Of which authenticated via non-strong customer authentication
</t>
        </r>
      </text>
    </comment>
    <comment ref="B108" authorId="1" shapeId="0">
      <text>
        <r>
          <rPr>
            <sz val="9"/>
            <color indexed="81"/>
            <rFont val="Tahoma"/>
            <family val="2"/>
          </rPr>
          <t xml:space="preserve">8 Payment transactions initiated by payment initiation service providers
8.3 
8.3.1 Credit transfers
</t>
        </r>
      </text>
    </comment>
    <comment ref="B109" authorId="1" shapeId="0">
      <text>
        <r>
          <rPr>
            <sz val="9"/>
            <color indexed="81"/>
            <rFont val="Tahoma"/>
            <family val="2"/>
          </rPr>
          <t xml:space="preserve">8 Payment transactions initiated by payment initiation service providers
8.3 
8.3.1 Credit transfers
</t>
        </r>
      </text>
    </comment>
    <comment ref="B110" authorId="1" shapeId="0">
      <text>
        <r>
          <rPr>
            <sz val="9"/>
            <color indexed="81"/>
            <rFont val="Tahoma"/>
            <family val="2"/>
          </rPr>
          <t xml:space="preserve">8 Payment transactions initiated by payment initiation service providers
8.3 
8.3.1 Credit transfers
</t>
        </r>
      </text>
    </comment>
    <comment ref="B111" authorId="1" shapeId="0">
      <text>
        <r>
          <rPr>
            <sz val="9"/>
            <color indexed="81"/>
            <rFont val="Tahoma"/>
            <family val="2"/>
          </rPr>
          <t xml:space="preserve">8 Payment transactions initiated by payment initiation service providers
8.3 
8.3.2 Other
</t>
        </r>
      </text>
    </comment>
    <comment ref="B112" authorId="1" shapeId="0">
      <text>
        <r>
          <rPr>
            <sz val="9"/>
            <color indexed="81"/>
            <rFont val="Tahoma"/>
            <family val="2"/>
          </rPr>
          <t xml:space="preserve">8 Payment transactions initiated by payment initiation service providers
8.3 
8.3.2 Other
</t>
        </r>
      </text>
    </comment>
    <comment ref="B113" authorId="1" shapeId="0">
      <text>
        <r>
          <rPr>
            <sz val="9"/>
            <color indexed="81"/>
            <rFont val="Tahoma"/>
            <family val="2"/>
          </rPr>
          <t xml:space="preserve">8 Payment transactions initiated by payment initiation service providers
8.3 
8.3.2 Other
</t>
        </r>
      </text>
    </comment>
  </commentList>
</comments>
</file>

<file path=xl/sharedStrings.xml><?xml version="1.0" encoding="utf-8"?>
<sst xmlns="http://schemas.openxmlformats.org/spreadsheetml/2006/main" count="7256" uniqueCount="1305">
  <si>
    <t>Draft reporting schema for the EBA GL on fraud reporting under PSD2 - Credit Transfers</t>
  </si>
  <si>
    <t>LU</t>
  </si>
  <si>
    <t>mandatory</t>
  </si>
  <si>
    <t>Year</t>
  </si>
  <si>
    <t>Term</t>
  </si>
  <si>
    <t>Mandatory</t>
  </si>
  <si>
    <t>Optional</t>
  </si>
  <si>
    <t>Receiving Country</t>
  </si>
  <si>
    <t>Field Code</t>
  </si>
  <si>
    <t>Data Availability</t>
  </si>
  <si>
    <t>Comment</t>
  </si>
  <si>
    <t>Pvo1</t>
  </si>
  <si>
    <t>IX</t>
  </si>
  <si>
    <t>OX</t>
  </si>
  <si>
    <t>Pvo1.1</t>
  </si>
  <si>
    <t>Pvo1.2</t>
  </si>
  <si>
    <t>Pvo1.3</t>
  </si>
  <si>
    <t>Pvo1.3.1</t>
  </si>
  <si>
    <t>Pvo1.3.1.1</t>
  </si>
  <si>
    <t>Pvo1.3.1.2</t>
  </si>
  <si>
    <t>Pvo1.3.1.2.4</t>
  </si>
  <si>
    <t>Pvo1.3.1.2.5</t>
  </si>
  <si>
    <t>Pvo1.3.1.2.6</t>
  </si>
  <si>
    <t>Pvo1.3.1.2.7</t>
  </si>
  <si>
    <t>Pvo1.3.1.2.8</t>
  </si>
  <si>
    <t>Pvo1.3.1.2.9</t>
  </si>
  <si>
    <t>Pvo1.3.2</t>
  </si>
  <si>
    <t>Pvo1.3.2.1</t>
  </si>
  <si>
    <t>Pvo1.3.2.2</t>
  </si>
  <si>
    <t>Pvo1.3.2.2.4</t>
  </si>
  <si>
    <t>Pvo1.3.2.2.5</t>
  </si>
  <si>
    <t>Pvo1.3.2.2.6</t>
  </si>
  <si>
    <t>Pvo1.3.2.2.7</t>
  </si>
  <si>
    <t>Pvo1.3.2.2.8</t>
  </si>
  <si>
    <t>Pva1</t>
  </si>
  <si>
    <t>Pva1.1</t>
  </si>
  <si>
    <t>Pva1.2</t>
  </si>
  <si>
    <t>Pva1.3</t>
  </si>
  <si>
    <t>Pva1.3.1</t>
  </si>
  <si>
    <t>Pva1.3.1.1</t>
  </si>
  <si>
    <t>Pva1.3.1.2</t>
  </si>
  <si>
    <t>Pva1.3.1.2.4</t>
  </si>
  <si>
    <t>Pva1.3.1.2.5</t>
  </si>
  <si>
    <t>Pva1.3.1.2.6</t>
  </si>
  <si>
    <t>Pva1.3.1.2.7</t>
  </si>
  <si>
    <t>Pva1.3.1.2.8</t>
  </si>
  <si>
    <t>Pva1.3.1.2.9</t>
  </si>
  <si>
    <t>Pva1.3.2</t>
  </si>
  <si>
    <t>Pva1.3.2.1</t>
  </si>
  <si>
    <t>Pva1.3.2.2</t>
  </si>
  <si>
    <t>Pva1.3.2.2.4</t>
  </si>
  <si>
    <t>Pva1.3.2.2.5</t>
  </si>
  <si>
    <t>Pva1.3.2.2.6</t>
  </si>
  <si>
    <t>Pva1.3.2.2.7</t>
  </si>
  <si>
    <t>Pva1.3.2.2.8</t>
  </si>
  <si>
    <t>Fvo1</t>
  </si>
  <si>
    <t>Fvo1.1</t>
  </si>
  <si>
    <t>Fvo1.2</t>
  </si>
  <si>
    <t>Fvo1.3</t>
  </si>
  <si>
    <t>Fvo1.3.1</t>
  </si>
  <si>
    <t>Fvo1.3.1.1</t>
  </si>
  <si>
    <t>Fvo1.3.1.1.1</t>
  </si>
  <si>
    <t>Fvo1.3.1.1.2</t>
  </si>
  <si>
    <t>Fvo1.3.1.1.3</t>
  </si>
  <si>
    <t>Fvo1.3.1.2</t>
  </si>
  <si>
    <t>Fvo1.3.1.2.1</t>
  </si>
  <si>
    <t>Fvo1.3.1.2.2</t>
  </si>
  <si>
    <t>Fvo1.3.1.2.3</t>
  </si>
  <si>
    <t>Fvo1.3.1.2.4</t>
  </si>
  <si>
    <t>Fvo1.3.1.2.5</t>
  </si>
  <si>
    <t>Fvo1.3.1.2.6</t>
  </si>
  <si>
    <t>Fvo1.3.1.2.7</t>
  </si>
  <si>
    <t>Fvo1.3.1.2.8</t>
  </si>
  <si>
    <t>Fvo1.3.1.2.9</t>
  </si>
  <si>
    <t>Fvo1.3.2</t>
  </si>
  <si>
    <t>Fvo1.3.2.1</t>
  </si>
  <si>
    <t>Fvo1.3.2.1.1</t>
  </si>
  <si>
    <t>Fvo1.3.2.1.2</t>
  </si>
  <si>
    <t>Fvo1.3.2.1.3</t>
  </si>
  <si>
    <t>Fvo1.3.2.2</t>
  </si>
  <si>
    <t>Fvo1.3.2.2.1</t>
  </si>
  <si>
    <t>Fvo1.3.2.2.2</t>
  </si>
  <si>
    <t>Fvo1.3.2.2.3</t>
  </si>
  <si>
    <t>Fvo1.3.2.2.4</t>
  </si>
  <si>
    <t>Fvo1.3.2.2.5</t>
  </si>
  <si>
    <t>Fvo1.3.2.2.6</t>
  </si>
  <si>
    <t>Fvo1.3.2.2.7</t>
  </si>
  <si>
    <t>Fvo1.3.2.2.8</t>
  </si>
  <si>
    <t>Fva1</t>
  </si>
  <si>
    <t>Fva1.1</t>
  </si>
  <si>
    <t>Fva1.2</t>
  </si>
  <si>
    <t>Fva1.3</t>
  </si>
  <si>
    <t>Fva1.3.1</t>
  </si>
  <si>
    <t>Fva1.3.1.1</t>
  </si>
  <si>
    <t>Fva1.3.1.1.1</t>
  </si>
  <si>
    <t>Fva1.3.1.1.2</t>
  </si>
  <si>
    <t>Fva1.3.1.1.3</t>
  </si>
  <si>
    <t>Fva1.3.1.2</t>
  </si>
  <si>
    <t>Fva1.3.1.2.1</t>
  </si>
  <si>
    <t>Fva1.3.1.2.2</t>
  </si>
  <si>
    <t>Fva1.3.1.2.3</t>
  </si>
  <si>
    <t>Fva1.3.1.2.4</t>
  </si>
  <si>
    <t>Fva1.3.1.2.5</t>
  </si>
  <si>
    <t>Fva1.3.1.2.6</t>
  </si>
  <si>
    <t>Fva1.3.1.2.7</t>
  </si>
  <si>
    <t>Fva1.3.1.2.8</t>
  </si>
  <si>
    <t>Fva1.3.1.2.9</t>
  </si>
  <si>
    <t>Fva1.3.2</t>
  </si>
  <si>
    <t>Fva1.3.2.1</t>
  </si>
  <si>
    <t>Fva1.3.2.1.1</t>
  </si>
  <si>
    <t>Fva1.3.2.1.2</t>
  </si>
  <si>
    <t>Fva1.3.2.1.3</t>
  </si>
  <si>
    <t>Fva1.3.2.2</t>
  </si>
  <si>
    <t>Fva1.3.2.2.1</t>
  </si>
  <si>
    <t>Fva1.3.2.2.2</t>
  </si>
  <si>
    <t>Fva1.3.2.2.3</t>
  </si>
  <si>
    <t>Fva1.3.2.2.4</t>
  </si>
  <si>
    <t>Fva1.3.2.2.5</t>
  </si>
  <si>
    <t>Fva1.3.2.2.6</t>
  </si>
  <si>
    <t>Fva1.3.2.2.7</t>
  </si>
  <si>
    <t>Fva1.3.2.2.8</t>
  </si>
  <si>
    <t>XX</t>
  </si>
  <si>
    <t>9.1PSP</t>
  </si>
  <si>
    <t>9.1PSU</t>
  </si>
  <si>
    <t>9.1O</t>
  </si>
  <si>
    <t>Draft reporting schema for the EBA GL on fraud reporting under PSD2 - Direct Debits</t>
  </si>
  <si>
    <t>Sending Country</t>
  </si>
  <si>
    <t>Pvo2</t>
  </si>
  <si>
    <t>Pvo2.1</t>
  </si>
  <si>
    <t>Pvo2.2</t>
  </si>
  <si>
    <t>Pva2</t>
  </si>
  <si>
    <t>Pva2.1</t>
  </si>
  <si>
    <t>Pva2.2</t>
  </si>
  <si>
    <t>Fvo2</t>
  </si>
  <si>
    <t>Fvo2.1</t>
  </si>
  <si>
    <t>Fvo2.1.1.1</t>
  </si>
  <si>
    <t>Fvo2.1.1.2</t>
  </si>
  <si>
    <t>Fvo2.2</t>
  </si>
  <si>
    <t>Fvo2.2.1.1</t>
  </si>
  <si>
    <t>Fvo2.2.1.2</t>
  </si>
  <si>
    <t>Fva2</t>
  </si>
  <si>
    <t>Fva2.1</t>
  </si>
  <si>
    <t>Fva2.1.1.1</t>
  </si>
  <si>
    <t>Fva2.1.1.2</t>
  </si>
  <si>
    <t>Fva2.2</t>
  </si>
  <si>
    <t>Fva2.2.1.1</t>
  </si>
  <si>
    <t>Fva2.2.1.2</t>
  </si>
  <si>
    <t>9.2PSP</t>
  </si>
  <si>
    <t>9.2PSU</t>
  </si>
  <si>
    <t>9.2O</t>
  </si>
  <si>
    <t>Draft reporting schema for the EBA GL on fraud reporting under PSD2 - card‐based payment transactions (issuer perspective)</t>
  </si>
  <si>
    <t>Pvo3</t>
  </si>
  <si>
    <t>Pvo3.1</t>
  </si>
  <si>
    <t>Pvo3.2</t>
  </si>
  <si>
    <t>Pvo3.2.1</t>
  </si>
  <si>
    <t>Pvo3.2.1.1.1</t>
  </si>
  <si>
    <t>Pvo3.2.1.1.2</t>
  </si>
  <si>
    <t>Pvo3.2.1.2</t>
  </si>
  <si>
    <t>Pvo3.2.1.3</t>
  </si>
  <si>
    <t>Pvo3.2.1.3.4</t>
  </si>
  <si>
    <t>Pvo3.2.1.3.5</t>
  </si>
  <si>
    <t>Pvo3.2.1.3.6</t>
  </si>
  <si>
    <t>Pvo3.2.1.3.7</t>
  </si>
  <si>
    <t>Pvo3.2.1.3.8</t>
  </si>
  <si>
    <t>Pvo3.2.2</t>
  </si>
  <si>
    <t>Pvo3.2.2.1.1</t>
  </si>
  <si>
    <t>Pvo3.2.2.1.2</t>
  </si>
  <si>
    <t>Pvo3.2.2.2</t>
  </si>
  <si>
    <t>Pvo3.2.2.3</t>
  </si>
  <si>
    <t>Pvo3.2.2.3.4</t>
  </si>
  <si>
    <t>Pvo3.2.2.3.5</t>
  </si>
  <si>
    <t>Pvo3.2.2.3.6</t>
  </si>
  <si>
    <t>Pvo3.2.2.3.7</t>
  </si>
  <si>
    <t>Pva3</t>
  </si>
  <si>
    <t>Pva3.1</t>
  </si>
  <si>
    <t>Pva3.2</t>
  </si>
  <si>
    <t>Pva3.2.1</t>
  </si>
  <si>
    <t>Pva3.2.1.1.1</t>
  </si>
  <si>
    <t>Pva3.2.1.1.2</t>
  </si>
  <si>
    <t>Pva3.2.1.2</t>
  </si>
  <si>
    <t>Pva3.2.1.3</t>
  </si>
  <si>
    <t>Pva3.2.1.3.4</t>
  </si>
  <si>
    <t>Pva3.2.1.3.5</t>
  </si>
  <si>
    <t>Pva3.2.1.3.6</t>
  </si>
  <si>
    <t>Pva3.2.1.3.7</t>
  </si>
  <si>
    <t>Pva3.2.1.3.8</t>
  </si>
  <si>
    <t>Pva3.2.2</t>
  </si>
  <si>
    <t>Pva3.2.2.1.1</t>
  </si>
  <si>
    <t>Pva3.2.2.1.2</t>
  </si>
  <si>
    <t>Pva3.2.2.2</t>
  </si>
  <si>
    <t>Pva3.2.2.3</t>
  </si>
  <si>
    <t>Pva3.2.2.3.4</t>
  </si>
  <si>
    <t>Pva3.2.2.3.5</t>
  </si>
  <si>
    <t>Pva3.2.2.3.6</t>
  </si>
  <si>
    <t>Pva3.2.2.3.7</t>
  </si>
  <si>
    <t>Fvo3</t>
  </si>
  <si>
    <t>Fvo3.1</t>
  </si>
  <si>
    <t>Fvo3.2</t>
  </si>
  <si>
    <t>Fvo3.2.1</t>
  </si>
  <si>
    <t>Fvo3.2.1.1.1</t>
  </si>
  <si>
    <t>Fvo3.2.1.1.2</t>
  </si>
  <si>
    <t>Fvo3.2.1.2</t>
  </si>
  <si>
    <t>Fvo3.2.1.2.1</t>
  </si>
  <si>
    <t>Fvo3.2.1.2.1.1</t>
  </si>
  <si>
    <t>Fvo3.2.1.2.1.2</t>
  </si>
  <si>
    <t>Fvo3.2.1.2.1.3</t>
  </si>
  <si>
    <t>Fvo3.2.1.2.1.4</t>
  </si>
  <si>
    <t>Fvo3.2.1.2.1.5</t>
  </si>
  <si>
    <t>Fvo3.2.1.2.2</t>
  </si>
  <si>
    <t>Fvo3.2.1.2.3</t>
  </si>
  <si>
    <t>Fvo3.2.1.3</t>
  </si>
  <si>
    <t>Fvo3.2.1.3.1</t>
  </si>
  <si>
    <t>Fvo3.2.1.3.1.1</t>
  </si>
  <si>
    <t>Fvo3.2.1.3.1.2</t>
  </si>
  <si>
    <t>Fvo3.2.1.3.1.3</t>
  </si>
  <si>
    <t>Fvo3.2.1.3.1.4</t>
  </si>
  <si>
    <t>Fvo3.2.1.3.1.5</t>
  </si>
  <si>
    <t>Fvo3.2.1.3.2</t>
  </si>
  <si>
    <t>Fvo3.2.1.3.3</t>
  </si>
  <si>
    <t>Fvo3.2.1.3.4</t>
  </si>
  <si>
    <t>Fvo3.2.1.3.5</t>
  </si>
  <si>
    <t>Fvo3.2.1.3.6</t>
  </si>
  <si>
    <t>Fvo3.2.1.3.7</t>
  </si>
  <si>
    <t>Fvo3.2.1.3.8</t>
  </si>
  <si>
    <t>Fvo3.2.2</t>
  </si>
  <si>
    <t>Fvo3.2.2.1.1</t>
  </si>
  <si>
    <t>Fvo3.2.2.1.2</t>
  </si>
  <si>
    <t>Fvo3.2.2.2</t>
  </si>
  <si>
    <t>Fvo3.2.2.2.1</t>
  </si>
  <si>
    <t>Fvo3.2.2.2.1.1</t>
  </si>
  <si>
    <t>Fvo3.2.2.2.1.2</t>
  </si>
  <si>
    <t>Fvo3.2.2.2.1.3</t>
  </si>
  <si>
    <t>Fvo3.2.2.2.1.4</t>
  </si>
  <si>
    <t>Fvo3.2.2.2.2</t>
  </si>
  <si>
    <t>Fvo3.2.2.2.3</t>
  </si>
  <si>
    <t>Fvo3.2.2.3</t>
  </si>
  <si>
    <t>Fvo3.2.2.3.1</t>
  </si>
  <si>
    <t>Fvo3.2.2.3.1.1</t>
  </si>
  <si>
    <t>Fvo3.2.2.3.1.2</t>
  </si>
  <si>
    <t>Fvo3.2.2.3.1.3</t>
  </si>
  <si>
    <t>Fvo3.2.2.3.1.4</t>
  </si>
  <si>
    <t>Fvo3.2.2.3.2</t>
  </si>
  <si>
    <t>Fvo3.2.2.3.3</t>
  </si>
  <si>
    <t>Fvo3.2.2.3.4</t>
  </si>
  <si>
    <t>Fvo3.2.2.3.5</t>
  </si>
  <si>
    <t>Fvo3.2.2.3.6</t>
  </si>
  <si>
    <t>Fvo3.2.2.3.7</t>
  </si>
  <si>
    <t>Fva3</t>
  </si>
  <si>
    <t>Fva3.1</t>
  </si>
  <si>
    <t>Fva3.2</t>
  </si>
  <si>
    <t>Fva3.2.1</t>
  </si>
  <si>
    <t>Fva3.2.1.1.1</t>
  </si>
  <si>
    <t>Fva3.2.1.1.2</t>
  </si>
  <si>
    <t>Fva3.2.1.2</t>
  </si>
  <si>
    <t>Fva3.2.1.2.1</t>
  </si>
  <si>
    <t>Fva3.2.1.2.1.1</t>
  </si>
  <si>
    <t>Fva3.2.1.2.1.2</t>
  </si>
  <si>
    <t>Fva3.2.1.2.1.3</t>
  </si>
  <si>
    <t>Fva3.2.1.2.1.4</t>
  </si>
  <si>
    <t>Fva3.2.1.2.1.5</t>
  </si>
  <si>
    <t>Fva3.2.1.2.2</t>
  </si>
  <si>
    <t>Fva3.2.1.2.3</t>
  </si>
  <si>
    <t>Fva3.2.1.3</t>
  </si>
  <si>
    <t>Fva3.2.1.3.1</t>
  </si>
  <si>
    <t>Fva3.2.1.3.1.1</t>
  </si>
  <si>
    <t>Fva3.2.1.3.1.2</t>
  </si>
  <si>
    <t>Fva3.2.1.3.1.3</t>
  </si>
  <si>
    <t>Fva3.2.1.3.1.4</t>
  </si>
  <si>
    <t>Fva3.2.1.3.1.5</t>
  </si>
  <si>
    <t>Fva3.2.1.3.2</t>
  </si>
  <si>
    <t>Fva3.2.1.3.3</t>
  </si>
  <si>
    <t>Fva3.2.1.3.4</t>
  </si>
  <si>
    <t>Fva3.2.1.3.5</t>
  </si>
  <si>
    <t>Fva3.2.1.3.6</t>
  </si>
  <si>
    <t>Fva3.2.1.3.7</t>
  </si>
  <si>
    <t>Fva3.2.1.3.8</t>
  </si>
  <si>
    <t>Fva3.2.2</t>
  </si>
  <si>
    <t>Fva3.2.2.1.1</t>
  </si>
  <si>
    <t>Fva3.2.2.1.2</t>
  </si>
  <si>
    <t>Fva3.2.2.2</t>
  </si>
  <si>
    <t>Fva3.2.2.2.1</t>
  </si>
  <si>
    <t>Fva3.2.2.2.1.1</t>
  </si>
  <si>
    <t>Fva3.2.2.2.1.2</t>
  </si>
  <si>
    <t>Fva3.2.2.2.1.3</t>
  </si>
  <si>
    <t>Fva3.2.2.2.1.4</t>
  </si>
  <si>
    <t>Fva3.2.2.2.2</t>
  </si>
  <si>
    <t>Fva3.2.2.2.3</t>
  </si>
  <si>
    <t>Fva3.2.2.3</t>
  </si>
  <si>
    <t>Fva3.2.2.3.1</t>
  </si>
  <si>
    <t>Fva3.2.2.3.1.1</t>
  </si>
  <si>
    <t>Fva3.2.2.3.1.2</t>
  </si>
  <si>
    <t>Fva3.2.2.3.1.3</t>
  </si>
  <si>
    <t>Fva3.2.2.3.1.4</t>
  </si>
  <si>
    <t>Fva3.2.2.3.2</t>
  </si>
  <si>
    <t>Fva3.2.2.3.3</t>
  </si>
  <si>
    <t>Fva3.2.2.3.4</t>
  </si>
  <si>
    <t>Fva3.2.2.3.5</t>
  </si>
  <si>
    <t>Fva3.2.2.3.6</t>
  </si>
  <si>
    <t>Fva3.2.2.3.7</t>
  </si>
  <si>
    <t>9.3PSP</t>
  </si>
  <si>
    <t>9.3PSU</t>
  </si>
  <si>
    <t>9.3O</t>
  </si>
  <si>
    <t>Draft reporting schema for the EBA GL on fraud reporting under PSD2 - card‐based payment transactions (acquirer perspective)</t>
  </si>
  <si>
    <t>Pvo4</t>
  </si>
  <si>
    <t>Pvo4.1</t>
  </si>
  <si>
    <t>Pvo4.2</t>
  </si>
  <si>
    <t>Pvo4.2.1</t>
  </si>
  <si>
    <t>Pvo4.2.1.1.1</t>
  </si>
  <si>
    <t>Pvo4.2.1.1.2</t>
  </si>
  <si>
    <t>Pvo4.2.1.2</t>
  </si>
  <si>
    <t>Pvo4.2.1.3</t>
  </si>
  <si>
    <t>Pvo4.2.1.3.4</t>
  </si>
  <si>
    <t>Pvo4.2.1.3.5</t>
  </si>
  <si>
    <t>Pvo4.2.1.3.6</t>
  </si>
  <si>
    <t>Pvo4.2.2</t>
  </si>
  <si>
    <t>Pvo4.2.2.1.1</t>
  </si>
  <si>
    <t>Pvo4.2.2.1.2</t>
  </si>
  <si>
    <t>Pvo4.2.2.2</t>
  </si>
  <si>
    <t>Pvo4.2.2.3</t>
  </si>
  <si>
    <t>Pvo4.2.2.3.4</t>
  </si>
  <si>
    <t>Pvo4.2.2.3.5</t>
  </si>
  <si>
    <t>Pvo4.2.2.3.6</t>
  </si>
  <si>
    <t>Pva4</t>
  </si>
  <si>
    <t>Pva4.1</t>
  </si>
  <si>
    <t>Pva4.2</t>
  </si>
  <si>
    <t>Pva4.2.1</t>
  </si>
  <si>
    <t>Pva4.2.1.1.1</t>
  </si>
  <si>
    <t>Pva4.2.1.1.2</t>
  </si>
  <si>
    <t>Pva4.2.1.2</t>
  </si>
  <si>
    <t>Pva4.2.1.3</t>
  </si>
  <si>
    <t>Pva4.2.1.3.4</t>
  </si>
  <si>
    <t>Pva4.2.1.3.5</t>
  </si>
  <si>
    <t>Pva4.2.1.3.6</t>
  </si>
  <si>
    <t>Pva4.2.2</t>
  </si>
  <si>
    <t>Pva4.2.2.1.1</t>
  </si>
  <si>
    <t>Pva4.2.2.1.2</t>
  </si>
  <si>
    <t>Pva4.2.2.2</t>
  </si>
  <si>
    <t>Pva4.2.2.3</t>
  </si>
  <si>
    <t>Pva4.2.2.3.4</t>
  </si>
  <si>
    <t>Pva4.2.2.3.5</t>
  </si>
  <si>
    <t>Pva4.2.2.3.6</t>
  </si>
  <si>
    <t>Fvo4</t>
  </si>
  <si>
    <t>Fvo4.1</t>
  </si>
  <si>
    <t>Fvo4.2</t>
  </si>
  <si>
    <t>Fvo4.2.1</t>
  </si>
  <si>
    <t>Fvo4.2.1.1.1</t>
  </si>
  <si>
    <t>Fvo4.2.1.1.2</t>
  </si>
  <si>
    <t>Fvo4.2.1.2</t>
  </si>
  <si>
    <t>Fvo4.2.1.2.1</t>
  </si>
  <si>
    <t>Fvo4.2.1.2.1.1</t>
  </si>
  <si>
    <t>Fvo4.2.1.2.1.2</t>
  </si>
  <si>
    <t>Fvo4.2.1.2.1.3</t>
  </si>
  <si>
    <t>Fvo4.2.1.2.1.4</t>
  </si>
  <si>
    <t>Fvo4.2.1.2.1.5</t>
  </si>
  <si>
    <t>Fvo4.2.1.2.2</t>
  </si>
  <si>
    <t>Fvo4.2.1.2.3</t>
  </si>
  <si>
    <t>Fvo4.2.1.3</t>
  </si>
  <si>
    <t>Fvo4.2.1.3.1</t>
  </si>
  <si>
    <t>Fvo4.2.1.3.1.1</t>
  </si>
  <si>
    <t>Fvo4.2.1.3.1.2</t>
  </si>
  <si>
    <t>Fvo4.2.1.3.1.3</t>
  </si>
  <si>
    <t>Fvo4.2.1.3.1.4</t>
  </si>
  <si>
    <t>Fvo4.2.1.3.1.5</t>
  </si>
  <si>
    <t>Fvo4.2.1.3.2</t>
  </si>
  <si>
    <t>Fvo4.2.1.3.3</t>
  </si>
  <si>
    <t>Fvo4.2.1.3.4</t>
  </si>
  <si>
    <t>Fvo4.2.1.3.5</t>
  </si>
  <si>
    <t>Fvo4.2.1.3.6</t>
  </si>
  <si>
    <t>Fvo4.2.2</t>
  </si>
  <si>
    <t>Fvo4.2.2.1.1</t>
  </si>
  <si>
    <t>Fvo4.2.2.1.2</t>
  </si>
  <si>
    <t>Fvo4.2.2.2</t>
  </si>
  <si>
    <t>Fvo4.2.2.2.1</t>
  </si>
  <si>
    <t>Fvo4.2.2.2.1.1</t>
  </si>
  <si>
    <t>Fvo4.2.2.2.1.2</t>
  </si>
  <si>
    <t>Fvo4.2.2.2.1.3</t>
  </si>
  <si>
    <t>Fvo4.2.2.2.1.4</t>
  </si>
  <si>
    <t>Fvo4.2.2.2.2</t>
  </si>
  <si>
    <t>Fvo4.2.2.2.3</t>
  </si>
  <si>
    <t>Fvo4.2.2.3</t>
  </si>
  <si>
    <t>Fvo4.2.2.3.1</t>
  </si>
  <si>
    <t>Fvo4.2.2.3.1.1</t>
  </si>
  <si>
    <t>Fvo4.2.2.3.1.2</t>
  </si>
  <si>
    <t>Fvo4.2.2.3.1.3</t>
  </si>
  <si>
    <t>Fvo4.2.2.3.1.4</t>
  </si>
  <si>
    <t>Fvo4.2.2.3.2</t>
  </si>
  <si>
    <t>Fvo4.2.2.3.3</t>
  </si>
  <si>
    <t>Fvo4.2.2.3.4</t>
  </si>
  <si>
    <t>Fvo4.2.2.3.5</t>
  </si>
  <si>
    <t>Fvo4.2.2.3.6</t>
  </si>
  <si>
    <t>Fva4</t>
  </si>
  <si>
    <t>Fva4.1</t>
  </si>
  <si>
    <t>Fva4.2</t>
  </si>
  <si>
    <t>Fva4.2.1</t>
  </si>
  <si>
    <t>Fva4.2.1.1.1</t>
  </si>
  <si>
    <t>Fva4.2.1.1.2</t>
  </si>
  <si>
    <t>Fva4.2.1.2</t>
  </si>
  <si>
    <t>Fva4.2.1.2.1</t>
  </si>
  <si>
    <t>Fva4.2.1.2.1.1</t>
  </si>
  <si>
    <t>Fva4.2.1.2.1.2</t>
  </si>
  <si>
    <t>Fva4.2.1.2.1.3</t>
  </si>
  <si>
    <t>Fva4.2.1.2.1.4</t>
  </si>
  <si>
    <t>Fva4.2.1.2.1.5</t>
  </si>
  <si>
    <t>Fva4.2.1.2.2</t>
  </si>
  <si>
    <t>Fva4.2.1.2.3</t>
  </si>
  <si>
    <t>Fva4.2.1.3</t>
  </si>
  <si>
    <t>Fva4.2.1.3.1</t>
  </si>
  <si>
    <t>Fva4.2.1.3.1.1</t>
  </si>
  <si>
    <t>Fva4.2.1.3.1.2</t>
  </si>
  <si>
    <t>Fva4.2.1.3.1.3</t>
  </si>
  <si>
    <t>Fva4.2.1.3.1.4</t>
  </si>
  <si>
    <t>Fva4.2.1.3.1.5</t>
  </si>
  <si>
    <t>Fva4.2.1.3.2</t>
  </si>
  <si>
    <t>Fva4.2.1.3.3</t>
  </si>
  <si>
    <t>Fva4.2.1.3.4</t>
  </si>
  <si>
    <t>Fva4.2.1.3.5</t>
  </si>
  <si>
    <t>Fva4.2.1.3.6</t>
  </si>
  <si>
    <t>Fva4.2.2</t>
  </si>
  <si>
    <t>Fva4.2.2.1.1</t>
  </si>
  <si>
    <t>Fva4.2.2.1.2</t>
  </si>
  <si>
    <t>Fva4.2.2.2</t>
  </si>
  <si>
    <t>Fva4.2.2.2.1</t>
  </si>
  <si>
    <t>Fva4.2.2.2.1.1</t>
  </si>
  <si>
    <t>Fva4.2.2.2.1.2</t>
  </si>
  <si>
    <t>Fva4.2.2.2.1.3</t>
  </si>
  <si>
    <t>Fva4.2.2.2.1.4</t>
  </si>
  <si>
    <t>Fva4.2.2.2.2</t>
  </si>
  <si>
    <t>Fva4.2.2.2.3</t>
  </si>
  <si>
    <t>Fva4.2.2.3</t>
  </si>
  <si>
    <t>Fva4.2.2.3.1</t>
  </si>
  <si>
    <t>Fva4.2.2.3.1.1</t>
  </si>
  <si>
    <t>Fva4.2.2.3.1.2</t>
  </si>
  <si>
    <t>Fva4.2.2.3.1.3</t>
  </si>
  <si>
    <t>Fva4.2.2.3.1.4</t>
  </si>
  <si>
    <t>Fva4.2.2.3.2</t>
  </si>
  <si>
    <t>Fva4.2.2.3.3</t>
  </si>
  <si>
    <t>Fva4.2.2.3.4</t>
  </si>
  <si>
    <t>Fva4.2.2.3.5</t>
  </si>
  <si>
    <t>Fva4.2.2.3.6</t>
  </si>
  <si>
    <t>9.4PSP</t>
  </si>
  <si>
    <t>9.4PSU</t>
  </si>
  <si>
    <t>9.4O</t>
  </si>
  <si>
    <t>Draft reporting schema for the EBA GL on fraud reporting under PSD2 - cash withdrawals</t>
  </si>
  <si>
    <t>Pvo5</t>
  </si>
  <si>
    <t>Pvo5.1</t>
  </si>
  <si>
    <t>Pvo5.2</t>
  </si>
  <si>
    <t>Pva5</t>
  </si>
  <si>
    <t>Pva5.1</t>
  </si>
  <si>
    <t>Pva5.2</t>
  </si>
  <si>
    <t>Fvo5</t>
  </si>
  <si>
    <t>Fvo5.1</t>
  </si>
  <si>
    <t>Fvo5.2</t>
  </si>
  <si>
    <t>Fvo5.3.1</t>
  </si>
  <si>
    <t>Fvo5.3.1.1</t>
  </si>
  <si>
    <t>Fvo5.3.1.2</t>
  </si>
  <si>
    <t>Fvo5.3.1.3</t>
  </si>
  <si>
    <t>Fvo5.3.1.4</t>
  </si>
  <si>
    <t>Fvo5.3.2</t>
  </si>
  <si>
    <t>Fva5</t>
  </si>
  <si>
    <t>Fva5.1</t>
  </si>
  <si>
    <t>Fva5.2</t>
  </si>
  <si>
    <t>Fva5.3.1</t>
  </si>
  <si>
    <t>Fva5.3.1.1</t>
  </si>
  <si>
    <t>Fva5.3.1.2</t>
  </si>
  <si>
    <t>Fva5.3.1.3</t>
  </si>
  <si>
    <t>Fva5.3.1.4</t>
  </si>
  <si>
    <t>Fva5.3.2</t>
  </si>
  <si>
    <t>9.5PSP</t>
  </si>
  <si>
    <t>9.5PSU</t>
  </si>
  <si>
    <t>9.5O</t>
  </si>
  <si>
    <t>Draft reporting schema for the EBA GL on fraud reporting under PSD2 - e-money payment transactions</t>
  </si>
  <si>
    <t>Pvo6</t>
  </si>
  <si>
    <t>Pvo6.1</t>
  </si>
  <si>
    <t>Pvo6.1.1</t>
  </si>
  <si>
    <t>Pvo6.1.2</t>
  </si>
  <si>
    <t>Pvo6.1.2.4</t>
  </si>
  <si>
    <t>Pvo6.1.2.5</t>
  </si>
  <si>
    <t>Pvo6.1.2.6</t>
  </si>
  <si>
    <t>Pvo6.1.2.7</t>
  </si>
  <si>
    <t>Pvo6.1.2.8</t>
  </si>
  <si>
    <t>Pvo6.1.2.9</t>
  </si>
  <si>
    <t>Pvo6.2</t>
  </si>
  <si>
    <t>Pvo6.2.1</t>
  </si>
  <si>
    <t>Pvo6.2.2</t>
  </si>
  <si>
    <t>Pvo6.2.2.4</t>
  </si>
  <si>
    <t>Pvo6.2.2.5</t>
  </si>
  <si>
    <t>Pvo6.2.2.6</t>
  </si>
  <si>
    <t>Pvo6.2.2.7</t>
  </si>
  <si>
    <t>Pva6</t>
  </si>
  <si>
    <t>Pva6.1</t>
  </si>
  <si>
    <t>Pva6.1.1</t>
  </si>
  <si>
    <t>Pva6.1.2</t>
  </si>
  <si>
    <t>Pva6.1.2.4</t>
  </si>
  <si>
    <t>Pva6.1.2.5</t>
  </si>
  <si>
    <t>Pva6.1.2.6</t>
  </si>
  <si>
    <t>Pva6.1.2.7</t>
  </si>
  <si>
    <t>Pva6.1.2.8</t>
  </si>
  <si>
    <t>Pva6.1.2.9</t>
  </si>
  <si>
    <t>Pva6.2</t>
  </si>
  <si>
    <t>Pva6.2.1</t>
  </si>
  <si>
    <t>Pva6.2.2</t>
  </si>
  <si>
    <t>Pva6.2.2.4</t>
  </si>
  <si>
    <t>Pva6.2.2.5</t>
  </si>
  <si>
    <t>Pva6.2.2.6</t>
  </si>
  <si>
    <t>Pva6.2.2.7</t>
  </si>
  <si>
    <t>Fvo6</t>
  </si>
  <si>
    <t>Fvo6.1</t>
  </si>
  <si>
    <t>Fvo6.1.1</t>
  </si>
  <si>
    <t>Fvo6.1.1.1</t>
  </si>
  <si>
    <t>Fvo6.1.1.2</t>
  </si>
  <si>
    <t>Fvo6.1.1.3</t>
  </si>
  <si>
    <t>Fvo6.1.2</t>
  </si>
  <si>
    <t>Fvo6.1.2.1</t>
  </si>
  <si>
    <t>Fvo6.1.2.2</t>
  </si>
  <si>
    <t>Fvo6.1.2.3</t>
  </si>
  <si>
    <t>Fvo6.1.2.4</t>
  </si>
  <si>
    <t>Fvo6.1.2.5</t>
  </si>
  <si>
    <t>Fvo6.1.2.6</t>
  </si>
  <si>
    <t>Fvo6.1.2.7</t>
  </si>
  <si>
    <t>Fvo6.1.2.8</t>
  </si>
  <si>
    <t>Fvo6.1.2.9</t>
  </si>
  <si>
    <t>Fvo6.2</t>
  </si>
  <si>
    <t>Fvo6.2.1</t>
  </si>
  <si>
    <t>Fvo6.2.1.1</t>
  </si>
  <si>
    <t>Fvo6.2.1.2</t>
  </si>
  <si>
    <t>Fvo6.2.1.3</t>
  </si>
  <si>
    <t>Fvo6.2.2</t>
  </si>
  <si>
    <t>Fvo6.2.2.1</t>
  </si>
  <si>
    <t>Fvo6.2.2.2</t>
  </si>
  <si>
    <t>Fvo6.2.2.3</t>
  </si>
  <si>
    <t>Fvo6.2.2.4</t>
  </si>
  <si>
    <t>Fvo6.2.2.5</t>
  </si>
  <si>
    <t>Fvo6.2.2.6</t>
  </si>
  <si>
    <t>Fvo6.2.2.7</t>
  </si>
  <si>
    <t>Fva6</t>
  </si>
  <si>
    <t>Fva6.1</t>
  </si>
  <si>
    <t>Fva6.1.1</t>
  </si>
  <si>
    <t>Fva6.1.1.1</t>
  </si>
  <si>
    <t>Fva6.1.1.2</t>
  </si>
  <si>
    <t>Fva6.1.1.3</t>
  </si>
  <si>
    <t>Fva6.1.2</t>
  </si>
  <si>
    <t>Fva6.1.2.1</t>
  </si>
  <si>
    <t>Fva6.1.2.2</t>
  </si>
  <si>
    <t>Fva6.1.2.3</t>
  </si>
  <si>
    <t>Fva6.1.2.4</t>
  </si>
  <si>
    <t>Fva6.1.2.5</t>
  </si>
  <si>
    <t>Fva6.1.2.6</t>
  </si>
  <si>
    <t>Fva6.1.2.7</t>
  </si>
  <si>
    <t>Fva6.1.2.8</t>
  </si>
  <si>
    <t>Fva6.1.2.9</t>
  </si>
  <si>
    <t>Fva6.2</t>
  </si>
  <si>
    <t>Fva6.2.1</t>
  </si>
  <si>
    <t>Fva6.2.1.1</t>
  </si>
  <si>
    <t>Fva6.2.1.2</t>
  </si>
  <si>
    <t>Fva6.2.1.3</t>
  </si>
  <si>
    <t>Fva6.2.2</t>
  </si>
  <si>
    <t>Fva6.2.2.1</t>
  </si>
  <si>
    <t>Fva6.2.2.2</t>
  </si>
  <si>
    <t>Fva6.2.2.3</t>
  </si>
  <si>
    <t>Fva6.2.2.4</t>
  </si>
  <si>
    <t>Fva6.2.2.5</t>
  </si>
  <si>
    <t>Fva6.2.2.6</t>
  </si>
  <si>
    <t>Fva6.2.2.7</t>
  </si>
  <si>
    <t>9.6PSP</t>
  </si>
  <si>
    <t>9.6PSU</t>
  </si>
  <si>
    <t>9.6O</t>
  </si>
  <si>
    <t>Draft reporting schema for the EBA GL on fraud reporting under PSD2 - money remittance payment transactions</t>
  </si>
  <si>
    <t>Pvo7</t>
  </si>
  <si>
    <t>Pva7</t>
  </si>
  <si>
    <t>Fvo7</t>
  </si>
  <si>
    <t>Fva7</t>
  </si>
  <si>
    <t>Draft reporting schema for the EBA GL on fraud reporting under PSD2 - transactions initiated by PISPs</t>
  </si>
  <si>
    <t>Pvo8</t>
  </si>
  <si>
    <t>Pvo8.1</t>
  </si>
  <si>
    <t>Pvo8.1.1</t>
  </si>
  <si>
    <t>Pvo8.1.2</t>
  </si>
  <si>
    <t>Pvo8.2</t>
  </si>
  <si>
    <t>Pvo8.2.1</t>
  </si>
  <si>
    <t>Pvo8.2.2</t>
  </si>
  <si>
    <t>Pvo8.3.1</t>
  </si>
  <si>
    <t>Pvo8.3.2</t>
  </si>
  <si>
    <t>Pva8</t>
  </si>
  <si>
    <t>Pva8.1</t>
  </si>
  <si>
    <t>Pva8.1.1</t>
  </si>
  <si>
    <t>Pva8.1.2</t>
  </si>
  <si>
    <t>Pva8.2</t>
  </si>
  <si>
    <t>Pva8.2.1</t>
  </si>
  <si>
    <t>Pva8.2.2</t>
  </si>
  <si>
    <t>Pva8.3.1</t>
  </si>
  <si>
    <t>Pva8.3.2</t>
  </si>
  <si>
    <t>Fvo8</t>
  </si>
  <si>
    <t>Fvo8.1</t>
  </si>
  <si>
    <t>Fvo8.1.1</t>
  </si>
  <si>
    <t>Fvo8.1.2</t>
  </si>
  <si>
    <t>Fvo8.2</t>
  </si>
  <si>
    <t>Fvo8.2.1</t>
  </si>
  <si>
    <t>Fvo8.2.2</t>
  </si>
  <si>
    <t>Fvo8.3.1</t>
  </si>
  <si>
    <t>Fvo8.3.2</t>
  </si>
  <si>
    <t>Fva8</t>
  </si>
  <si>
    <t>Fva8.1</t>
  </si>
  <si>
    <t>Fva8.1.1</t>
  </si>
  <si>
    <t>Fva8.1.2</t>
  </si>
  <si>
    <t>Fva8.2</t>
  </si>
  <si>
    <t>Fva8.2.1</t>
  </si>
  <si>
    <t>Fva8.2.2</t>
  </si>
  <si>
    <t>Fva8.3.1</t>
  </si>
  <si>
    <t>Fva8.3.2</t>
  </si>
  <si>
    <t>Nosig</t>
  </si>
  <si>
    <t>nosig_list</t>
  </si>
  <si>
    <t>Item code in the EBA GL</t>
  </si>
  <si>
    <t>Field</t>
  </si>
  <si>
    <t>Payment transactions volume</t>
  </si>
  <si>
    <t>Payment transactions value</t>
  </si>
  <si>
    <t>Fraudulent payment transactions volume</t>
  </si>
  <si>
    <t>Fraudulent payment transactions value</t>
  </si>
  <si>
    <t>Credit transfers</t>
  </si>
  <si>
    <t>Marking</t>
  </si>
  <si>
    <t>Of which initiated by payment initiation service providers</t>
  </si>
  <si>
    <t>Of which initiated non-electronically</t>
  </si>
  <si>
    <t>Of which Initiated electronically</t>
  </si>
  <si>
    <t>1.3.1</t>
  </si>
  <si>
    <t>Of which initiated via remote payment channel</t>
  </si>
  <si>
    <t>1.3.1.1</t>
  </si>
  <si>
    <t>Of which authenticated via strong customer authentication</t>
  </si>
  <si>
    <t>of which fraudulent credit transfers by fraud types:</t>
  </si>
  <si>
    <t>1.3.1.1.1</t>
  </si>
  <si>
    <t>Issuance of a payment order by the fraudster</t>
  </si>
  <si>
    <t>1.3.1.1.2</t>
  </si>
  <si>
    <t>Modification of a payment order by the fraudster</t>
  </si>
  <si>
    <t>1.3.1.1.3</t>
  </si>
  <si>
    <t>Manipulation of the payer by the fraudster to issue a payment order</t>
  </si>
  <si>
    <t>1.3.1.2</t>
  </si>
  <si>
    <t>Of which authenticated via non-strong customer authentication</t>
  </si>
  <si>
    <t>NA</t>
  </si>
  <si>
    <t>1.3.1.2.1</t>
  </si>
  <si>
    <t>1.3.1.2.2</t>
  </si>
  <si>
    <t>1.3.1.2.3</t>
  </si>
  <si>
    <t>of which broken down by reason for authentication via non-strong customer authentication</t>
  </si>
  <si>
    <t>1.3.1.2.4</t>
  </si>
  <si>
    <t>Low value (Art.16 RTS)</t>
  </si>
  <si>
    <t>1.3.1.2.5</t>
  </si>
  <si>
    <t>Payment to self (Art.15 RTS)</t>
  </si>
  <si>
    <t>1.3.1.2.6</t>
  </si>
  <si>
    <t>Trusted beneficiary (Art.13 RTS)</t>
  </si>
  <si>
    <t>1.3.1.2.7</t>
  </si>
  <si>
    <t>Recurring transaction (Art.14 RTS)</t>
  </si>
  <si>
    <t>1.3.1.2.8</t>
  </si>
  <si>
    <t>Use of secure corporate payment processes or protocols (Art. 17 RTS)</t>
  </si>
  <si>
    <t>1.3.1.2.9</t>
  </si>
  <si>
    <t>Transaction risk analysis (Art.18 RTS)</t>
  </si>
  <si>
    <t>1.3.2</t>
  </si>
  <si>
    <t>Of which initiated via non-remote payment channel</t>
  </si>
  <si>
    <t>1.3.2.1</t>
  </si>
  <si>
    <t>1.3.2.1.1</t>
  </si>
  <si>
    <t>1.3.2.1.2</t>
  </si>
  <si>
    <t>1.3.2.1.3</t>
  </si>
  <si>
    <t>1.3.2.2</t>
  </si>
  <si>
    <t>1.3.2.2.1</t>
  </si>
  <si>
    <t>1.3.2.2.2</t>
  </si>
  <si>
    <t>1.3.2.2.3</t>
  </si>
  <si>
    <t>of which broken down by reason for non-strong customer authentication</t>
  </si>
  <si>
    <t>1.3.2.2.4</t>
  </si>
  <si>
    <t>1.3.2.2.5</t>
  </si>
  <si>
    <t>1.3.2.2.6</t>
  </si>
  <si>
    <t>1.3.2.2.7</t>
  </si>
  <si>
    <t>Contactless low value (Art. 11 RTS)</t>
  </si>
  <si>
    <t>1.3.2.2.8</t>
  </si>
  <si>
    <t>Unattended terminal for transport or parking fares (Art. 12 RTS)</t>
  </si>
  <si>
    <t>Losses due to fraud per liability bearer (CT):</t>
  </si>
  <si>
    <t>The reporting payment service provider</t>
  </si>
  <si>
    <t>The Payment service user (payer)</t>
  </si>
  <si>
    <t>Others</t>
  </si>
  <si>
    <t>Direct debits</t>
  </si>
  <si>
    <t>Of which consent given via an electronic mandate</t>
  </si>
  <si>
    <t>of which fraudulent direct debits by fraud type:</t>
  </si>
  <si>
    <t>2.1.1.1</t>
  </si>
  <si>
    <t>Unauthorised payment transactions</t>
  </si>
  <si>
    <t>2.1.1.2</t>
  </si>
  <si>
    <t>Manipulation of the payer by the fraudster to consent to a direct debit</t>
  </si>
  <si>
    <t>Of which consent given in another form than an electronic mandate</t>
  </si>
  <si>
    <t>Of which fraudulent direct debits by fraud type:</t>
  </si>
  <si>
    <t>2.2.1.1</t>
  </si>
  <si>
    <t>2.2.1.2</t>
  </si>
  <si>
    <t>Losses due to fraud per liability bearer (DD):</t>
  </si>
  <si>
    <t>The Payment service user (payee)</t>
  </si>
  <si>
    <t>Card payments issued (except cards with an e-money function only)</t>
  </si>
  <si>
    <t>Of which initiated electronically</t>
  </si>
  <si>
    <t>3.2.1</t>
  </si>
  <si>
    <t>of which broken down by card function:</t>
  </si>
  <si>
    <t>3.2.1.1.1</t>
  </si>
  <si>
    <t>Payments with cards with a debit function</t>
  </si>
  <si>
    <t>3.2.1.1.2</t>
  </si>
  <si>
    <t>Payments with cards with a credit or delayed debit function</t>
  </si>
  <si>
    <t>3.2.1.2</t>
  </si>
  <si>
    <t>of which fraudulent card payments by fraud types:</t>
  </si>
  <si>
    <t>3.2.1.2.1</t>
  </si>
  <si>
    <t>Issuance of a payment order by a fraudster</t>
  </si>
  <si>
    <t>3.2.1.2.1.1</t>
  </si>
  <si>
    <t>Lost or stolen card</t>
  </si>
  <si>
    <t>3.2.1.2.1.2</t>
  </si>
  <si>
    <t>Card not received</t>
  </si>
  <si>
    <t>3.2.1.2.1.3</t>
  </si>
  <si>
    <t>Counterfeit card</t>
  </si>
  <si>
    <t>3.2.1.2.1.4</t>
  </si>
  <si>
    <t>Card details theft</t>
  </si>
  <si>
    <t>3.2.1.2.1.5</t>
  </si>
  <si>
    <t>Other</t>
  </si>
  <si>
    <t>3.2.1.2.2</t>
  </si>
  <si>
    <t>3.2.1.2.3</t>
  </si>
  <si>
    <t>Manipulation of the payer to make a card payment</t>
  </si>
  <si>
    <t>3.2.1.3</t>
  </si>
  <si>
    <t>Of which Authenticated via non-strong customer authentication</t>
  </si>
  <si>
    <t>3.2.1.3.1</t>
  </si>
  <si>
    <t>3.2.1.3.1.1</t>
  </si>
  <si>
    <t>3.2.1.3.1.2</t>
  </si>
  <si>
    <t>3.2.1.3.1.3</t>
  </si>
  <si>
    <t>3.2.1.3.1.4</t>
  </si>
  <si>
    <t>3.2.1.3.1.5</t>
  </si>
  <si>
    <t>3.2.1.3.2</t>
  </si>
  <si>
    <t>3.2.1.3.3</t>
  </si>
  <si>
    <t>3.2.1.3.4</t>
  </si>
  <si>
    <t>3.2.1.3.5</t>
  </si>
  <si>
    <t>3.2.1.3.6</t>
  </si>
  <si>
    <t>3.2.1.3.7</t>
  </si>
  <si>
    <t>3.2.1.3.8</t>
  </si>
  <si>
    <t>3.2.2</t>
  </si>
  <si>
    <t>3.2.2.1.1</t>
  </si>
  <si>
    <t>3.2.2.1.2</t>
  </si>
  <si>
    <t>3.2.2.2</t>
  </si>
  <si>
    <t>3.2.2.2.1</t>
  </si>
  <si>
    <t>3.2.2.2.1.1</t>
  </si>
  <si>
    <t>3.2.2.2.1.2</t>
  </si>
  <si>
    <t>3.2.2.2.1.3</t>
  </si>
  <si>
    <t>3.2.2.2.1.4</t>
  </si>
  <si>
    <t>3.2.2.2.2</t>
  </si>
  <si>
    <t>3.2.2.2.3</t>
  </si>
  <si>
    <t>3.2.2.3</t>
  </si>
  <si>
    <t>3.2.2.3.1</t>
  </si>
  <si>
    <t>3.2.2.3.1.1</t>
  </si>
  <si>
    <t>3.2.2.3.1.2</t>
  </si>
  <si>
    <t>3.2.2.3.1.3</t>
  </si>
  <si>
    <t>3.2.2.3.1.4</t>
  </si>
  <si>
    <t>3.2.2.3.2</t>
  </si>
  <si>
    <t>3.2.2.3.3</t>
  </si>
  <si>
    <t>3.2.2.3.4</t>
  </si>
  <si>
    <t>3.2.2.3.5</t>
  </si>
  <si>
    <t>3.2.2.3.6</t>
  </si>
  <si>
    <t>Contactless low value (Art.11 RTS)</t>
  </si>
  <si>
    <t>3.2.2.3.7</t>
  </si>
  <si>
    <t>Unattended terminal for transport or parking fares (Art.12 RTS)</t>
  </si>
  <si>
    <t>Losses due to fraud per liability bearer (Card payments issued):</t>
  </si>
  <si>
    <t>Card payments acquired (except cards with an e-money function only)</t>
  </si>
  <si>
    <t>4.2.1</t>
  </si>
  <si>
    <t>Of which acquired via a Remote channel</t>
  </si>
  <si>
    <t>4.2.1.1.1</t>
  </si>
  <si>
    <t>4.2.1.1.2</t>
  </si>
  <si>
    <t>4.2.1.2</t>
  </si>
  <si>
    <t>4.2.1.2.1</t>
  </si>
  <si>
    <t>4.2.1.2.1.1</t>
  </si>
  <si>
    <t>4.2.1.2.1.2</t>
  </si>
  <si>
    <t>4.2.1.2.1.3</t>
  </si>
  <si>
    <t>4.2.1.2.1.4</t>
  </si>
  <si>
    <t>4.2.1.2.1.5</t>
  </si>
  <si>
    <t>4.2.1.2.2</t>
  </si>
  <si>
    <t>4.2.1.2.3</t>
  </si>
  <si>
    <t>4.2.1.3</t>
  </si>
  <si>
    <t>4.2.1.3.1</t>
  </si>
  <si>
    <t>4.2.1.3.1.1</t>
  </si>
  <si>
    <t>4.2.1.3.1.2</t>
  </si>
  <si>
    <t>4.2.1.3.1.3</t>
  </si>
  <si>
    <t>4.2.1.3.1.4</t>
  </si>
  <si>
    <t>4.2.1.3.1.5</t>
  </si>
  <si>
    <t>4.2.1.3.2</t>
  </si>
  <si>
    <t>4.2.1.3.3</t>
  </si>
  <si>
    <t>4.2.1.3.4</t>
  </si>
  <si>
    <t>4.2.1.3.5</t>
  </si>
  <si>
    <t>4.2.1.3.6</t>
  </si>
  <si>
    <t>4.2.2</t>
  </si>
  <si>
    <t>Of which acquired via a non-remote channel</t>
  </si>
  <si>
    <t>4.2.2.1.1</t>
  </si>
  <si>
    <t>4.2.2.1.2</t>
  </si>
  <si>
    <t>4.2.2.2</t>
  </si>
  <si>
    <t>Of which Authenticated via strong customer authentication</t>
  </si>
  <si>
    <t>4.2.2.2.1</t>
  </si>
  <si>
    <t>4.2.2.2.1.1</t>
  </si>
  <si>
    <t>4.2.2.2.1.2</t>
  </si>
  <si>
    <t>4.2.2.2.1.3</t>
  </si>
  <si>
    <t>4.2.2.2.1.4</t>
  </si>
  <si>
    <t>4.2.2.2.2</t>
  </si>
  <si>
    <t>4.2.2.2.3</t>
  </si>
  <si>
    <t>4.2.2.3</t>
  </si>
  <si>
    <t>4.2.2.3.1</t>
  </si>
  <si>
    <t>4.2.2.3.1.1</t>
  </si>
  <si>
    <t>4.2.2.3.1.2</t>
  </si>
  <si>
    <t>4.2.2.3.1.3</t>
  </si>
  <si>
    <t>4.2.2.3.1.4</t>
  </si>
  <si>
    <t>4.2.2.3.2</t>
  </si>
  <si>
    <t>4.2.2.3.3</t>
  </si>
  <si>
    <t>4.2.2.3.4</t>
  </si>
  <si>
    <t>4.2.2.3.5</t>
  </si>
  <si>
    <t>4.2.2.3.6</t>
  </si>
  <si>
    <t>Losses due to fraud per liability bearer (Card payments acquired):</t>
  </si>
  <si>
    <t>Cash withdrawals</t>
  </si>
  <si>
    <t>Of which broken down by card function</t>
  </si>
  <si>
    <t>Issuance of a payment order (cash withdrawal) by the fraudster</t>
  </si>
  <si>
    <t>Manipulation of the payer to make a cash withdrawal</t>
  </si>
  <si>
    <t>Losses due to fraud per liability bearer (Cash withdrawals):</t>
  </si>
  <si>
    <t>The Payment service user (account holder)</t>
  </si>
  <si>
    <t>E-money payment transactions</t>
  </si>
  <si>
    <t>Of which via remote payment initiation channel</t>
  </si>
  <si>
    <t>6.1.1</t>
  </si>
  <si>
    <t>of which authenticated via strong customer authentication</t>
  </si>
  <si>
    <t>6.1.1.1</t>
  </si>
  <si>
    <t>6.1.1.2</t>
  </si>
  <si>
    <t>6.1.1.3</t>
  </si>
  <si>
    <t>6.1.2</t>
  </si>
  <si>
    <t>of which authenticated via non-strong customer authentication</t>
  </si>
  <si>
    <t>6.1.2.1</t>
  </si>
  <si>
    <t>6.1.2.2</t>
  </si>
  <si>
    <t>6.1.2.3</t>
  </si>
  <si>
    <t>6.1.2.4</t>
  </si>
  <si>
    <t>6.1.2.5</t>
  </si>
  <si>
    <t>6.1.2.6</t>
  </si>
  <si>
    <t>6.1.2.7</t>
  </si>
  <si>
    <t>Payment to self (Art. 15 RTS)</t>
  </si>
  <si>
    <t>6.1.2.8</t>
  </si>
  <si>
    <t>6.1.2.9</t>
  </si>
  <si>
    <t>Of which via non-remote payment initiation channel</t>
  </si>
  <si>
    <t>6.2.1</t>
  </si>
  <si>
    <t>6.2.1.1</t>
  </si>
  <si>
    <t>6.2.1.2</t>
  </si>
  <si>
    <t>6.2.1.3</t>
  </si>
  <si>
    <t>6.2.2</t>
  </si>
  <si>
    <t>6.2.2.1</t>
  </si>
  <si>
    <t>6.2.2.2</t>
  </si>
  <si>
    <t>6.2.2.3</t>
  </si>
  <si>
    <t>6.2.2.4</t>
  </si>
  <si>
    <t>6.2.2.5</t>
  </si>
  <si>
    <t>6.2.2.6</t>
  </si>
  <si>
    <t>6.2.2.7</t>
  </si>
  <si>
    <t>Losses due to fraud per liability bearer (E-money):</t>
  </si>
  <si>
    <t>Money remittances</t>
  </si>
  <si>
    <t>Payment transactions initiated by payment initiation service providers</t>
  </si>
  <si>
    <t>8.1.1</t>
  </si>
  <si>
    <t>8.1.2</t>
  </si>
  <si>
    <t>8.2.1</t>
  </si>
  <si>
    <t>8.2.2</t>
  </si>
  <si>
    <t>of which broken down by payment instrument</t>
  </si>
  <si>
    <t>8.3.1</t>
  </si>
  <si>
    <t>8.3.2</t>
  </si>
  <si>
    <t>Volume or value in EUR</t>
  </si>
  <si>
    <t>Overview of checks</t>
  </si>
  <si>
    <t>OK</t>
  </si>
  <si>
    <t>E</t>
  </si>
  <si>
    <t>Consistency check</t>
  </si>
  <si>
    <t>Flag check</t>
  </si>
  <si>
    <t>Missing values or availability</t>
  </si>
  <si>
    <t>Volume/value check</t>
  </si>
  <si>
    <t>data CT</t>
  </si>
  <si>
    <t>data DD</t>
  </si>
  <si>
    <t>data cards (issuer)</t>
  </si>
  <si>
    <t>data cards (acquirer)</t>
  </si>
  <si>
    <t>data cash withdrawals</t>
  </si>
  <si>
    <t>data e-money</t>
  </si>
  <si>
    <t>data m. remittance</t>
  </si>
  <si>
    <t>data PIS transactions</t>
  </si>
  <si>
    <t>Check results
by sheet</t>
  </si>
  <si>
    <t>Total of errors:</t>
  </si>
  <si>
    <t>Tolerance for consistency checks:</t>
  </si>
  <si>
    <t>Validation - CT</t>
  </si>
  <si>
    <t>Formula volumes</t>
  </si>
  <si>
    <t>Formula values</t>
  </si>
  <si>
    <t>the subsets of an indicator equals the indicator</t>
  </si>
  <si>
    <t>1.2 + 1.3 = 1</t>
  </si>
  <si>
    <t>* applicable to both payment transactions and fraudulent payment transactions</t>
  </si>
  <si>
    <t>1.1 is a subset of 1</t>
  </si>
  <si>
    <t>1 &gt;= 1.1</t>
  </si>
  <si>
    <t>1.3.1 + 1.3.2 = 1.3</t>
  </si>
  <si>
    <t>1.3.1.1 + 1.3.1.2 = 1.3.1</t>
  </si>
  <si>
    <t>1.3.2.1 + 1.3.2.2 = 1.3.2</t>
  </si>
  <si>
    <t>Fvo1.3.1.1.1 + Fvo1.3.1.1.2 + Fvo1.3.1.1.3 = Fvo1.3.1.1</t>
  </si>
  <si>
    <t>Fva1.3.1.1.1 + Fva1.3.1.1.2 + Fva1.3.1.1.3 = Fva1.3.1.1</t>
  </si>
  <si>
    <t>Fvo1.3.1.2.1 + Fvo1.3.1.2.2 + Fvo1.3.1.2.3 = Fvo1.3.1.2</t>
  </si>
  <si>
    <t>Fva1.3.1.2.1 + Fva1.3.1.2.2 + Fva1.3.1.2.3 = Fva1.3.1.2</t>
  </si>
  <si>
    <t>Fvo1.3.2.1.1 + Fvo1.3.2.1.2 + Fvo1.3.2.1.3 = Fvo1.3.2.1</t>
  </si>
  <si>
    <t>Fva1.3.2.1.1 + Fva1.3.2.1.2 + Fva1.3.2.1.3 = Fva1.3.2.1</t>
  </si>
  <si>
    <t>Fvo1.3.2.2.1 + Fvo1.3.2.2.2 + Fvo1.3.2.2.3 = Fvo1.3.2.2</t>
  </si>
  <si>
    <t>Fva1.3.2.2.1 + Fva1.3.2.2.2 + Fva1.3.2.2.3 = Fva1.3.2.2</t>
  </si>
  <si>
    <t>1.3.1.2.4 + 1.3.1.2.5 + 1.3.1.2.6 + 1.3.1.2.7 + 1.3.1.2.8 + 1.3.1.2.9 = 1.3.1.2</t>
  </si>
  <si>
    <t>1.3.2.2.4 + 1.3.2.2.5 + 1.3.2.2.6 + 1.3.2.2.7 + 1.3.2.2.8 = 1.3.2.2</t>
  </si>
  <si>
    <t>Validation - DD</t>
  </si>
  <si>
    <t>2.1 + 2.2 = 2</t>
  </si>
  <si>
    <t>Fvo2.1.1.1 + Fvo2.1.1.2 = Fvo2.1</t>
  </si>
  <si>
    <t>Fva2.1.1.1 + Fva2.1.1.2 = Fva2.1</t>
  </si>
  <si>
    <t>Fvo2.2.1.1 + Fvo2.2.1.2 = Fvo2.2</t>
  </si>
  <si>
    <t>Fva2.2.1.1 + Fva2.2.1.2 = Fvo2.2</t>
  </si>
  <si>
    <t>Validation - cards (issuer)</t>
  </si>
  <si>
    <t>3.1 + 3.2 = 3</t>
  </si>
  <si>
    <t>3.2.1 + 3.2.2 = 3.2</t>
  </si>
  <si>
    <t>3.2.1.1.1 + 3.2.1.1.2 = 3.2.1</t>
  </si>
  <si>
    <t>3.2.2.1.1 + 3.2.2.1.2 = 3.2.2</t>
  </si>
  <si>
    <t>3.2.1.2 + 3.2.1.3 = 3.2.1</t>
  </si>
  <si>
    <t>3.2.2.2 + 3.2.2.3 = 3.2.2</t>
  </si>
  <si>
    <t>Fvo3.2.1.2.1 + Fvo3.2.1.2.2 + Fvo3.2.1.2.3 = Fvo3.2.1.2</t>
  </si>
  <si>
    <t>Fva3.2.1.2.1 + Fva3.2.1.2.2 + Fva3.2.1.2.3 = Fva3.2.1.2</t>
  </si>
  <si>
    <t>Fvo3.2.1.3.1 + Fvo3.2.1.3.2 + Fvo3.2.1.3.3 = Fvo3.2.1.3</t>
  </si>
  <si>
    <t>Fva3.2.1.3.1 + Fva3.2.1.3.2 + Fva3.2.1.3.3 = Fva3.2.1.3</t>
  </si>
  <si>
    <t>Fvo3.2.2.2.1 + Fvo3.2.2.2.2 + Fvo3.2.2.2.3 = Fvo3.2.2.2</t>
  </si>
  <si>
    <t>Fva3.2.2.2.1 + Fva3.2.2.2.2 + Fva3.2.2.2.3 = Fva3.2.2.2</t>
  </si>
  <si>
    <t>Fvo3.2.2.3.1 + Fvo3.2.2.3.2 + Fvo3.2.2.3.3 = Fvo3.2.2.3</t>
  </si>
  <si>
    <t>Fva3.2.2.3.1 + Fva3.2.2.3.2 + Fva3.2.2.3.3 = Fva3.2.2.3</t>
  </si>
  <si>
    <t>Fvo3.2.1.2.1.1 + Fvo3.2.1.2.1.2 + Fvo3.2.1.2.1.3 + Fvo3.2.1.2.1.4 + Fvo3.2.1.2.1.5 = Fvo3.2.1.2.1</t>
  </si>
  <si>
    <t>Fva3.2.1.2.1.1 + Fva3.2.1.2.1.2 + Fva3.2.1.2.1.3 + Fva3.2.1.2.1.4 + Fva3.2.1.2.1.5 = Fva3.2.1.2.1</t>
  </si>
  <si>
    <t>Fvo3.2.1.3.1.1 + Fvo3.2.1.3.1.2 +
Fvo3.2.1.3.1.3 + Fvo3.2.1.3.1.4 + Fvo3.2.1.3.1.5 = Fvo3.2.1.3.1</t>
  </si>
  <si>
    <t>Fva3.2.1.3.1.1 + Fva3.2.1.3.1.2 +
Fva3.2.1.3.1.3 + Fva3.2.1.3.1.4 + Fva3.2.1.3.1.5 = Fva3.2.1.3.1</t>
  </si>
  <si>
    <t>Fvo3.2.2.2.1.1 + Fvo3.2.2.2.1.2 + Fvo3.2.2.2.1.3 + Fvo3.2.2.2.1.4 =
Fvo3.2.2.2.1</t>
  </si>
  <si>
    <t>Fva3.2.2.2.1.1 + Fva3.2.2.2.1.2 + Fva3.2.2.2.1.3 + Fva3.2.2.2.1.4 =
Fva3.2.2.2.1</t>
  </si>
  <si>
    <t>Fvo3.2.2.3.1.1 + Fvo3.2.2.3.1.2 + Fvo3.2.2.3.1.3 + Fvo3.2.2.3.1.4 = Fvo3.2.2.3.1</t>
  </si>
  <si>
    <t>Fva3.2.2.3.1.1 + Fva3.2.2.3.1.2 + Fva3.2.2.3.1.3 + Fva3.2.2.3.1.4 = Fva3.2.2.3.1</t>
  </si>
  <si>
    <t>Validation - cards (acquirer)</t>
  </si>
  <si>
    <t>4.1 + 4.2 = 4</t>
  </si>
  <si>
    <t>4.2.1 + 4.2.2 = 4.2</t>
  </si>
  <si>
    <t>4.2.1.1.1 + 4.2.1.1.2 = 4.2.1</t>
  </si>
  <si>
    <t>4.2.2.1.1 + 4.2.2.1.2 = 4.2.2</t>
  </si>
  <si>
    <t>4.2.1.2 + 4.2.1.3 = 4.2.1</t>
  </si>
  <si>
    <t>4.2.2.2 + 4.2.2.3 = 4.2.2</t>
  </si>
  <si>
    <t>Fvo4.2.1.2.1 + Fvo4.2.1.2.2 + Fvo4.2.1.2.3 = Fvo4.2.1.2</t>
  </si>
  <si>
    <t>Fva4.2.1.2.1 + Fva4.2.1.2.2 + Fva4.2.1.2.3 = Fva4.2.1.2</t>
  </si>
  <si>
    <t>Fvo4.2.1.3.1 + Fvo4.2.1.3.2 + Fvo4.2.1.3.3 = Fvo4.2.1.3</t>
  </si>
  <si>
    <t>Fva4.2.1.3.1 + Fva4.2.1.3.2 + Fva4.2.1.3.3 = Fva4.2.1.3</t>
  </si>
  <si>
    <t>Fvo4.2.2.2.1 + Fvo4.2.2.2.2 + Fvo4.2.2.2.3 = Fvo4.2.2.2</t>
  </si>
  <si>
    <t>Fva4.2.2.2.1 + Fva4.2.2.2.2 + Fva4.2.2.2.3 = Fva4.2.2.2</t>
  </si>
  <si>
    <t>Fvo4.2.2.3.1 + Fvo4.2.2.3.2 + Fvo4.2.2.3.3 = Fvo4.2.2.3</t>
  </si>
  <si>
    <t>Fva4.2.2.3.1 + Fva4.2.2.3.2 + Fva4.2.2.3.3 = Fva4.2.2.3</t>
  </si>
  <si>
    <t>Fvo4.2.1.2.1.1 + Fvo4.2.1.2.1.2 + Fvo4.2.1.2.1.3 + Fvo4.2.1.2.1.4 + Fvo4.2.1.2.1.5 = Fvo4.2.1.2.1</t>
  </si>
  <si>
    <t>Fva4.2.1.2.1.1 + Fva4.2.1.2.1.2 + Fva4.2.1.2.1.3 + Fva4.2.1.2.1.4 + Fva4.2.1.2.1.5 = Fva4.2.1.2.1</t>
  </si>
  <si>
    <t>Fvo4.2.1.3.1.1 + Fvo4.2.1.3.1.2 +
Fvo4.2.1.3.1.3 + Fvo4.2.1.3.1.4 + Fvo4.2.1.3.1.5 = Fvo4.2.1.3.1</t>
  </si>
  <si>
    <t>Fva4.2.1.3.1.1 + Fva4.2.1.3.1.2 +
Fva4.2.1.3.1.3 + Fva4.2.1.3.1.4 + Fva4.2.1.3.1.5 = Fva4.2.1.3.1</t>
  </si>
  <si>
    <t>Fvo4.2.2.2.1.1 + Fvo4.2.2.2.1.2 + Fvo4.2.2.2.1.3 + Fvo4.2.2.2.1.4 =
Fvo4.2.2.2.1</t>
  </si>
  <si>
    <t>Fva4.2.2.2.1.1 + Fva4.2.2.2.1.2 + Fva4.2.2.2.1.3 + Fva4.2.2.2.1.4 =
Fva4.2.2.2.1</t>
  </si>
  <si>
    <t>Fvo4.2.2.3.1.1 + Fvo4.2.2.3.1.2 + Fvo4.2.2.3.1.3 + Fvo4.2.2.3.1.4 = Fvo4.2.2.3.1</t>
  </si>
  <si>
    <t>Fva4.2.2.3.1.1 + Fva4.2.2.3.1.2 + Fva4.2.2.3.1.3 + Fva4.2.2.3.1.4 = Fva4.2.2.3.1</t>
  </si>
  <si>
    <t>Validation - cash withdrawals</t>
  </si>
  <si>
    <t>5.1 + 5.2 = 5</t>
  </si>
  <si>
    <t>Fvo5.3.1 + Fvo5.3.2 = Fvo5</t>
  </si>
  <si>
    <t>Fva5.3.1 + Fva5.3.2 = Fva5</t>
  </si>
  <si>
    <t>Fvo5.3.1.1 + Fvo5.3.1.2 + Fvo5.3.1.3 + Fvo5.3.1.4 = Fvo5.3.1</t>
  </si>
  <si>
    <t>Fva5.3.1.1 + Fva5.3.1.2 + Fva5.3.1.3 + Fva5.3.1.4 = Fva5.3.1</t>
  </si>
  <si>
    <t>Validation - e-money</t>
  </si>
  <si>
    <t>6.1 + 6.2 = 6</t>
  </si>
  <si>
    <t>6.1.1 + 6.1.2 = 6.1</t>
  </si>
  <si>
    <t>6.2.1 + 6.2.2 = 6.2</t>
  </si>
  <si>
    <t xml:space="preserve">Fvo6.1.1.1 + Fvo6.1.1.2 + Fvo6.1.1.3 = Fvo6.1.1
</t>
  </si>
  <si>
    <t xml:space="preserve">Fva6.1.1.1 + Fva6.1.1.2 + Fva6.1.1.3 = Fva6.1.1
</t>
  </si>
  <si>
    <t>Fvo6.1.2.1 + Fvo6.1.2.2 + Fvo6.1.2.3 = Fvo6.1.2</t>
  </si>
  <si>
    <t>Fva6.1.2.1 + Fva6.1.2.2 + Fva6.1.2.3 = Fva6.1.2</t>
  </si>
  <si>
    <t>Fvo6.2.1.1 + Fvo6.2.1.2 + Fvo6.2.1.3 = Fvo6.2.1</t>
  </si>
  <si>
    <t>Fva6.2.1.1 + Fva6.2.1.2 + Fva6.2.1.3 = Fva6.2.1</t>
  </si>
  <si>
    <t>Fvo6.2.2.1 + Fvo6.2.2.2 + Fvo6.2.2.3 = Fvo6.2.2</t>
  </si>
  <si>
    <t>Fva6.2.2.1 + Fva6.2.2.2 + Fva6.2.2.3 = Fva6.2.2</t>
  </si>
  <si>
    <t>Validation - PIS transactions</t>
  </si>
  <si>
    <t>8.1 + 8.2 = 8</t>
  </si>
  <si>
    <t>8.3.1 + 8.3.2 = 8</t>
  </si>
  <si>
    <t>8.1.1 + 8.1.2 = 8.1</t>
  </si>
  <si>
    <t>8.2.1 + 8.2.2 = 8.2</t>
  </si>
  <si>
    <t>General validation checks</t>
  </si>
  <si>
    <t>Logical validation on potentially missing data</t>
  </si>
  <si>
    <t>If Pvo &gt; 0 then Pva &gt; 0</t>
  </si>
  <si>
    <t>If Pva &gt; 0 then Pvo &gt; 0</t>
  </si>
  <si>
    <t>* applicable to all payment services in the reporting schema</t>
  </si>
  <si>
    <t>If Fvo &gt; 0 then Fva &gt; 0</t>
  </si>
  <si>
    <t>If Fva &gt; 0 then Fvo &gt; 0</t>
  </si>
  <si>
    <t xml:space="preserve">Pvo &gt;= Fvo </t>
  </si>
  <si>
    <t>Pva &gt;= Fva</t>
  </si>
  <si>
    <t>Data availability check</t>
  </si>
  <si>
    <t>3.2.1.3.9</t>
  </si>
  <si>
    <t>3.2.1.3.10</t>
  </si>
  <si>
    <t>Merchant initiated transactions (*)</t>
  </si>
  <si>
    <t xml:space="preserve">Other </t>
  </si>
  <si>
    <t>Pvo3.2.1.3.9</t>
  </si>
  <si>
    <t>Pva3.2.1.3.9</t>
  </si>
  <si>
    <t>Fvo3.2.1.3.9</t>
  </si>
  <si>
    <t>Fva3.2.1.3.9</t>
  </si>
  <si>
    <t>Pvo3.2.1.3.10</t>
  </si>
  <si>
    <t>Pva3.2.1.3.10</t>
  </si>
  <si>
    <t>Fvo3.2.1.3.10</t>
  </si>
  <si>
    <t>Fva3.2.1.3.10</t>
  </si>
  <si>
    <t>3.2.2.3.8</t>
  </si>
  <si>
    <t>Pvo3.2.2.3.8</t>
  </si>
  <si>
    <t>Pva3.2.2.3.8</t>
  </si>
  <si>
    <t>Fvo3.2.2.3.8</t>
  </si>
  <si>
    <t>Fva3.2.2.3.8</t>
  </si>
  <si>
    <t>5.3.1</t>
  </si>
  <si>
    <t>5.3.1.1</t>
  </si>
  <si>
    <t>5.3.1.2</t>
  </si>
  <si>
    <t>5.3.1.3</t>
  </si>
  <si>
    <t>5.3.1.4</t>
  </si>
  <si>
    <t>5.3.2</t>
  </si>
  <si>
    <t>Of which cash withdrawals with cards with a debit function</t>
  </si>
  <si>
    <t>Of which cash withdrawals with cards with a credit or delayed debit function</t>
  </si>
  <si>
    <t>of which fraudulent cash withdrawals by fraud types:</t>
  </si>
  <si>
    <t>4.2.1.3.7</t>
  </si>
  <si>
    <t>4.2.1.3.8</t>
  </si>
  <si>
    <t>Pvo4.2.1.3.7</t>
  </si>
  <si>
    <t>Pva4.2.1.3.7</t>
  </si>
  <si>
    <t>Fvo4.2.1.3.7</t>
  </si>
  <si>
    <t>Fva4.2.1.3.7</t>
  </si>
  <si>
    <t>Pvo4.2.1.3.8</t>
  </si>
  <si>
    <t>Pva4.2.1.3.8</t>
  </si>
  <si>
    <t>Fvo4.2.1.3.8</t>
  </si>
  <si>
    <t>Fva4.2.1.3.8</t>
  </si>
  <si>
    <t>4.2.2.3.7</t>
  </si>
  <si>
    <t>Pvo4.2.2.3.7</t>
  </si>
  <si>
    <t>Pva4.2.2.3.7</t>
  </si>
  <si>
    <t>Fvo4.2.2.3.7</t>
  </si>
  <si>
    <t>Fva4.2.2.3.7</t>
  </si>
  <si>
    <t>6.1.2.10</t>
  </si>
  <si>
    <t>Pvo6.1.2.10</t>
  </si>
  <si>
    <t>Pva6.1.2.10</t>
  </si>
  <si>
    <t>Fvo6.1.2.10</t>
  </si>
  <si>
    <t>Fva6.1.2.10</t>
  </si>
  <si>
    <t>6.1.2.11</t>
  </si>
  <si>
    <t>Pvo6.1.2.11</t>
  </si>
  <si>
    <t>Pva6.1.2.11</t>
  </si>
  <si>
    <t>Fvo6.1.2.11</t>
  </si>
  <si>
    <t>Fva6.1.2.11</t>
  </si>
  <si>
    <t>6.2.2.8</t>
  </si>
  <si>
    <t>Pvo6.2.2.8</t>
  </si>
  <si>
    <t>Pva6.2.2.8</t>
  </si>
  <si>
    <t>Fvo6.2.2.8</t>
  </si>
  <si>
    <t>Fva6.2.2.8</t>
  </si>
  <si>
    <t>availability_fraud</t>
  </si>
  <si>
    <t>availability_payments</t>
  </si>
  <si>
    <t>3.2.1.3.4 + 3.2.1.3.5 + 3.2.1.3.6 + 3.2.1.3.7 + 3.2.1.3.8 + 3.2.1.3.9 + 3.2.1.3.10 = 3.2.1.3</t>
  </si>
  <si>
    <t xml:space="preserve">3.2.2.3.4 + 3.2.2.3.5 + 3.2.2.3.6 + 3.2.2.3.7 + 3.2.2.3.8 = 3.2.2.3 </t>
  </si>
  <si>
    <t>4.2.1.3.4 + 4.2.1.3.5 + 4.2.1.3.6 + 4.2.1.3.7 + 4.2.1.3.8 = 4.2.1.3</t>
  </si>
  <si>
    <t xml:space="preserve">4.2.2.3.4 + 4.2.2.3.5+ 4.2.2.3.6 + 4.2.2.3.7 = 4.2.2.3 </t>
  </si>
  <si>
    <t>6.1.2.4 + 6.1.2.5 + 6.1.2.6 + 6.1.2.7 + 6.1.2.8 + 6.1.2.9 + 6.1.2.10 + 6.1.2.11 = 6.1.2</t>
  </si>
  <si>
    <t xml:space="preserve">6.2.2.4 + 6.2.2.5 + 6.2.2.6 + 6.2.2.7 + 6.2.2.8 = 6.2.2 </t>
  </si>
  <si>
    <t>1 if file empty</t>
  </si>
  <si>
    <t>General identification data on the reporting payment service provider</t>
  </si>
  <si>
    <t xml:space="preserve">Name </t>
  </si>
  <si>
    <t xml:space="preserve">Contact person </t>
  </si>
  <si>
    <t xml:space="preserve">Contact email </t>
  </si>
  <si>
    <t>Contact telephone</t>
  </si>
  <si>
    <t>Authorisation number</t>
  </si>
  <si>
    <t>B0001</t>
  </si>
  <si>
    <t>B0002</t>
  </si>
  <si>
    <t>B0003</t>
  </si>
  <si>
    <t>B0007</t>
  </si>
  <si>
    <t>B0008</t>
  </si>
  <si>
    <t>B0009</t>
  </si>
  <si>
    <t>B0010</t>
  </si>
  <si>
    <t>B0013</t>
  </si>
  <si>
    <t>B0014</t>
  </si>
  <si>
    <t>B0019</t>
  </si>
  <si>
    <t>B0025</t>
  </si>
  <si>
    <t>B0032</t>
  </si>
  <si>
    <t>B0034</t>
  </si>
  <si>
    <t>B0036</t>
  </si>
  <si>
    <t>B0038</t>
  </si>
  <si>
    <t>B0040</t>
  </si>
  <si>
    <t>B0047</t>
  </si>
  <si>
    <t>B0049</t>
  </si>
  <si>
    <t>B0051</t>
  </si>
  <si>
    <t>B0053</t>
  </si>
  <si>
    <t>B0058</t>
  </si>
  <si>
    <t>B0062</t>
  </si>
  <si>
    <t>B0064</t>
  </si>
  <si>
    <t>B0067</t>
  </si>
  <si>
    <t>B0068</t>
  </si>
  <si>
    <t>B0070</t>
  </si>
  <si>
    <t>B0075</t>
  </si>
  <si>
    <t>B0076</t>
  </si>
  <si>
    <t>B0077</t>
  </si>
  <si>
    <t>B0078</t>
  </si>
  <si>
    <t>B0080</t>
  </si>
  <si>
    <t>B0082</t>
  </si>
  <si>
    <t>B0087</t>
  </si>
  <si>
    <t>B0092</t>
  </si>
  <si>
    <t>B0093</t>
  </si>
  <si>
    <t>B0094</t>
  </si>
  <si>
    <t>B0095</t>
  </si>
  <si>
    <t>B0097</t>
  </si>
  <si>
    <t>B0100</t>
  </si>
  <si>
    <t>B0104</t>
  </si>
  <si>
    <t>B0106</t>
  </si>
  <si>
    <t>B0107</t>
  </si>
  <si>
    <t>B0108</t>
  </si>
  <si>
    <t>B0110</t>
  </si>
  <si>
    <t>B0116</t>
  </si>
  <si>
    <t>B0117</t>
  </si>
  <si>
    <t>B0133</t>
  </si>
  <si>
    <t>B0134</t>
  </si>
  <si>
    <t>B0135</t>
  </si>
  <si>
    <t>B0140</t>
  </si>
  <si>
    <t>B0143</t>
  </si>
  <si>
    <t>B0144</t>
  </si>
  <si>
    <t>B0146</t>
  </si>
  <si>
    <t>B0147</t>
  </si>
  <si>
    <t>B0148</t>
  </si>
  <si>
    <t>B0149</t>
  </si>
  <si>
    <t>B0151</t>
  </si>
  <si>
    <t>B0153</t>
  </si>
  <si>
    <t>B0155</t>
  </si>
  <si>
    <t>B0156</t>
  </si>
  <si>
    <t>B0158</t>
  </si>
  <si>
    <t>B0162</t>
  </si>
  <si>
    <t>B0164</t>
  </si>
  <si>
    <t>B0167</t>
  </si>
  <si>
    <t>B0169</t>
  </si>
  <si>
    <t>B0172</t>
  </si>
  <si>
    <t>B0173</t>
  </si>
  <si>
    <t>B0177</t>
  </si>
  <si>
    <t>B0178</t>
  </si>
  <si>
    <t>B0181</t>
  </si>
  <si>
    <t>B0183</t>
  </si>
  <si>
    <t>B0184</t>
  </si>
  <si>
    <t>B0189</t>
  </si>
  <si>
    <t>B0193</t>
  </si>
  <si>
    <t>B0194</t>
  </si>
  <si>
    <t>B0197</t>
  </si>
  <si>
    <t>B0198</t>
  </si>
  <si>
    <t>B0202</t>
  </si>
  <si>
    <t>B0204</t>
  </si>
  <si>
    <t>B0213</t>
  </si>
  <si>
    <t>B0215</t>
  </si>
  <si>
    <t>B0220</t>
  </si>
  <si>
    <t>B0222</t>
  </si>
  <si>
    <t>B0226</t>
  </si>
  <si>
    <t>B0229</t>
  </si>
  <si>
    <t>B0241</t>
  </si>
  <si>
    <t>B0242</t>
  </si>
  <si>
    <t>B0259</t>
  </si>
  <si>
    <t>B0264</t>
  </si>
  <si>
    <t>B0265</t>
  </si>
  <si>
    <t>B0269</t>
  </si>
  <si>
    <t>B0271</t>
  </si>
  <si>
    <t>B0281</t>
  </si>
  <si>
    <t>B0284</t>
  </si>
  <si>
    <t>B0286</t>
  </si>
  <si>
    <t>B0287</t>
  </si>
  <si>
    <t>B0288</t>
  </si>
  <si>
    <t>B0289</t>
  </si>
  <si>
    <t>B0291</t>
  </si>
  <si>
    <t>B0297</t>
  </si>
  <si>
    <t>B0298</t>
  </si>
  <si>
    <t>B0301</t>
  </si>
  <si>
    <t>B0302</t>
  </si>
  <si>
    <t>B0305</t>
  </si>
  <si>
    <t>B0308</t>
  </si>
  <si>
    <t>B0310</t>
  </si>
  <si>
    <t>B0314</t>
  </si>
  <si>
    <t>B0315</t>
  </si>
  <si>
    <t>B0316</t>
  </si>
  <si>
    <t>B0317</t>
  </si>
  <si>
    <t>B0318</t>
  </si>
  <si>
    <t>B0320</t>
  </si>
  <si>
    <t>B0323</t>
  </si>
  <si>
    <t>B0324</t>
  </si>
  <si>
    <t>B0328</t>
  </si>
  <si>
    <t>B0329</t>
  </si>
  <si>
    <t>B0330</t>
  </si>
  <si>
    <t>B0331</t>
  </si>
  <si>
    <t>B0336</t>
  </si>
  <si>
    <t>B0337</t>
  </si>
  <si>
    <t>B0338</t>
  </si>
  <si>
    <t>B0341</t>
  </si>
  <si>
    <t>B0342</t>
  </si>
  <si>
    <t>B0343</t>
  </si>
  <si>
    <t>B0344</t>
  </si>
  <si>
    <t>B0345</t>
  </si>
  <si>
    <t>B0346</t>
  </si>
  <si>
    <t>B0347</t>
  </si>
  <si>
    <t>B0348</t>
  </si>
  <si>
    <t>B0349</t>
  </si>
  <si>
    <t>B0350</t>
  </si>
  <si>
    <t>B0351</t>
  </si>
  <si>
    <t>B0352</t>
  </si>
  <si>
    <t>B0353</t>
  </si>
  <si>
    <t>B0354</t>
  </si>
  <si>
    <t>B0355</t>
  </si>
  <si>
    <t>B0357</t>
  </si>
  <si>
    <t>B0358</t>
  </si>
  <si>
    <t>B0359</t>
  </si>
  <si>
    <t>B0360</t>
  </si>
  <si>
    <t>B0361</t>
  </si>
  <si>
    <t>B0362</t>
  </si>
  <si>
    <t>B0363</t>
  </si>
  <si>
    <t>B0364</t>
  </si>
  <si>
    <t>B0365</t>
  </si>
  <si>
    <t>B0366</t>
  </si>
  <si>
    <t>B0367</t>
  </si>
  <si>
    <t>B0368</t>
  </si>
  <si>
    <t>B0369</t>
  </si>
  <si>
    <t>B0370</t>
  </si>
  <si>
    <t>B0371</t>
  </si>
  <si>
    <t>B0372</t>
  </si>
  <si>
    <t>B0373</t>
  </si>
  <si>
    <t>B0374</t>
  </si>
  <si>
    <t>B0375</t>
  </si>
  <si>
    <t>B0376</t>
  </si>
  <si>
    <t>B0377</t>
  </si>
  <si>
    <t>B0378</t>
  </si>
  <si>
    <t>B0379</t>
  </si>
  <si>
    <t>B0380</t>
  </si>
  <si>
    <t>B0381</t>
  </si>
  <si>
    <t>B0382</t>
  </si>
  <si>
    <t>B0383</t>
  </si>
  <si>
    <t>B0384</t>
  </si>
  <si>
    <t>B0385</t>
  </si>
  <si>
    <t>B0386</t>
  </si>
  <si>
    <t>B0387</t>
  </si>
  <si>
    <t>B0388</t>
  </si>
  <si>
    <t>B0389</t>
  </si>
  <si>
    <t>B0390</t>
  </si>
  <si>
    <t>B0391</t>
  </si>
  <si>
    <t>B0392</t>
  </si>
  <si>
    <t>B0393</t>
  </si>
  <si>
    <t>B0394</t>
  </si>
  <si>
    <t>B0395</t>
  </si>
  <si>
    <t>B0396</t>
  </si>
  <si>
    <t>B0397</t>
  </si>
  <si>
    <t>B0398</t>
  </si>
  <si>
    <t>B0399</t>
  </si>
  <si>
    <t>B0400</t>
  </si>
  <si>
    <t>B0401</t>
  </si>
  <si>
    <t>B0402</t>
  </si>
  <si>
    <t>B0403</t>
  </si>
  <si>
    <t>B0404</t>
  </si>
  <si>
    <t>B0405</t>
  </si>
  <si>
    <t>B0406</t>
  </si>
  <si>
    <t>B0407</t>
  </si>
  <si>
    <t>B0408</t>
  </si>
  <si>
    <t>B0409</t>
  </si>
  <si>
    <t>B0410</t>
  </si>
  <si>
    <t>B0411</t>
  </si>
  <si>
    <t>B0412</t>
  </si>
  <si>
    <t>B0413</t>
  </si>
  <si>
    <t>B0414</t>
  </si>
  <si>
    <t>B0415</t>
  </si>
  <si>
    <t>B0416</t>
  </si>
  <si>
    <t>B0417</t>
  </si>
  <si>
    <t>B0418</t>
  </si>
  <si>
    <t>B0419</t>
  </si>
  <si>
    <t>B0420</t>
  </si>
  <si>
    <t>B0421</t>
  </si>
  <si>
    <t>B0422</t>
  </si>
  <si>
    <t>P0178</t>
  </si>
  <si>
    <t>W0001</t>
  </si>
  <si>
    <t>W0002</t>
  </si>
  <si>
    <t>W0003</t>
  </si>
  <si>
    <t>W0004</t>
  </si>
  <si>
    <t>W0005</t>
  </si>
  <si>
    <t>W0006</t>
  </si>
  <si>
    <t>W0007</t>
  </si>
  <si>
    <t>W0008</t>
  </si>
  <si>
    <t>W0009</t>
  </si>
  <si>
    <t>W0010</t>
  </si>
  <si>
    <t>W0011</t>
  </si>
  <si>
    <t>W0012</t>
  </si>
  <si>
    <t>W0013</t>
  </si>
  <si>
    <t>W0014</t>
  </si>
  <si>
    <t>W0015</t>
  </si>
  <si>
    <t>W0016</t>
  </si>
  <si>
    <t>W0017</t>
  </si>
  <si>
    <t>W0018</t>
  </si>
  <si>
    <t>W0019</t>
  </si>
  <si>
    <t>W0020</t>
  </si>
  <si>
    <t>W0021</t>
  </si>
  <si>
    <t>W0022</t>
  </si>
  <si>
    <t>Z0001</t>
  </si>
  <si>
    <t>Z0002</t>
  </si>
  <si>
    <t>Z0003</t>
  </si>
  <si>
    <t>Z0004</t>
  </si>
  <si>
    <t>Z0005</t>
  </si>
  <si>
    <t>Z0006</t>
  </si>
  <si>
    <t>Z0007</t>
  </si>
  <si>
    <t>Z0008</t>
  </si>
  <si>
    <t>Z0009</t>
  </si>
  <si>
    <t>Z0010</t>
  </si>
  <si>
    <t>Z0011</t>
  </si>
  <si>
    <t>Z0012</t>
  </si>
  <si>
    <t>Z0013</t>
  </si>
  <si>
    <t>Z0014</t>
  </si>
  <si>
    <t>Z0015</t>
  </si>
  <si>
    <t>Z0016</t>
  </si>
  <si>
    <t>Z0017</t>
  </si>
  <si>
    <t>Z0018</t>
  </si>
  <si>
    <t>Z0019</t>
  </si>
  <si>
    <t>Z0020</t>
  </si>
  <si>
    <t>Z0021</t>
  </si>
  <si>
    <t>Z0022</t>
  </si>
  <si>
    <t>Z0023</t>
  </si>
  <si>
    <t>Z0024</t>
  </si>
  <si>
    <t>Z0025</t>
  </si>
  <si>
    <t>Z0026</t>
  </si>
  <si>
    <t>Z0027</t>
  </si>
  <si>
    <t>Z0028</t>
  </si>
  <si>
    <t>Z0029</t>
  </si>
  <si>
    <t>Z0030</t>
  </si>
  <si>
    <t>Z0031</t>
  </si>
  <si>
    <t>h2</t>
  </si>
  <si>
    <t>Country of authorisation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</si>
</sst>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00000"/>
    <numFmt numFmtId="166" formatCode="[$EUR]\ #,##0.00"/>
  </numFmts>
  <fonts count="23" x14ac:knownFonts="1">
    <font>
      <sz val="10"/>
      <color theme="1"/>
      <name val="Arial"/>
      <family val="2"/>
    </font>
    <font>
      <sz val="10"/>
      <color rgb="FF3F3F76"/>
      <name val="Arial"/>
      <family val="2"/>
    </font>
    <font>
      <sz val="10"/>
      <color rgb="FFFF0000"/>
      <name val="Arial"/>
      <family val="2"/>
    </font>
    <font>
      <b/>
      <sz val="10"/>
      <color theme="1"/>
      <name val="Arial"/>
      <family val="2"/>
    </font>
    <font>
      <b/>
      <sz val="12"/>
      <name val="Arial"/>
      <family val="2"/>
    </font>
    <font>
      <sz val="10"/>
      <name val="Arial"/>
      <family val="2"/>
    </font>
    <font>
      <b/>
      <sz val="10"/>
      <color indexed="10"/>
      <name val="Arial"/>
      <family val="2"/>
    </font>
    <font>
      <i/>
      <sz val="10"/>
      <name val="Arial"/>
      <family val="2"/>
    </font>
    <font>
      <b/>
      <sz val="10"/>
      <name val="Arial"/>
      <family val="2"/>
    </font>
    <font>
      <sz val="10"/>
      <color indexed="23"/>
      <name val="Arial"/>
      <family val="2"/>
    </font>
    <font>
      <sz val="10"/>
      <color indexed="8"/>
      <name val="Arial"/>
      <family val="2"/>
    </font>
    <font>
      <sz val="9"/>
      <color indexed="81"/>
      <name val="Tahoma"/>
      <family val="2"/>
    </font>
    <font>
      <b/>
      <sz val="9"/>
      <color indexed="81"/>
      <name val="Tahoma"/>
      <family val="2"/>
    </font>
    <font>
      <b/>
      <sz val="10"/>
      <color indexed="8"/>
      <name val="Arial"/>
      <family val="2"/>
    </font>
    <font>
      <sz val="8"/>
      <color indexed="81"/>
      <name val="Tahoma"/>
      <family val="2"/>
    </font>
    <font>
      <b/>
      <sz val="8"/>
      <color indexed="81"/>
      <name val="Tahoma"/>
      <family val="2"/>
    </font>
    <font>
      <b/>
      <sz val="10"/>
      <color rgb="FFFA7D00"/>
      <name val="Arial"/>
      <family val="2"/>
    </font>
    <font>
      <sz val="16"/>
      <color theme="1"/>
      <name val="Arial"/>
      <family val="2"/>
    </font>
    <font>
      <sz val="18"/>
      <color theme="1"/>
      <name val="Arial"/>
      <family val="2"/>
    </font>
    <font>
      <b/>
      <sz val="12"/>
      <color rgb="FFFF0000"/>
      <name val="Arial"/>
      <family val="2"/>
    </font>
    <font>
      <b/>
      <sz val="12"/>
      <color rgb="FF00B050"/>
      <name val="Arial"/>
      <family val="2"/>
    </font>
    <font>
      <sz val="8"/>
      <name val="Arial"/>
      <family val="2"/>
    </font>
    <font>
      <u/>
      <sz val="10"/>
      <color theme="10"/>
      <name val="Arial"/>
      <family val="2"/>
    </font>
  </fonts>
  <fills count="10">
    <fill>
      <patternFill patternType="none"/>
    </fill>
    <fill>
      <patternFill patternType="gray125"/>
    </fill>
    <fill>
      <patternFill patternType="solid">
        <fgColor rgb="FFFFCC99"/>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0"/>
      </patternFill>
    </fill>
    <fill>
      <patternFill patternType="solid">
        <fgColor theme="1" tint="0.499984740745262"/>
        <bgColor indexed="64"/>
      </patternFill>
    </fill>
    <fill>
      <patternFill patternType="solid">
        <fgColor rgb="FFF2F2F2"/>
      </patternFill>
    </fill>
    <fill>
      <patternFill patternType="solid">
        <fgColor theme="0"/>
        <bgColor indexed="64"/>
      </patternFill>
    </fill>
    <fill>
      <patternFill patternType="solid">
        <fgColor theme="9" tint="0.79998168889431442"/>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rgb="FF7F7F7F"/>
      </left>
      <right style="medium">
        <color indexed="64"/>
      </right>
      <top style="thin">
        <color rgb="FF7F7F7F"/>
      </top>
      <bottom style="thin">
        <color rgb="FF7F7F7F"/>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7">
    <xf numFmtId="0" fontId="0" fillId="0" borderId="0"/>
    <xf numFmtId="0" fontId="1" fillId="2" borderId="1" applyNumberFormat="0" applyAlignment="0" applyProtection="0"/>
    <xf numFmtId="0" fontId="10" fillId="0" borderId="0"/>
    <xf numFmtId="0" fontId="5" fillId="0" borderId="0"/>
    <xf numFmtId="0" fontId="10" fillId="0" borderId="0"/>
    <xf numFmtId="0" fontId="16" fillId="7" borderId="1" applyNumberFormat="0" applyAlignment="0" applyProtection="0"/>
    <xf numFmtId="0" fontId="22" fillId="0" borderId="0" applyNumberFormat="0" applyFill="0" applyBorder="0" applyAlignment="0" applyProtection="0"/>
  </cellStyleXfs>
  <cellXfs count="131">
    <xf numFmtId="0" fontId="0" fillId="0" borderId="0" xfId="0"/>
    <xf numFmtId="0" fontId="5" fillId="0" borderId="4" xfId="0" applyFont="1" applyFill="1" applyBorder="1" applyAlignment="1" applyProtection="1"/>
    <xf numFmtId="0" fontId="9" fillId="0" borderId="0" xfId="0" applyFont="1" applyFill="1" applyAlignment="1" applyProtection="1">
      <alignment horizontal="center"/>
    </xf>
    <xf numFmtId="0" fontId="10" fillId="3" borderId="6" xfId="0" applyFont="1" applyFill="1" applyBorder="1" applyAlignment="1" applyProtection="1">
      <alignment horizontal="center"/>
    </xf>
    <xf numFmtId="0" fontId="5" fillId="4" borderId="6" xfId="0" applyFont="1" applyFill="1" applyBorder="1" applyAlignment="1" applyProtection="1"/>
    <xf numFmtId="165" fontId="5" fillId="4" borderId="6" xfId="0" applyNumberFormat="1" applyFont="1" applyFill="1" applyBorder="1" applyAlignment="1" applyProtection="1"/>
    <xf numFmtId="0" fontId="5" fillId="0" borderId="6" xfId="0" applyFont="1" applyFill="1" applyBorder="1" applyAlignment="1" applyProtection="1">
      <protection locked="0"/>
    </xf>
    <xf numFmtId="0" fontId="4" fillId="0" borderId="0" xfId="0" applyFont="1" applyFill="1" applyAlignment="1" applyProtection="1">
      <alignment horizontal="left"/>
    </xf>
    <xf numFmtId="0" fontId="0" fillId="0" borderId="0" xfId="0" applyFill="1" applyAlignment="1" applyProtection="1">
      <alignment horizontal="centerContinuous"/>
    </xf>
    <xf numFmtId="0" fontId="0" fillId="0" borderId="0" xfId="0" applyProtection="1"/>
    <xf numFmtId="0" fontId="5" fillId="0" borderId="0" xfId="0" applyFont="1" applyFill="1" applyBorder="1" applyAlignment="1" applyProtection="1"/>
    <xf numFmtId="0" fontId="6" fillId="0" borderId="0" xfId="0" applyFont="1" applyFill="1" applyAlignment="1" applyProtection="1"/>
    <xf numFmtId="0" fontId="7" fillId="0" borderId="0" xfId="0" applyFont="1" applyFill="1" applyAlignment="1" applyProtection="1"/>
    <xf numFmtId="0" fontId="5" fillId="0" borderId="0" xfId="0" applyFont="1" applyFill="1" applyAlignment="1" applyProtection="1"/>
    <xf numFmtId="0" fontId="5" fillId="0" borderId="2" xfId="0" applyFont="1" applyFill="1" applyBorder="1" applyAlignment="1" applyProtection="1"/>
    <xf numFmtId="0" fontId="17" fillId="0" borderId="0" xfId="0" applyFont="1" applyProtection="1"/>
    <xf numFmtId="0" fontId="0" fillId="0" borderId="0" xfId="0" applyAlignment="1" applyProtection="1">
      <alignment horizontal="center"/>
    </xf>
    <xf numFmtId="0" fontId="0" fillId="0" borderId="0" xfId="0" applyAlignment="1" applyProtection="1">
      <alignment horizontal="left"/>
    </xf>
    <xf numFmtId="0" fontId="16" fillId="7" borderId="1" xfId="5" applyAlignment="1" applyProtection="1">
      <alignment horizontal="center"/>
    </xf>
    <xf numFmtId="0" fontId="3" fillId="0" borderId="0" xfId="0" applyFont="1" applyProtection="1"/>
    <xf numFmtId="0" fontId="0" fillId="0" borderId="0" xfId="0" applyAlignment="1" applyProtection="1">
      <alignment horizontal="right"/>
    </xf>
    <xf numFmtId="0" fontId="1" fillId="2" borderId="16" xfId="1" applyBorder="1" applyAlignment="1" applyProtection="1">
      <alignment horizontal="left"/>
      <protection locked="0"/>
    </xf>
    <xf numFmtId="0" fontId="5" fillId="0" borderId="17" xfId="0" applyFont="1" applyFill="1" applyBorder="1" applyAlignment="1" applyProtection="1"/>
    <xf numFmtId="0" fontId="0" fillId="0" borderId="4" xfId="0" applyBorder="1" applyProtection="1"/>
    <xf numFmtId="0" fontId="0" fillId="0" borderId="0" xfId="0" applyBorder="1" applyAlignment="1" applyProtection="1">
      <alignment horizontal="center"/>
    </xf>
    <xf numFmtId="0" fontId="0" fillId="0" borderId="3" xfId="0" applyBorder="1" applyAlignment="1" applyProtection="1">
      <alignment horizontal="center"/>
    </xf>
    <xf numFmtId="0" fontId="0" fillId="0" borderId="7" xfId="0" applyBorder="1" applyAlignment="1" applyProtection="1">
      <alignment horizontal="center"/>
    </xf>
    <xf numFmtId="0" fontId="18"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19" fillId="0" borderId="0" xfId="0" applyFont="1" applyFill="1" applyBorder="1" applyAlignment="1" applyProtection="1">
      <alignment horizontal="left"/>
    </xf>
    <xf numFmtId="0" fontId="20" fillId="0" borderId="0" xfId="0" applyFont="1" applyFill="1" applyBorder="1" applyAlignment="1" applyProtection="1">
      <alignment horizontal="left"/>
    </xf>
    <xf numFmtId="0" fontId="10" fillId="0" borderId="6" xfId="4" applyFont="1" applyFill="1" applyBorder="1" applyAlignment="1" applyProtection="1"/>
    <xf numFmtId="49" fontId="10" fillId="5" borderId="6" xfId="2" applyNumberFormat="1" applyFont="1" applyFill="1" applyBorder="1" applyAlignment="1" applyProtection="1">
      <alignment horizontal="center"/>
    </xf>
    <xf numFmtId="49" fontId="5" fillId="0" borderId="0" xfId="3" applyNumberFormat="1" applyAlignment="1" applyProtection="1"/>
    <xf numFmtId="49" fontId="0" fillId="0" borderId="0" xfId="0" applyNumberFormat="1"/>
    <xf numFmtId="49" fontId="10" fillId="0" borderId="6" xfId="2" applyNumberFormat="1" applyFont="1" applyFill="1" applyBorder="1" applyAlignment="1" applyProtection="1">
      <alignment horizontal="left"/>
    </xf>
    <xf numFmtId="49" fontId="13" fillId="0" borderId="6" xfId="2" applyNumberFormat="1" applyFont="1" applyFill="1" applyBorder="1" applyAlignment="1" applyProtection="1">
      <alignment wrapText="1"/>
    </xf>
    <xf numFmtId="49" fontId="10" fillId="0" borderId="6" xfId="2" applyNumberFormat="1" applyFont="1" applyFill="1" applyBorder="1" applyAlignment="1" applyProtection="1"/>
    <xf numFmtId="49" fontId="10" fillId="0" borderId="6" xfId="2" applyNumberFormat="1" applyFont="1" applyFill="1" applyBorder="1" applyAlignment="1" applyProtection="1">
      <alignment wrapText="1"/>
    </xf>
    <xf numFmtId="49" fontId="10" fillId="6" borderId="6" xfId="2" applyNumberFormat="1" applyFont="1" applyFill="1" applyBorder="1" applyAlignment="1" applyProtection="1">
      <alignment horizontal="left"/>
    </xf>
    <xf numFmtId="49" fontId="10" fillId="0" borderId="6" xfId="2" applyNumberFormat="1" applyFont="1" applyFill="1" applyBorder="1" applyAlignment="1" applyProtection="1">
      <alignment horizontal="center" wrapText="1"/>
    </xf>
    <xf numFmtId="49" fontId="7" fillId="0" borderId="6" xfId="3" applyNumberFormat="1" applyFont="1" applyBorder="1" applyProtection="1"/>
    <xf numFmtId="49" fontId="10" fillId="0" borderId="8" xfId="2" applyNumberFormat="1" applyFont="1" applyFill="1" applyBorder="1" applyAlignment="1" applyProtection="1"/>
    <xf numFmtId="49" fontId="10" fillId="0" borderId="8" xfId="2" applyNumberFormat="1" applyFont="1" applyFill="1" applyBorder="1" applyAlignment="1" applyProtection="1">
      <alignment wrapText="1"/>
    </xf>
    <xf numFmtId="49" fontId="10" fillId="0" borderId="9" xfId="2" applyNumberFormat="1" applyFont="1" applyFill="1" applyBorder="1" applyAlignment="1" applyProtection="1"/>
    <xf numFmtId="49" fontId="10" fillId="5" borderId="6" xfId="4" applyNumberFormat="1" applyFont="1" applyFill="1" applyBorder="1" applyAlignment="1" applyProtection="1"/>
    <xf numFmtId="49" fontId="10" fillId="0" borderId="10" xfId="2" applyNumberFormat="1" applyFont="1" applyFill="1" applyBorder="1" applyAlignment="1" applyProtection="1"/>
    <xf numFmtId="49" fontId="10" fillId="0" borderId="6" xfId="4" applyNumberFormat="1" applyFont="1" applyFill="1" applyBorder="1" applyAlignment="1" applyProtection="1"/>
    <xf numFmtId="49" fontId="10" fillId="0" borderId="8" xfId="2" applyNumberFormat="1" applyFont="1" applyFill="1" applyBorder="1" applyAlignment="1" applyProtection="1">
      <alignment horizontal="left"/>
    </xf>
    <xf numFmtId="49" fontId="10" fillId="0" borderId="11" xfId="2" applyNumberFormat="1" applyFont="1" applyFill="1" applyBorder="1" applyAlignment="1" applyProtection="1"/>
    <xf numFmtId="49" fontId="8" fillId="0" borderId="6" xfId="3" applyNumberFormat="1" applyFont="1" applyBorder="1" applyAlignment="1" applyProtection="1"/>
    <xf numFmtId="49" fontId="5" fillId="0" borderId="6" xfId="3" applyNumberFormat="1" applyFont="1" applyBorder="1" applyAlignment="1" applyProtection="1"/>
    <xf numFmtId="49" fontId="10" fillId="0" borderId="12" xfId="2" applyNumberFormat="1" applyFont="1" applyFill="1" applyBorder="1" applyAlignment="1" applyProtection="1">
      <alignment horizontal="left"/>
    </xf>
    <xf numFmtId="49" fontId="5" fillId="0" borderId="0" xfId="3" applyNumberFormat="1" applyFont="1" applyAlignment="1" applyProtection="1"/>
    <xf numFmtId="49" fontId="10" fillId="0" borderId="13" xfId="2" applyNumberFormat="1" applyFont="1" applyFill="1" applyBorder="1" applyAlignment="1" applyProtection="1">
      <alignment wrapText="1"/>
    </xf>
    <xf numFmtId="49" fontId="10" fillId="0" borderId="10" xfId="2" applyNumberFormat="1" applyFont="1" applyFill="1" applyBorder="1" applyAlignment="1" applyProtection="1">
      <alignment horizontal="left"/>
    </xf>
    <xf numFmtId="49" fontId="10" fillId="0" borderId="10" xfId="2" applyNumberFormat="1" applyFont="1" applyFill="1" applyBorder="1" applyAlignment="1" applyProtection="1">
      <alignment wrapText="1"/>
    </xf>
    <xf numFmtId="49" fontId="10" fillId="0" borderId="14" xfId="2" applyNumberFormat="1" applyFont="1" applyFill="1" applyBorder="1" applyAlignment="1" applyProtection="1">
      <alignment horizontal="left"/>
    </xf>
    <xf numFmtId="49" fontId="10" fillId="0" borderId="15" xfId="2" applyNumberFormat="1" applyFont="1" applyFill="1" applyBorder="1" applyAlignment="1" applyProtection="1">
      <alignment wrapText="1"/>
    </xf>
    <xf numFmtId="49" fontId="10" fillId="0" borderId="11" xfId="2" applyNumberFormat="1" applyFont="1" applyFill="1" applyBorder="1" applyAlignment="1" applyProtection="1">
      <alignment horizontal="left"/>
    </xf>
    <xf numFmtId="49" fontId="10" fillId="0" borderId="11" xfId="2" applyNumberFormat="1" applyFont="1" applyFill="1" applyBorder="1" applyAlignment="1" applyProtection="1">
      <alignment wrapText="1"/>
    </xf>
    <xf numFmtId="49" fontId="8" fillId="0" borderId="6" xfId="3" applyNumberFormat="1" applyFont="1" applyBorder="1" applyProtection="1"/>
    <xf numFmtId="49" fontId="5" fillId="0" borderId="6" xfId="3" applyNumberFormat="1" applyBorder="1" applyAlignment="1" applyProtection="1"/>
    <xf numFmtId="49" fontId="13" fillId="0" borderId="6" xfId="2" applyNumberFormat="1" applyFont="1" applyFill="1" applyBorder="1" applyAlignment="1" applyProtection="1">
      <alignment horizontal="left"/>
    </xf>
    <xf numFmtId="49" fontId="10" fillId="0" borderId="9" xfId="2" applyNumberFormat="1" applyFont="1" applyFill="1" applyBorder="1" applyAlignment="1" applyProtection="1">
      <alignment horizontal="left"/>
    </xf>
    <xf numFmtId="49" fontId="10" fillId="0" borderId="0" xfId="2" applyNumberFormat="1" applyFont="1" applyFill="1" applyBorder="1" applyAlignment="1" applyProtection="1"/>
    <xf numFmtId="49" fontId="5" fillId="0" borderId="6" xfId="3" applyNumberFormat="1" applyBorder="1" applyAlignment="1" applyProtection="1">
      <alignment horizontal="left"/>
    </xf>
    <xf numFmtId="49" fontId="0" fillId="0" borderId="6" xfId="0" applyNumberFormat="1" applyBorder="1" applyAlignment="1" applyProtection="1">
      <alignment horizontal="left"/>
    </xf>
    <xf numFmtId="49" fontId="5" fillId="0" borderId="0" xfId="3" applyNumberFormat="1" applyAlignment="1" applyProtection="1">
      <alignment horizontal="left"/>
    </xf>
    <xf numFmtId="49" fontId="5" fillId="0" borderId="0" xfId="3" applyNumberFormat="1" applyBorder="1" applyAlignment="1" applyProtection="1"/>
    <xf numFmtId="49" fontId="5" fillId="0" borderId="0" xfId="3" applyNumberFormat="1" applyFont="1" applyBorder="1" applyAlignment="1" applyProtection="1"/>
    <xf numFmtId="0" fontId="5" fillId="0" borderId="0" xfId="3" applyFont="1"/>
    <xf numFmtId="0" fontId="5" fillId="0" borderId="0" xfId="3"/>
    <xf numFmtId="0" fontId="10" fillId="5" borderId="23" xfId="4" applyFont="1" applyFill="1" applyBorder="1" applyAlignment="1" applyProtection="1"/>
    <xf numFmtId="0" fontId="10" fillId="0" borderId="23" xfId="4" applyFont="1" applyFill="1" applyBorder="1" applyAlignment="1" applyProtection="1"/>
    <xf numFmtId="0" fontId="10" fillId="8" borderId="23" xfId="4" applyFont="1" applyFill="1" applyBorder="1" applyAlignment="1" applyProtection="1"/>
    <xf numFmtId="0" fontId="21" fillId="0" borderId="0" xfId="3" applyFont="1"/>
    <xf numFmtId="0" fontId="5" fillId="0" borderId="0" xfId="3" applyFill="1"/>
    <xf numFmtId="0" fontId="10" fillId="8" borderId="24" xfId="4" applyFont="1" applyFill="1" applyBorder="1" applyAlignment="1" applyProtection="1"/>
    <xf numFmtId="0" fontId="10" fillId="8" borderId="6" xfId="4" applyFont="1" applyFill="1" applyBorder="1" applyAlignment="1" applyProtection="1"/>
    <xf numFmtId="0" fontId="10" fillId="8" borderId="25" xfId="4" applyFont="1" applyFill="1" applyBorder="1" applyAlignment="1" applyProtection="1"/>
    <xf numFmtId="0" fontId="10" fillId="0" borderId="0" xfId="4" applyFont="1" applyFill="1" applyBorder="1" applyAlignment="1" applyProtection="1"/>
    <xf numFmtId="0" fontId="10" fillId="8" borderId="0" xfId="4" applyFont="1" applyFill="1" applyBorder="1" applyAlignment="1" applyProtection="1"/>
    <xf numFmtId="0" fontId="10" fillId="5" borderId="23" xfId="4" applyFont="1" applyFill="1" applyBorder="1" applyAlignment="1" applyProtection="1">
      <alignment vertical="top" wrapText="1"/>
    </xf>
    <xf numFmtId="0" fontId="10" fillId="0" borderId="6" xfId="4" applyFont="1" applyFill="1" applyBorder="1" applyAlignment="1" applyProtection="1">
      <alignment vertical="top" wrapText="1"/>
    </xf>
    <xf numFmtId="0" fontId="5" fillId="0" borderId="6" xfId="3" applyFont="1" applyBorder="1" applyAlignment="1">
      <alignment vertical="top" wrapText="1"/>
    </xf>
    <xf numFmtId="0" fontId="5" fillId="0" borderId="0" xfId="3" applyAlignment="1">
      <alignment vertical="top" wrapText="1"/>
    </xf>
    <xf numFmtId="0" fontId="5" fillId="0" borderId="0" xfId="3" applyFont="1" applyBorder="1" applyAlignment="1">
      <alignment vertical="top" wrapText="1"/>
    </xf>
    <xf numFmtId="0" fontId="5" fillId="0" borderId="6" xfId="3" applyBorder="1"/>
    <xf numFmtId="0" fontId="7" fillId="0" borderId="0" xfId="3" applyFont="1"/>
    <xf numFmtId="0" fontId="10" fillId="0" borderId="0" xfId="4" applyFont="1" applyFill="1" applyBorder="1" applyAlignment="1" applyProtection="1">
      <alignment vertical="top" wrapText="1"/>
    </xf>
    <xf numFmtId="0" fontId="5" fillId="0" borderId="0" xfId="3" applyFont="1" applyFill="1" applyBorder="1" applyAlignment="1">
      <alignment vertical="top" wrapText="1"/>
    </xf>
    <xf numFmtId="0" fontId="10" fillId="0" borderId="26" xfId="4" applyFont="1" applyFill="1" applyBorder="1" applyAlignment="1" applyProtection="1"/>
    <xf numFmtId="0" fontId="5" fillId="0" borderId="26" xfId="4" applyFont="1" applyFill="1" applyBorder="1" applyAlignment="1" applyProtection="1"/>
    <xf numFmtId="49" fontId="5" fillId="0" borderId="6" xfId="3" applyNumberFormat="1" applyBorder="1" applyAlignment="1" applyProtection="1"/>
    <xf numFmtId="0" fontId="5" fillId="0" borderId="6" xfId="3" applyFont="1" applyFill="1" applyBorder="1" applyAlignment="1">
      <alignment vertical="top" wrapText="1"/>
    </xf>
    <xf numFmtId="0" fontId="0" fillId="0" borderId="27" xfId="0" applyFill="1" applyBorder="1" applyProtection="1"/>
    <xf numFmtId="0" fontId="0" fillId="0" borderId="28" xfId="0" applyBorder="1" applyProtection="1"/>
    <xf numFmtId="0" fontId="0" fillId="0" borderId="28" xfId="0" applyBorder="1" applyAlignment="1" applyProtection="1">
      <alignment horizontal="center"/>
    </xf>
    <xf numFmtId="0" fontId="0" fillId="0" borderId="29" xfId="0" applyBorder="1" applyProtection="1"/>
    <xf numFmtId="1" fontId="0" fillId="0" borderId="30" xfId="0" applyNumberFormat="1" applyBorder="1" applyAlignment="1" applyProtection="1">
      <alignment horizontal="center"/>
    </xf>
    <xf numFmtId="0" fontId="0" fillId="0" borderId="0" xfId="0" applyFill="1" applyBorder="1" applyAlignment="1" applyProtection="1">
      <alignment horizontal="right"/>
    </xf>
    <xf numFmtId="0" fontId="7" fillId="0" borderId="0" xfId="0" applyFont="1" applyFill="1" applyAlignment="1" applyProtection="1">
      <alignment horizontal="right"/>
    </xf>
    <xf numFmtId="0" fontId="5" fillId="0" borderId="0" xfId="0" applyFont="1" applyFill="1" applyBorder="1" applyAlignment="1" applyProtection="1">
      <alignment horizontal="right"/>
    </xf>
    <xf numFmtId="0" fontId="2" fillId="0" borderId="0" xfId="0" applyFont="1" applyFill="1" applyAlignment="1" applyProtection="1">
      <alignment horizontal="right"/>
    </xf>
    <xf numFmtId="164" fontId="10" fillId="3" borderId="6" xfId="0" applyNumberFormat="1" applyFont="1" applyFill="1" applyBorder="1" applyAlignment="1" applyProtection="1">
      <alignment horizontal="right" wrapText="1"/>
    </xf>
    <xf numFmtId="0" fontId="10" fillId="3" borderId="6" xfId="0" applyFont="1" applyFill="1" applyBorder="1" applyAlignment="1" applyProtection="1">
      <alignment horizontal="right"/>
    </xf>
    <xf numFmtId="1" fontId="5" fillId="9" borderId="6" xfId="0" applyNumberFormat="1" applyFont="1" applyFill="1" applyBorder="1" applyAlignment="1" applyProtection="1">
      <alignment horizontal="right"/>
      <protection locked="0"/>
    </xf>
    <xf numFmtId="0" fontId="5" fillId="0" borderId="6" xfId="0" applyFont="1" applyFill="1" applyBorder="1" applyAlignment="1" applyProtection="1">
      <alignment horizontal="right"/>
      <protection locked="0"/>
    </xf>
    <xf numFmtId="1" fontId="5" fillId="0" borderId="6" xfId="0" applyNumberFormat="1" applyFont="1" applyFill="1" applyBorder="1" applyAlignment="1" applyProtection="1">
      <alignment horizontal="right"/>
      <protection locked="0"/>
    </xf>
    <xf numFmtId="2" fontId="5" fillId="9" borderId="6" xfId="0" applyNumberFormat="1" applyFont="1" applyFill="1" applyBorder="1" applyAlignment="1" applyProtection="1">
      <alignment horizontal="right"/>
      <protection locked="0"/>
    </xf>
    <xf numFmtId="2" fontId="5" fillId="0" borderId="6" xfId="0" applyNumberFormat="1" applyFont="1" applyFill="1" applyBorder="1" applyAlignment="1" applyProtection="1">
      <alignment horizontal="right"/>
      <protection locked="0"/>
    </xf>
    <xf numFmtId="166" fontId="7" fillId="0" borderId="0" xfId="0" applyNumberFormat="1" applyFont="1" applyFill="1" applyBorder="1" applyAlignment="1" applyProtection="1">
      <alignment horizontal="right"/>
    </xf>
    <xf numFmtId="0" fontId="0" fillId="0" borderId="0" xfId="0" applyFill="1" applyAlignment="1" applyProtection="1">
      <alignment horizontal="left"/>
    </xf>
    <xf numFmtId="0" fontId="7" fillId="0" borderId="0" xfId="0" applyFont="1" applyFill="1" applyAlignment="1" applyProtection="1">
      <alignment horizontal="left"/>
    </xf>
    <xf numFmtId="0" fontId="9" fillId="0" borderId="0" xfId="0" applyFont="1" applyFill="1" applyAlignment="1" applyProtection="1">
      <alignment horizontal="left"/>
    </xf>
    <xf numFmtId="0" fontId="1" fillId="2" borderId="18" xfId="1" applyBorder="1" applyAlignment="1" applyProtection="1">
      <protection locked="0"/>
    </xf>
    <xf numFmtId="0" fontId="22" fillId="2" borderId="16" xfId="6" applyFill="1" applyBorder="1" applyAlignment="1" applyProtection="1">
      <alignment horizontal="left"/>
      <protection locked="0"/>
    </xf>
    <xf numFmtId="49" fontId="1" fillId="2" borderId="5" xfId="1" applyNumberFormat="1" applyBorder="1" applyAlignment="1" applyProtection="1">
      <protection locked="0"/>
    </xf>
    <xf numFmtId="0" fontId="0" fillId="0" borderId="0" xfId="0" applyAlignment="1">
      <alignment horizontal="center"/>
    </xf>
    <xf numFmtId="1" fontId="0" fillId="0" borderId="0" xfId="0" applyNumberFormat="1" applyAlignment="1">
      <alignment horizontal="center"/>
    </xf>
    <xf numFmtId="2" fontId="0" fillId="0" borderId="0" xfId="0" applyNumberFormat="1" applyAlignment="1">
      <alignment horizontal="center"/>
    </xf>
    <xf numFmtId="0" fontId="3" fillId="0" borderId="0" xfId="0" applyFont="1" applyAlignment="1">
      <alignment horizontal="center" wrapText="1"/>
    </xf>
    <xf numFmtId="0" fontId="13" fillId="0" borderId="0" xfId="0" applyFont="1" applyAlignment="1">
      <alignment horizontal="center" wrapText="1"/>
    </xf>
    <xf numFmtId="49" fontId="1" fillId="2" borderId="16" xfId="1" applyNumberFormat="1" applyBorder="1" applyAlignment="1" applyProtection="1">
      <alignment horizontal="left"/>
      <protection locked="0"/>
    </xf>
    <xf numFmtId="49" fontId="10" fillId="5" borderId="6" xfId="4" applyNumberFormat="1" applyFont="1" applyFill="1" applyBorder="1" applyAlignment="1" applyProtection="1"/>
    <xf numFmtId="49" fontId="5" fillId="0" borderId="6" xfId="3" applyNumberFormat="1" applyBorder="1" applyAlignment="1" applyProtection="1"/>
    <xf numFmtId="49" fontId="10" fillId="0" borderId="6" xfId="4" applyNumberFormat="1" applyFont="1" applyFill="1" applyBorder="1" applyAlignment="1" applyProtection="1"/>
    <xf numFmtId="49" fontId="5" fillId="0" borderId="6" xfId="3" applyNumberFormat="1" applyFill="1" applyBorder="1" applyAlignment="1" applyProtection="1"/>
  </cellXfs>
  <cellStyles count="7">
    <cellStyle name="Calculation" xfId="5" builtinId="22"/>
    <cellStyle name="Hyperlink" xfId="6" builtinId="8"/>
    <cellStyle name="Input" xfId="1" builtinId="20"/>
    <cellStyle name="Normal" xfId="0" builtinId="0"/>
    <cellStyle name="Normal 2" xfId="3"/>
    <cellStyle name="Normal_Drop-down" xfId="4"/>
    <cellStyle name="Normal_Sheet1_OSCAR_Schema_1.1" xfId="2"/>
  </cellStyles>
  <dxfs count="342">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ont>
        <color rgb="FF9C0006"/>
      </font>
      <fill>
        <patternFill>
          <bgColor rgb="FFFFC7CE"/>
        </patternFill>
      </fill>
    </dxf>
    <dxf>
      <fill>
        <patternFill>
          <bgColor theme="5" tint="0.59996337778862885"/>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bgColor indexed="15"/>
        </patternFill>
      </fill>
    </dxf>
    <dxf>
      <fill>
        <patternFill>
          <bgColor indexed="15"/>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bgColor indexed="15"/>
        </patternFill>
      </fill>
    </dxf>
    <dxf>
      <fill>
        <patternFill>
          <bgColor indexed="15"/>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bgColor indexed="15"/>
        </patternFill>
      </fill>
    </dxf>
    <dxf>
      <fill>
        <patternFill>
          <bgColor indexed="15"/>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bgColor indexed="15"/>
        </patternFill>
      </fill>
    </dxf>
    <dxf>
      <fill>
        <patternFill>
          <bgColor indexed="15"/>
        </patternFill>
      </fill>
    </dxf>
    <dxf>
      <fill>
        <patternFill>
          <bgColor indexed="15"/>
        </patternFill>
      </fill>
    </dxf>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C11"/>
  <sheetViews>
    <sheetView tabSelected="1" workbookViewId="0">
      <selection activeCell="B3" sqref="B3"/>
    </sheetView>
  </sheetViews>
  <sheetFormatPr defaultRowHeight="12.75" x14ac:dyDescent="0.2"/>
  <cols>
    <col min="1" max="1" width="22" customWidth="1"/>
    <col min="2" max="2" width="29.85546875" customWidth="1"/>
    <col min="3" max="3" width="9.7109375" bestFit="1" customWidth="1"/>
  </cols>
  <sheetData>
    <row r="1" spans="1:3" ht="15.75" x14ac:dyDescent="0.25">
      <c r="A1" s="7" t="s">
        <v>1041</v>
      </c>
    </row>
    <row r="2" spans="1:3" ht="13.5" thickBot="1" x14ac:dyDescent="0.25"/>
    <row r="3" spans="1:3" x14ac:dyDescent="0.2">
      <c r="A3" s="14" t="s">
        <v>608</v>
      </c>
      <c r="B3" s="118"/>
      <c r="C3" s="117" t="s">
        <v>2</v>
      </c>
    </row>
    <row r="4" spans="1:3" x14ac:dyDescent="0.2">
      <c r="A4" s="1" t="s">
        <v>3</v>
      </c>
      <c r="B4" s="21">
        <v>2020</v>
      </c>
      <c r="C4" s="117" t="s">
        <v>2</v>
      </c>
    </row>
    <row r="5" spans="1:3" x14ac:dyDescent="0.2">
      <c r="A5" s="1" t="s">
        <v>4</v>
      </c>
      <c r="B5" s="21" t="s">
        <v>1303</v>
      </c>
      <c r="C5" s="117" t="s">
        <v>2</v>
      </c>
    </row>
    <row r="6" spans="1:3" x14ac:dyDescent="0.2">
      <c r="A6" s="1" t="s">
        <v>1042</v>
      </c>
      <c r="B6" s="21"/>
      <c r="C6" s="117" t="s">
        <v>2</v>
      </c>
    </row>
    <row r="7" spans="1:3" x14ac:dyDescent="0.2">
      <c r="A7" s="1" t="s">
        <v>1046</v>
      </c>
      <c r="B7" s="126"/>
      <c r="C7" s="117" t="s">
        <v>2</v>
      </c>
    </row>
    <row r="8" spans="1:3" x14ac:dyDescent="0.2">
      <c r="A8" s="1" t="s">
        <v>1304</v>
      </c>
      <c r="B8" s="21"/>
      <c r="C8" s="117" t="s">
        <v>2</v>
      </c>
    </row>
    <row r="9" spans="1:3" x14ac:dyDescent="0.2">
      <c r="A9" s="1" t="s">
        <v>1043</v>
      </c>
      <c r="B9" s="21"/>
      <c r="C9" s="117" t="s">
        <v>2</v>
      </c>
    </row>
    <row r="10" spans="1:3" x14ac:dyDescent="0.2">
      <c r="A10" s="1" t="s">
        <v>1044</v>
      </c>
      <c r="B10" s="119"/>
      <c r="C10" s="117" t="s">
        <v>2</v>
      </c>
    </row>
    <row r="11" spans="1:3" ht="13.5" thickBot="1" x14ac:dyDescent="0.25">
      <c r="A11" s="22" t="s">
        <v>1045</v>
      </c>
      <c r="B11" s="120"/>
      <c r="C11" s="117" t="s">
        <v>2</v>
      </c>
    </row>
  </sheetData>
  <sheetProtection password="8F33" sheet="1" objects="1" scenarios="1" formatColumns="0" formatRows="0"/>
  <dataValidations count="3">
    <dataValidation type="list" allowBlank="1" showInputMessage="1" showErrorMessage="1" sqref="B3">
      <formula1>nosig_list</formula1>
    </dataValidation>
    <dataValidation type="list" allowBlank="1" showInputMessage="1" showErrorMessage="1" sqref="B4">
      <formula1>"2019,2020,2021,2022"</formula1>
    </dataValidation>
    <dataValidation type="list" allowBlank="1" showInputMessage="1" showErrorMessage="1" sqref="B5">
      <formula1>"h1,h2"</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outlinePr summaryBelow="0" summaryRight="0"/>
  </sheetPr>
  <dimension ref="A1:E19"/>
  <sheetViews>
    <sheetView workbookViewId="0"/>
  </sheetViews>
  <sheetFormatPr defaultRowHeight="12.75" x14ac:dyDescent="0.2"/>
  <cols>
    <col min="1" max="1" width="39" style="9" customWidth="1"/>
    <col min="2" max="2" width="13.28515625" style="9" customWidth="1"/>
    <col min="3" max="3" width="13.28515625" style="16" customWidth="1"/>
    <col min="4" max="5" width="13.28515625" style="9" customWidth="1"/>
    <col min="6" max="16384" width="9.140625" style="9"/>
  </cols>
  <sheetData>
    <row r="1" spans="1:5" ht="20.25" x14ac:dyDescent="0.3">
      <c r="A1" s="15" t="s">
        <v>852</v>
      </c>
    </row>
    <row r="2" spans="1:5" x14ac:dyDescent="0.2">
      <c r="A2" s="9" t="s">
        <v>869</v>
      </c>
      <c r="B2" s="16">
        <v>0.5</v>
      </c>
    </row>
    <row r="3" spans="1:5" x14ac:dyDescent="0.2">
      <c r="A3" s="17" t="s">
        <v>868</v>
      </c>
      <c r="B3" s="18">
        <f>SUM(B7:E16)</f>
        <v>1</v>
      </c>
    </row>
    <row r="4" spans="1:5" x14ac:dyDescent="0.2">
      <c r="B4" s="17"/>
    </row>
    <row r="5" spans="1:5" ht="13.5" thickBot="1" x14ac:dyDescent="0.25"/>
    <row r="6" spans="1:5" ht="47.25" thickBot="1" x14ac:dyDescent="0.25">
      <c r="A6" s="27" t="s">
        <v>867</v>
      </c>
      <c r="B6" s="30" t="s">
        <v>855</v>
      </c>
      <c r="C6" s="28" t="s">
        <v>857</v>
      </c>
      <c r="D6" s="28" t="s">
        <v>856</v>
      </c>
      <c r="E6" s="29" t="s">
        <v>858</v>
      </c>
    </row>
    <row r="7" spans="1:5" x14ac:dyDescent="0.2">
      <c r="A7" s="23" t="s">
        <v>859</v>
      </c>
      <c r="B7" s="26">
        <f>'data CT'!$F$5</f>
        <v>0</v>
      </c>
      <c r="C7" s="24">
        <f>'data CT'!$G$5</f>
        <v>0</v>
      </c>
      <c r="D7" s="24">
        <f>'data CT'!$H$5</f>
        <v>0</v>
      </c>
      <c r="E7" s="25">
        <f>'data CT'!$I$5</f>
        <v>0</v>
      </c>
    </row>
    <row r="8" spans="1:5" x14ac:dyDescent="0.2">
      <c r="A8" s="23" t="s">
        <v>860</v>
      </c>
      <c r="B8" s="26">
        <f>'data DD'!$F$5</f>
        <v>0</v>
      </c>
      <c r="C8" s="24">
        <f>'data DD'!$G$5</f>
        <v>0</v>
      </c>
      <c r="D8" s="24">
        <f>'data DD'!$H$5</f>
        <v>0</v>
      </c>
      <c r="E8" s="25">
        <f>'data DD'!$I$5</f>
        <v>0</v>
      </c>
    </row>
    <row r="9" spans="1:5" x14ac:dyDescent="0.2">
      <c r="A9" s="23" t="s">
        <v>861</v>
      </c>
      <c r="B9" s="26">
        <f>'data cards (issuer)'!$F$5</f>
        <v>0</v>
      </c>
      <c r="C9" s="24">
        <f>'data cards (issuer)'!$G$5</f>
        <v>0</v>
      </c>
      <c r="D9" s="24">
        <f>'data cards (issuer)'!$H$5</f>
        <v>0</v>
      </c>
      <c r="E9" s="25">
        <f>'data cards (issuer)'!$I$5</f>
        <v>0</v>
      </c>
    </row>
    <row r="10" spans="1:5" x14ac:dyDescent="0.2">
      <c r="A10" s="23" t="s">
        <v>862</v>
      </c>
      <c r="B10" s="26">
        <f>'data cards (acquirer)'!$F$5</f>
        <v>0</v>
      </c>
      <c r="C10" s="24">
        <f>'data cards (acquirer)'!$G$5</f>
        <v>0</v>
      </c>
      <c r="D10" s="24">
        <f>'data cards (acquirer)'!$H$5</f>
        <v>0</v>
      </c>
      <c r="E10" s="25">
        <f>'data cards (acquirer)'!$I$5</f>
        <v>0</v>
      </c>
    </row>
    <row r="11" spans="1:5" x14ac:dyDescent="0.2">
      <c r="A11" s="23" t="s">
        <v>863</v>
      </c>
      <c r="B11" s="26">
        <f>'data cash withdrawals'!$F$5</f>
        <v>0</v>
      </c>
      <c r="C11" s="24">
        <f>'data cash withdrawals'!$G$5</f>
        <v>0</v>
      </c>
      <c r="D11" s="24">
        <f>'data cash withdrawals'!$H$5</f>
        <v>0</v>
      </c>
      <c r="E11" s="25">
        <f>'data cash withdrawals'!$I$5</f>
        <v>0</v>
      </c>
    </row>
    <row r="12" spans="1:5" x14ac:dyDescent="0.2">
      <c r="A12" s="23" t="s">
        <v>864</v>
      </c>
      <c r="B12" s="26">
        <f>'data e-money'!$F$5</f>
        <v>0</v>
      </c>
      <c r="C12" s="24">
        <f>'data e-money'!$G$5</f>
        <v>0</v>
      </c>
      <c r="D12" s="24">
        <f>'data e-money'!$H$5</f>
        <v>0</v>
      </c>
      <c r="E12" s="25">
        <f>'data e-money'!$I$5</f>
        <v>0</v>
      </c>
    </row>
    <row r="13" spans="1:5" x14ac:dyDescent="0.2">
      <c r="A13" s="23" t="s">
        <v>865</v>
      </c>
      <c r="B13" s="26">
        <f>'data m. remittance'!$F$5</f>
        <v>0</v>
      </c>
      <c r="C13" s="24">
        <f>'data m. remittance'!$G$5</f>
        <v>0</v>
      </c>
      <c r="D13" s="24">
        <f>'data m. remittance'!$H$5</f>
        <v>0</v>
      </c>
      <c r="E13" s="25">
        <f>'data m. remittance'!$I$5</f>
        <v>0</v>
      </c>
    </row>
    <row r="14" spans="1:5" x14ac:dyDescent="0.2">
      <c r="A14" s="23" t="s">
        <v>866</v>
      </c>
      <c r="B14" s="26">
        <f>'data PIS transactions'!$F$5</f>
        <v>0</v>
      </c>
      <c r="C14" s="24">
        <f>'data PIS transactions'!$G$5</f>
        <v>0</v>
      </c>
      <c r="D14" s="24">
        <f>'data PIS transactions'!$H$5</f>
        <v>0</v>
      </c>
      <c r="E14" s="25">
        <f>'data PIS transactions'!$I$5</f>
        <v>0</v>
      </c>
    </row>
    <row r="15" spans="1:5" x14ac:dyDescent="0.2">
      <c r="A15" s="23"/>
      <c r="B15" s="26"/>
      <c r="C15" s="24"/>
      <c r="D15" s="24"/>
      <c r="E15" s="25"/>
    </row>
    <row r="16" spans="1:5" ht="13.5" thickBot="1" x14ac:dyDescent="0.25">
      <c r="A16" s="98" t="s">
        <v>1040</v>
      </c>
      <c r="B16" s="102">
        <f>IF(SUM('data CT'!$C$5:$C$332,'data DD'!$C$6:$C$68,'data cards (issuer)'!$C$6:$C$488,'data cards (acquirer)'!$C$6:$C$452,'data cash withdrawals'!$C$6:$C$80,'data e-money'!$C$6:$C$320,'data m. remittance'!$C$6:$C$17,'data PIS transactions'!$C$6:$C$113)=0,1,"OK")</f>
        <v>1</v>
      </c>
      <c r="C16" s="100"/>
      <c r="D16" s="99"/>
      <c r="E16" s="101"/>
    </row>
    <row r="18" spans="1:1" ht="15.75" x14ac:dyDescent="0.25">
      <c r="A18" s="31" t="str">
        <f>IF(CheckResult &gt; 0, "Some sheets contain errors. Please correct before transmitting to the BCL.", "")</f>
        <v>Some sheets contain errors. Please correct before transmitting to the BCL.</v>
      </c>
    </row>
    <row r="19" spans="1:1" ht="15.75" x14ac:dyDescent="0.25">
      <c r="A19" s="32" t="str">
        <f>IF(CheckResult = 0, "This file is ready to be transmitted to the BCL.", "")</f>
        <v/>
      </c>
    </row>
  </sheetData>
  <sheetProtection algorithmName="SHA-512" hashValue="lBBG7Ugr7bo994dM46FL5U0xqZLNO39s/IZaOLqCdWAPFa8XAg5yMPp2AirfH5gCbjwjg3fEjcsqHN9KKT6g/w==" saltValue="rAvCl3Ripj/6aRfq8gPniQ==" spinCount="100000" sheet="1" objects="1" scenarios="1" formatColumns="0" formatRows="0"/>
  <autoFilter ref="A1:A3"/>
  <conditionalFormatting sqref="C3:C1048576 B3">
    <cfRule type="containsText" priority="53" stopIfTrue="1" operator="containsText" text="Value">
      <formula>NOT(ISERROR(SEARCH("Value",B3)))</formula>
    </cfRule>
    <cfRule type="cellIs" priority="54" stopIfTrue="1" operator="equal">
      <formula>TRUE</formula>
    </cfRule>
    <cfRule type="cellIs" dxfId="271" priority="55" stopIfTrue="1" operator="notBetween">
      <formula>-Tolerance</formula>
      <formula>"tolerance"</formula>
    </cfRule>
  </conditionalFormatting>
  <conditionalFormatting sqref="B7:E15 B16">
    <cfRule type="cellIs" dxfId="270" priority="2" operator="greaterThan">
      <formula>0</formula>
    </cfRule>
  </conditionalFormatting>
  <conditionalFormatting sqref="B16">
    <cfRule type="containsText" priority="1" stopIfTrue="1" operator="containsText" text="OK">
      <formula>NOT(ISERROR(SEARCH("OK",B16)))</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A1:C257"/>
  <sheetViews>
    <sheetView workbookViewId="0"/>
  </sheetViews>
  <sheetFormatPr defaultRowHeight="12.75" x14ac:dyDescent="0.2"/>
  <cols>
    <col min="1" max="1" width="9.42578125" style="9" bestFit="1" customWidth="1"/>
    <col min="2" max="2" width="16.85546875" style="9" bestFit="1" customWidth="1"/>
    <col min="3" max="3" width="18.85546875" style="9" bestFit="1" customWidth="1"/>
    <col min="4" max="16384" width="9.140625" style="9"/>
  </cols>
  <sheetData>
    <row r="1" spans="1:3" x14ac:dyDescent="0.2">
      <c r="A1" s="19" t="s">
        <v>609</v>
      </c>
      <c r="B1" s="19" t="s">
        <v>1032</v>
      </c>
      <c r="C1" s="19" t="s">
        <v>1033</v>
      </c>
    </row>
    <row r="2" spans="1:3" x14ac:dyDescent="0.2">
      <c r="A2" s="9" t="s">
        <v>1047</v>
      </c>
      <c r="B2" s="20" t="s">
        <v>853</v>
      </c>
      <c r="C2" s="9" t="s">
        <v>853</v>
      </c>
    </row>
    <row r="3" spans="1:3" x14ac:dyDescent="0.2">
      <c r="A3" s="9" t="s">
        <v>1048</v>
      </c>
      <c r="B3" s="20" t="s">
        <v>634</v>
      </c>
      <c r="C3" s="9" t="s">
        <v>634</v>
      </c>
    </row>
    <row r="4" spans="1:3" x14ac:dyDescent="0.2">
      <c r="A4" s="9" t="s">
        <v>1049</v>
      </c>
      <c r="B4" s="20" t="s">
        <v>854</v>
      </c>
    </row>
    <row r="5" spans="1:3" x14ac:dyDescent="0.2">
      <c r="A5" s="9" t="s">
        <v>1050</v>
      </c>
    </row>
    <row r="6" spans="1:3" x14ac:dyDescent="0.2">
      <c r="A6" s="9" t="s">
        <v>1051</v>
      </c>
    </row>
    <row r="7" spans="1:3" x14ac:dyDescent="0.2">
      <c r="A7" s="9" t="s">
        <v>1052</v>
      </c>
    </row>
    <row r="8" spans="1:3" x14ac:dyDescent="0.2">
      <c r="A8" s="9" t="s">
        <v>1053</v>
      </c>
    </row>
    <row r="9" spans="1:3" x14ac:dyDescent="0.2">
      <c r="A9" s="9" t="s">
        <v>1054</v>
      </c>
    </row>
    <row r="10" spans="1:3" x14ac:dyDescent="0.2">
      <c r="A10" s="9" t="s">
        <v>1055</v>
      </c>
    </row>
    <row r="11" spans="1:3" x14ac:dyDescent="0.2">
      <c r="A11" s="9" t="s">
        <v>1056</v>
      </c>
    </row>
    <row r="12" spans="1:3" x14ac:dyDescent="0.2">
      <c r="A12" s="9" t="s">
        <v>1057</v>
      </c>
    </row>
    <row r="13" spans="1:3" x14ac:dyDescent="0.2">
      <c r="A13" s="9" t="s">
        <v>1058</v>
      </c>
    </row>
    <row r="14" spans="1:3" x14ac:dyDescent="0.2">
      <c r="A14" s="9" t="s">
        <v>1059</v>
      </c>
    </row>
    <row r="15" spans="1:3" x14ac:dyDescent="0.2">
      <c r="A15" s="9" t="s">
        <v>1060</v>
      </c>
    </row>
    <row r="16" spans="1:3" x14ac:dyDescent="0.2">
      <c r="A16" s="9" t="s">
        <v>1061</v>
      </c>
    </row>
    <row r="17" spans="1:1" x14ac:dyDescent="0.2">
      <c r="A17" s="9" t="s">
        <v>1062</v>
      </c>
    </row>
    <row r="18" spans="1:1" x14ac:dyDescent="0.2">
      <c r="A18" s="9" t="s">
        <v>1063</v>
      </c>
    </row>
    <row r="19" spans="1:1" x14ac:dyDescent="0.2">
      <c r="A19" s="9" t="s">
        <v>1064</v>
      </c>
    </row>
    <row r="20" spans="1:1" x14ac:dyDescent="0.2">
      <c r="A20" s="9" t="s">
        <v>1065</v>
      </c>
    </row>
    <row r="21" spans="1:1" x14ac:dyDescent="0.2">
      <c r="A21" s="9" t="s">
        <v>1066</v>
      </c>
    </row>
    <row r="22" spans="1:1" x14ac:dyDescent="0.2">
      <c r="A22" s="9" t="s">
        <v>1067</v>
      </c>
    </row>
    <row r="23" spans="1:1" x14ac:dyDescent="0.2">
      <c r="A23" s="9" t="s">
        <v>1068</v>
      </c>
    </row>
    <row r="24" spans="1:1" x14ac:dyDescent="0.2">
      <c r="A24" s="9" t="s">
        <v>1069</v>
      </c>
    </row>
    <row r="25" spans="1:1" x14ac:dyDescent="0.2">
      <c r="A25" s="9" t="s">
        <v>1070</v>
      </c>
    </row>
    <row r="26" spans="1:1" x14ac:dyDescent="0.2">
      <c r="A26" s="9" t="s">
        <v>1071</v>
      </c>
    </row>
    <row r="27" spans="1:1" x14ac:dyDescent="0.2">
      <c r="A27" s="9" t="s">
        <v>1072</v>
      </c>
    </row>
    <row r="28" spans="1:1" x14ac:dyDescent="0.2">
      <c r="A28" s="9" t="s">
        <v>1073</v>
      </c>
    </row>
    <row r="29" spans="1:1" x14ac:dyDescent="0.2">
      <c r="A29" s="9" t="s">
        <v>1074</v>
      </c>
    </row>
    <row r="30" spans="1:1" x14ac:dyDescent="0.2">
      <c r="A30" s="9" t="s">
        <v>1075</v>
      </c>
    </row>
    <row r="31" spans="1:1" x14ac:dyDescent="0.2">
      <c r="A31" s="9" t="s">
        <v>1076</v>
      </c>
    </row>
    <row r="32" spans="1:1" x14ac:dyDescent="0.2">
      <c r="A32" s="9" t="s">
        <v>1077</v>
      </c>
    </row>
    <row r="33" spans="1:1" x14ac:dyDescent="0.2">
      <c r="A33" s="9" t="s">
        <v>1078</v>
      </c>
    </row>
    <row r="34" spans="1:1" x14ac:dyDescent="0.2">
      <c r="A34" s="9" t="s">
        <v>1079</v>
      </c>
    </row>
    <row r="35" spans="1:1" x14ac:dyDescent="0.2">
      <c r="A35" s="9" t="s">
        <v>1080</v>
      </c>
    </row>
    <row r="36" spans="1:1" x14ac:dyDescent="0.2">
      <c r="A36" s="9" t="s">
        <v>1081</v>
      </c>
    </row>
    <row r="37" spans="1:1" x14ac:dyDescent="0.2">
      <c r="A37" s="9" t="s">
        <v>1082</v>
      </c>
    </row>
    <row r="38" spans="1:1" x14ac:dyDescent="0.2">
      <c r="A38" s="9" t="s">
        <v>1083</v>
      </c>
    </row>
    <row r="39" spans="1:1" x14ac:dyDescent="0.2">
      <c r="A39" s="9" t="s">
        <v>1084</v>
      </c>
    </row>
    <row r="40" spans="1:1" x14ac:dyDescent="0.2">
      <c r="A40" s="9" t="s">
        <v>1085</v>
      </c>
    </row>
    <row r="41" spans="1:1" x14ac:dyDescent="0.2">
      <c r="A41" s="9" t="s">
        <v>1086</v>
      </c>
    </row>
    <row r="42" spans="1:1" x14ac:dyDescent="0.2">
      <c r="A42" s="9" t="s">
        <v>1087</v>
      </c>
    </row>
    <row r="43" spans="1:1" x14ac:dyDescent="0.2">
      <c r="A43" s="9" t="s">
        <v>1088</v>
      </c>
    </row>
    <row r="44" spans="1:1" x14ac:dyDescent="0.2">
      <c r="A44" s="9" t="s">
        <v>1089</v>
      </c>
    </row>
    <row r="45" spans="1:1" x14ac:dyDescent="0.2">
      <c r="A45" s="9" t="s">
        <v>1090</v>
      </c>
    </row>
    <row r="46" spans="1:1" x14ac:dyDescent="0.2">
      <c r="A46" s="9" t="s">
        <v>1091</v>
      </c>
    </row>
    <row r="47" spans="1:1" x14ac:dyDescent="0.2">
      <c r="A47" s="9" t="s">
        <v>1092</v>
      </c>
    </row>
    <row r="48" spans="1:1" x14ac:dyDescent="0.2">
      <c r="A48" s="9" t="s">
        <v>1093</v>
      </c>
    </row>
    <row r="49" spans="1:1" x14ac:dyDescent="0.2">
      <c r="A49" s="9" t="s">
        <v>1094</v>
      </c>
    </row>
    <row r="50" spans="1:1" x14ac:dyDescent="0.2">
      <c r="A50" s="9" t="s">
        <v>1095</v>
      </c>
    </row>
    <row r="51" spans="1:1" x14ac:dyDescent="0.2">
      <c r="A51" s="9" t="s">
        <v>1096</v>
      </c>
    </row>
    <row r="52" spans="1:1" x14ac:dyDescent="0.2">
      <c r="A52" s="9" t="s">
        <v>1097</v>
      </c>
    </row>
    <row r="53" spans="1:1" x14ac:dyDescent="0.2">
      <c r="A53" s="9" t="s">
        <v>1098</v>
      </c>
    </row>
    <row r="54" spans="1:1" x14ac:dyDescent="0.2">
      <c r="A54" s="9" t="s">
        <v>1099</v>
      </c>
    </row>
    <row r="55" spans="1:1" x14ac:dyDescent="0.2">
      <c r="A55" s="9" t="s">
        <v>1100</v>
      </c>
    </row>
    <row r="56" spans="1:1" x14ac:dyDescent="0.2">
      <c r="A56" s="9" t="s">
        <v>1101</v>
      </c>
    </row>
    <row r="57" spans="1:1" x14ac:dyDescent="0.2">
      <c r="A57" s="9" t="s">
        <v>1102</v>
      </c>
    </row>
    <row r="58" spans="1:1" x14ac:dyDescent="0.2">
      <c r="A58" s="9" t="s">
        <v>1103</v>
      </c>
    </row>
    <row r="59" spans="1:1" x14ac:dyDescent="0.2">
      <c r="A59" s="9" t="s">
        <v>1104</v>
      </c>
    </row>
    <row r="60" spans="1:1" x14ac:dyDescent="0.2">
      <c r="A60" s="9" t="s">
        <v>1105</v>
      </c>
    </row>
    <row r="61" spans="1:1" x14ac:dyDescent="0.2">
      <c r="A61" s="9" t="s">
        <v>1106</v>
      </c>
    </row>
    <row r="62" spans="1:1" x14ac:dyDescent="0.2">
      <c r="A62" s="9" t="s">
        <v>1107</v>
      </c>
    </row>
    <row r="63" spans="1:1" x14ac:dyDescent="0.2">
      <c r="A63" s="9" t="s">
        <v>1108</v>
      </c>
    </row>
    <row r="64" spans="1:1" x14ac:dyDescent="0.2">
      <c r="A64" s="9" t="s">
        <v>1109</v>
      </c>
    </row>
    <row r="65" spans="1:1" x14ac:dyDescent="0.2">
      <c r="A65" s="9" t="s">
        <v>1110</v>
      </c>
    </row>
    <row r="66" spans="1:1" x14ac:dyDescent="0.2">
      <c r="A66" s="9" t="s">
        <v>1111</v>
      </c>
    </row>
    <row r="67" spans="1:1" x14ac:dyDescent="0.2">
      <c r="A67" s="9" t="s">
        <v>1112</v>
      </c>
    </row>
    <row r="68" spans="1:1" x14ac:dyDescent="0.2">
      <c r="A68" s="9" t="s">
        <v>1113</v>
      </c>
    </row>
    <row r="69" spans="1:1" x14ac:dyDescent="0.2">
      <c r="A69" s="9" t="s">
        <v>1114</v>
      </c>
    </row>
    <row r="70" spans="1:1" x14ac:dyDescent="0.2">
      <c r="A70" s="9" t="s">
        <v>1115</v>
      </c>
    </row>
    <row r="71" spans="1:1" x14ac:dyDescent="0.2">
      <c r="A71" s="9" t="s">
        <v>1116</v>
      </c>
    </row>
    <row r="72" spans="1:1" x14ac:dyDescent="0.2">
      <c r="A72" s="9" t="s">
        <v>1117</v>
      </c>
    </row>
    <row r="73" spans="1:1" x14ac:dyDescent="0.2">
      <c r="A73" s="9" t="s">
        <v>1118</v>
      </c>
    </row>
    <row r="74" spans="1:1" x14ac:dyDescent="0.2">
      <c r="A74" s="9" t="s">
        <v>1119</v>
      </c>
    </row>
    <row r="75" spans="1:1" x14ac:dyDescent="0.2">
      <c r="A75" s="9" t="s">
        <v>1120</v>
      </c>
    </row>
    <row r="76" spans="1:1" x14ac:dyDescent="0.2">
      <c r="A76" s="9" t="s">
        <v>1121</v>
      </c>
    </row>
    <row r="77" spans="1:1" x14ac:dyDescent="0.2">
      <c r="A77" s="9" t="s">
        <v>1122</v>
      </c>
    </row>
    <row r="78" spans="1:1" x14ac:dyDescent="0.2">
      <c r="A78" s="9" t="s">
        <v>1123</v>
      </c>
    </row>
    <row r="79" spans="1:1" x14ac:dyDescent="0.2">
      <c r="A79" s="9" t="s">
        <v>1124</v>
      </c>
    </row>
    <row r="80" spans="1:1" x14ac:dyDescent="0.2">
      <c r="A80" s="9" t="s">
        <v>1125</v>
      </c>
    </row>
    <row r="81" spans="1:1" x14ac:dyDescent="0.2">
      <c r="A81" s="9" t="s">
        <v>1126</v>
      </c>
    </row>
    <row r="82" spans="1:1" x14ac:dyDescent="0.2">
      <c r="A82" s="9" t="s">
        <v>1127</v>
      </c>
    </row>
    <row r="83" spans="1:1" x14ac:dyDescent="0.2">
      <c r="A83" s="9" t="s">
        <v>1128</v>
      </c>
    </row>
    <row r="84" spans="1:1" x14ac:dyDescent="0.2">
      <c r="A84" s="9" t="s">
        <v>1129</v>
      </c>
    </row>
    <row r="85" spans="1:1" x14ac:dyDescent="0.2">
      <c r="A85" s="9" t="s">
        <v>1130</v>
      </c>
    </row>
    <row r="86" spans="1:1" x14ac:dyDescent="0.2">
      <c r="A86" s="9" t="s">
        <v>1131</v>
      </c>
    </row>
    <row r="87" spans="1:1" x14ac:dyDescent="0.2">
      <c r="A87" s="9" t="s">
        <v>1132</v>
      </c>
    </row>
    <row r="88" spans="1:1" x14ac:dyDescent="0.2">
      <c r="A88" s="9" t="s">
        <v>1133</v>
      </c>
    </row>
    <row r="89" spans="1:1" x14ac:dyDescent="0.2">
      <c r="A89" s="9" t="s">
        <v>1134</v>
      </c>
    </row>
    <row r="90" spans="1:1" x14ac:dyDescent="0.2">
      <c r="A90" s="9" t="s">
        <v>1135</v>
      </c>
    </row>
    <row r="91" spans="1:1" x14ac:dyDescent="0.2">
      <c r="A91" s="9" t="s">
        <v>1136</v>
      </c>
    </row>
    <row r="92" spans="1:1" x14ac:dyDescent="0.2">
      <c r="A92" s="9" t="s">
        <v>1137</v>
      </c>
    </row>
    <row r="93" spans="1:1" x14ac:dyDescent="0.2">
      <c r="A93" s="9" t="s">
        <v>1138</v>
      </c>
    </row>
    <row r="94" spans="1:1" x14ac:dyDescent="0.2">
      <c r="A94" s="9" t="s">
        <v>1139</v>
      </c>
    </row>
    <row r="95" spans="1:1" x14ac:dyDescent="0.2">
      <c r="A95" s="9" t="s">
        <v>1140</v>
      </c>
    </row>
    <row r="96" spans="1:1" x14ac:dyDescent="0.2">
      <c r="A96" s="9" t="s">
        <v>1141</v>
      </c>
    </row>
    <row r="97" spans="1:1" x14ac:dyDescent="0.2">
      <c r="A97" s="9" t="s">
        <v>1142</v>
      </c>
    </row>
    <row r="98" spans="1:1" x14ac:dyDescent="0.2">
      <c r="A98" s="9" t="s">
        <v>1143</v>
      </c>
    </row>
    <row r="99" spans="1:1" x14ac:dyDescent="0.2">
      <c r="A99" s="9" t="s">
        <v>1144</v>
      </c>
    </row>
    <row r="100" spans="1:1" x14ac:dyDescent="0.2">
      <c r="A100" s="9" t="s">
        <v>1145</v>
      </c>
    </row>
    <row r="101" spans="1:1" x14ac:dyDescent="0.2">
      <c r="A101" s="9" t="s">
        <v>1146</v>
      </c>
    </row>
    <row r="102" spans="1:1" x14ac:dyDescent="0.2">
      <c r="A102" s="9" t="s">
        <v>1147</v>
      </c>
    </row>
    <row r="103" spans="1:1" x14ac:dyDescent="0.2">
      <c r="A103" s="9" t="s">
        <v>1148</v>
      </c>
    </row>
    <row r="104" spans="1:1" x14ac:dyDescent="0.2">
      <c r="A104" s="9" t="s">
        <v>1149</v>
      </c>
    </row>
    <row r="105" spans="1:1" x14ac:dyDescent="0.2">
      <c r="A105" s="9" t="s">
        <v>1150</v>
      </c>
    </row>
    <row r="106" spans="1:1" x14ac:dyDescent="0.2">
      <c r="A106" s="9" t="s">
        <v>1151</v>
      </c>
    </row>
    <row r="107" spans="1:1" x14ac:dyDescent="0.2">
      <c r="A107" s="9" t="s">
        <v>1152</v>
      </c>
    </row>
    <row r="108" spans="1:1" x14ac:dyDescent="0.2">
      <c r="A108" s="9" t="s">
        <v>1153</v>
      </c>
    </row>
    <row r="109" spans="1:1" x14ac:dyDescent="0.2">
      <c r="A109" s="9" t="s">
        <v>1154</v>
      </c>
    </row>
    <row r="110" spans="1:1" x14ac:dyDescent="0.2">
      <c r="A110" s="9" t="s">
        <v>1155</v>
      </c>
    </row>
    <row r="111" spans="1:1" x14ac:dyDescent="0.2">
      <c r="A111" s="9" t="s">
        <v>1156</v>
      </c>
    </row>
    <row r="112" spans="1:1" x14ac:dyDescent="0.2">
      <c r="A112" s="9" t="s">
        <v>1157</v>
      </c>
    </row>
    <row r="113" spans="1:1" x14ac:dyDescent="0.2">
      <c r="A113" s="9" t="s">
        <v>1158</v>
      </c>
    </row>
    <row r="114" spans="1:1" x14ac:dyDescent="0.2">
      <c r="A114" s="9" t="s">
        <v>1159</v>
      </c>
    </row>
    <row r="115" spans="1:1" x14ac:dyDescent="0.2">
      <c r="A115" s="9" t="s">
        <v>1160</v>
      </c>
    </row>
    <row r="116" spans="1:1" x14ac:dyDescent="0.2">
      <c r="A116" s="9" t="s">
        <v>1161</v>
      </c>
    </row>
    <row r="117" spans="1:1" x14ac:dyDescent="0.2">
      <c r="A117" s="9" t="s">
        <v>1162</v>
      </c>
    </row>
    <row r="118" spans="1:1" x14ac:dyDescent="0.2">
      <c r="A118" s="9" t="s">
        <v>1163</v>
      </c>
    </row>
    <row r="119" spans="1:1" x14ac:dyDescent="0.2">
      <c r="A119" s="9" t="s">
        <v>1164</v>
      </c>
    </row>
    <row r="120" spans="1:1" x14ac:dyDescent="0.2">
      <c r="A120" s="9" t="s">
        <v>1165</v>
      </c>
    </row>
    <row r="121" spans="1:1" x14ac:dyDescent="0.2">
      <c r="A121" s="9" t="s">
        <v>1166</v>
      </c>
    </row>
    <row r="122" spans="1:1" x14ac:dyDescent="0.2">
      <c r="A122" s="9" t="s">
        <v>1167</v>
      </c>
    </row>
    <row r="123" spans="1:1" x14ac:dyDescent="0.2">
      <c r="A123" s="9" t="s">
        <v>1168</v>
      </c>
    </row>
    <row r="124" spans="1:1" x14ac:dyDescent="0.2">
      <c r="A124" s="9" t="s">
        <v>1169</v>
      </c>
    </row>
    <row r="125" spans="1:1" x14ac:dyDescent="0.2">
      <c r="A125" s="9" t="s">
        <v>1170</v>
      </c>
    </row>
    <row r="126" spans="1:1" x14ac:dyDescent="0.2">
      <c r="A126" s="9" t="s">
        <v>1171</v>
      </c>
    </row>
    <row r="127" spans="1:1" x14ac:dyDescent="0.2">
      <c r="A127" s="9" t="s">
        <v>1172</v>
      </c>
    </row>
    <row r="128" spans="1:1" x14ac:dyDescent="0.2">
      <c r="A128" s="9" t="s">
        <v>1173</v>
      </c>
    </row>
    <row r="129" spans="1:1" x14ac:dyDescent="0.2">
      <c r="A129" s="9" t="s">
        <v>1174</v>
      </c>
    </row>
    <row r="130" spans="1:1" x14ac:dyDescent="0.2">
      <c r="A130" s="9" t="s">
        <v>1175</v>
      </c>
    </row>
    <row r="131" spans="1:1" x14ac:dyDescent="0.2">
      <c r="A131" s="9" t="s">
        <v>1176</v>
      </c>
    </row>
    <row r="132" spans="1:1" x14ac:dyDescent="0.2">
      <c r="A132" s="9" t="s">
        <v>1177</v>
      </c>
    </row>
    <row r="133" spans="1:1" x14ac:dyDescent="0.2">
      <c r="A133" s="9" t="s">
        <v>1178</v>
      </c>
    </row>
    <row r="134" spans="1:1" x14ac:dyDescent="0.2">
      <c r="A134" s="9" t="s">
        <v>1179</v>
      </c>
    </row>
    <row r="135" spans="1:1" x14ac:dyDescent="0.2">
      <c r="A135" s="9" t="s">
        <v>1180</v>
      </c>
    </row>
    <row r="136" spans="1:1" x14ac:dyDescent="0.2">
      <c r="A136" s="9" t="s">
        <v>1181</v>
      </c>
    </row>
    <row r="137" spans="1:1" x14ac:dyDescent="0.2">
      <c r="A137" s="9" t="s">
        <v>1182</v>
      </c>
    </row>
    <row r="138" spans="1:1" x14ac:dyDescent="0.2">
      <c r="A138" s="9" t="s">
        <v>1183</v>
      </c>
    </row>
    <row r="139" spans="1:1" x14ac:dyDescent="0.2">
      <c r="A139" s="9" t="s">
        <v>1184</v>
      </c>
    </row>
    <row r="140" spans="1:1" x14ac:dyDescent="0.2">
      <c r="A140" s="9" t="s">
        <v>1185</v>
      </c>
    </row>
    <row r="141" spans="1:1" x14ac:dyDescent="0.2">
      <c r="A141" s="9" t="s">
        <v>1186</v>
      </c>
    </row>
    <row r="142" spans="1:1" x14ac:dyDescent="0.2">
      <c r="A142" s="9" t="s">
        <v>1187</v>
      </c>
    </row>
    <row r="143" spans="1:1" x14ac:dyDescent="0.2">
      <c r="A143" s="9" t="s">
        <v>1188</v>
      </c>
    </row>
    <row r="144" spans="1:1" x14ac:dyDescent="0.2">
      <c r="A144" s="9" t="s">
        <v>1189</v>
      </c>
    </row>
    <row r="145" spans="1:1" x14ac:dyDescent="0.2">
      <c r="A145" s="9" t="s">
        <v>1190</v>
      </c>
    </row>
    <row r="146" spans="1:1" x14ac:dyDescent="0.2">
      <c r="A146" s="9" t="s">
        <v>1191</v>
      </c>
    </row>
    <row r="147" spans="1:1" x14ac:dyDescent="0.2">
      <c r="A147" s="9" t="s">
        <v>1192</v>
      </c>
    </row>
    <row r="148" spans="1:1" x14ac:dyDescent="0.2">
      <c r="A148" s="9" t="s">
        <v>1193</v>
      </c>
    </row>
    <row r="149" spans="1:1" x14ac:dyDescent="0.2">
      <c r="A149" s="9" t="s">
        <v>1194</v>
      </c>
    </row>
    <row r="150" spans="1:1" x14ac:dyDescent="0.2">
      <c r="A150" s="9" t="s">
        <v>1195</v>
      </c>
    </row>
    <row r="151" spans="1:1" x14ac:dyDescent="0.2">
      <c r="A151" s="9" t="s">
        <v>1196</v>
      </c>
    </row>
    <row r="152" spans="1:1" x14ac:dyDescent="0.2">
      <c r="A152" s="9" t="s">
        <v>1197</v>
      </c>
    </row>
    <row r="153" spans="1:1" x14ac:dyDescent="0.2">
      <c r="A153" s="9" t="s">
        <v>1198</v>
      </c>
    </row>
    <row r="154" spans="1:1" x14ac:dyDescent="0.2">
      <c r="A154" s="9" t="s">
        <v>1199</v>
      </c>
    </row>
    <row r="155" spans="1:1" x14ac:dyDescent="0.2">
      <c r="A155" s="9" t="s">
        <v>1200</v>
      </c>
    </row>
    <row r="156" spans="1:1" x14ac:dyDescent="0.2">
      <c r="A156" s="9" t="s">
        <v>1201</v>
      </c>
    </row>
    <row r="157" spans="1:1" x14ac:dyDescent="0.2">
      <c r="A157" s="9" t="s">
        <v>1202</v>
      </c>
    </row>
    <row r="158" spans="1:1" x14ac:dyDescent="0.2">
      <c r="A158" s="9" t="s">
        <v>1203</v>
      </c>
    </row>
    <row r="159" spans="1:1" x14ac:dyDescent="0.2">
      <c r="A159" s="9" t="s">
        <v>1204</v>
      </c>
    </row>
    <row r="160" spans="1:1" x14ac:dyDescent="0.2">
      <c r="A160" s="9" t="s">
        <v>1205</v>
      </c>
    </row>
    <row r="161" spans="1:1" x14ac:dyDescent="0.2">
      <c r="A161" s="9" t="s">
        <v>1206</v>
      </c>
    </row>
    <row r="162" spans="1:1" x14ac:dyDescent="0.2">
      <c r="A162" s="9" t="s">
        <v>1207</v>
      </c>
    </row>
    <row r="163" spans="1:1" x14ac:dyDescent="0.2">
      <c r="A163" s="9" t="s">
        <v>1208</v>
      </c>
    </row>
    <row r="164" spans="1:1" x14ac:dyDescent="0.2">
      <c r="A164" s="9" t="s">
        <v>1209</v>
      </c>
    </row>
    <row r="165" spans="1:1" x14ac:dyDescent="0.2">
      <c r="A165" s="9" t="s">
        <v>1210</v>
      </c>
    </row>
    <row r="166" spans="1:1" x14ac:dyDescent="0.2">
      <c r="A166" s="9" t="s">
        <v>1211</v>
      </c>
    </row>
    <row r="167" spans="1:1" x14ac:dyDescent="0.2">
      <c r="A167" s="9" t="s">
        <v>1212</v>
      </c>
    </row>
    <row r="168" spans="1:1" x14ac:dyDescent="0.2">
      <c r="A168" s="9" t="s">
        <v>1213</v>
      </c>
    </row>
    <row r="169" spans="1:1" x14ac:dyDescent="0.2">
      <c r="A169" s="9" t="s">
        <v>1214</v>
      </c>
    </row>
    <row r="170" spans="1:1" x14ac:dyDescent="0.2">
      <c r="A170" s="9" t="s">
        <v>1215</v>
      </c>
    </row>
    <row r="171" spans="1:1" x14ac:dyDescent="0.2">
      <c r="A171" s="9" t="s">
        <v>1216</v>
      </c>
    </row>
    <row r="172" spans="1:1" x14ac:dyDescent="0.2">
      <c r="A172" s="9" t="s">
        <v>1217</v>
      </c>
    </row>
    <row r="173" spans="1:1" x14ac:dyDescent="0.2">
      <c r="A173" s="9" t="s">
        <v>1218</v>
      </c>
    </row>
    <row r="174" spans="1:1" x14ac:dyDescent="0.2">
      <c r="A174" s="9" t="s">
        <v>1219</v>
      </c>
    </row>
    <row r="175" spans="1:1" x14ac:dyDescent="0.2">
      <c r="A175" s="9" t="s">
        <v>1220</v>
      </c>
    </row>
    <row r="176" spans="1:1" x14ac:dyDescent="0.2">
      <c r="A176" s="9" t="s">
        <v>1221</v>
      </c>
    </row>
    <row r="177" spans="1:1" x14ac:dyDescent="0.2">
      <c r="A177" s="9" t="s">
        <v>1222</v>
      </c>
    </row>
    <row r="178" spans="1:1" x14ac:dyDescent="0.2">
      <c r="A178" s="9" t="s">
        <v>1223</v>
      </c>
    </row>
    <row r="179" spans="1:1" x14ac:dyDescent="0.2">
      <c r="A179" s="9" t="s">
        <v>1224</v>
      </c>
    </row>
    <row r="180" spans="1:1" x14ac:dyDescent="0.2">
      <c r="A180" s="9" t="s">
        <v>1225</v>
      </c>
    </row>
    <row r="181" spans="1:1" x14ac:dyDescent="0.2">
      <c r="A181" s="9" t="s">
        <v>1226</v>
      </c>
    </row>
    <row r="182" spans="1:1" x14ac:dyDescent="0.2">
      <c r="A182" s="9" t="s">
        <v>1227</v>
      </c>
    </row>
    <row r="183" spans="1:1" x14ac:dyDescent="0.2">
      <c r="A183" s="9" t="s">
        <v>1228</v>
      </c>
    </row>
    <row r="184" spans="1:1" x14ac:dyDescent="0.2">
      <c r="A184" s="9" t="s">
        <v>1229</v>
      </c>
    </row>
    <row r="185" spans="1:1" x14ac:dyDescent="0.2">
      <c r="A185" s="9" t="s">
        <v>1230</v>
      </c>
    </row>
    <row r="186" spans="1:1" x14ac:dyDescent="0.2">
      <c r="A186" s="9" t="s">
        <v>1231</v>
      </c>
    </row>
    <row r="187" spans="1:1" x14ac:dyDescent="0.2">
      <c r="A187" s="9" t="s">
        <v>1232</v>
      </c>
    </row>
    <row r="188" spans="1:1" x14ac:dyDescent="0.2">
      <c r="A188" s="9" t="s">
        <v>1233</v>
      </c>
    </row>
    <row r="189" spans="1:1" x14ac:dyDescent="0.2">
      <c r="A189" s="9" t="s">
        <v>1234</v>
      </c>
    </row>
    <row r="190" spans="1:1" x14ac:dyDescent="0.2">
      <c r="A190" s="9" t="s">
        <v>1235</v>
      </c>
    </row>
    <row r="191" spans="1:1" x14ac:dyDescent="0.2">
      <c r="A191" s="9" t="s">
        <v>1236</v>
      </c>
    </row>
    <row r="192" spans="1:1" x14ac:dyDescent="0.2">
      <c r="A192" s="9" t="s">
        <v>1237</v>
      </c>
    </row>
    <row r="193" spans="1:1" x14ac:dyDescent="0.2">
      <c r="A193" s="9" t="s">
        <v>1238</v>
      </c>
    </row>
    <row r="194" spans="1:1" x14ac:dyDescent="0.2">
      <c r="A194" s="9" t="s">
        <v>1239</v>
      </c>
    </row>
    <row r="195" spans="1:1" x14ac:dyDescent="0.2">
      <c r="A195" s="9" t="s">
        <v>1240</v>
      </c>
    </row>
    <row r="196" spans="1:1" x14ac:dyDescent="0.2">
      <c r="A196" s="9" t="s">
        <v>1241</v>
      </c>
    </row>
    <row r="197" spans="1:1" x14ac:dyDescent="0.2">
      <c r="A197" s="9" t="s">
        <v>1242</v>
      </c>
    </row>
    <row r="198" spans="1:1" x14ac:dyDescent="0.2">
      <c r="A198" s="9" t="s">
        <v>1243</v>
      </c>
    </row>
    <row r="199" spans="1:1" x14ac:dyDescent="0.2">
      <c r="A199" s="9" t="s">
        <v>1244</v>
      </c>
    </row>
    <row r="200" spans="1:1" x14ac:dyDescent="0.2">
      <c r="A200" s="9" t="s">
        <v>1245</v>
      </c>
    </row>
    <row r="201" spans="1:1" x14ac:dyDescent="0.2">
      <c r="A201" s="9" t="s">
        <v>1246</v>
      </c>
    </row>
    <row r="202" spans="1:1" x14ac:dyDescent="0.2">
      <c r="A202" s="9" t="s">
        <v>1247</v>
      </c>
    </row>
    <row r="203" spans="1:1" x14ac:dyDescent="0.2">
      <c r="A203" s="9" t="s">
        <v>1248</v>
      </c>
    </row>
    <row r="204" spans="1:1" x14ac:dyDescent="0.2">
      <c r="A204" s="9" t="s">
        <v>1249</v>
      </c>
    </row>
    <row r="205" spans="1:1" x14ac:dyDescent="0.2">
      <c r="A205" s="9" t="s">
        <v>1250</v>
      </c>
    </row>
    <row r="206" spans="1:1" x14ac:dyDescent="0.2">
      <c r="A206" s="9" t="s">
        <v>1251</v>
      </c>
    </row>
    <row r="207" spans="1:1" x14ac:dyDescent="0.2">
      <c r="A207" s="9" t="s">
        <v>1252</v>
      </c>
    </row>
    <row r="208" spans="1:1" x14ac:dyDescent="0.2">
      <c r="A208" s="9" t="s">
        <v>1253</v>
      </c>
    </row>
    <row r="209" spans="1:1" x14ac:dyDescent="0.2">
      <c r="A209" s="9" t="s">
        <v>1254</v>
      </c>
    </row>
    <row r="210" spans="1:1" x14ac:dyDescent="0.2">
      <c r="A210" s="9" t="s">
        <v>1255</v>
      </c>
    </row>
    <row r="211" spans="1:1" x14ac:dyDescent="0.2">
      <c r="A211" s="9" t="s">
        <v>1256</v>
      </c>
    </row>
    <row r="212" spans="1:1" x14ac:dyDescent="0.2">
      <c r="A212" s="9" t="s">
        <v>1257</v>
      </c>
    </row>
    <row r="213" spans="1:1" x14ac:dyDescent="0.2">
      <c r="A213" s="9" t="s">
        <v>1258</v>
      </c>
    </row>
    <row r="214" spans="1:1" x14ac:dyDescent="0.2">
      <c r="A214" s="9" t="s">
        <v>1259</v>
      </c>
    </row>
    <row r="215" spans="1:1" x14ac:dyDescent="0.2">
      <c r="A215" s="9" t="s">
        <v>1260</v>
      </c>
    </row>
    <row r="216" spans="1:1" x14ac:dyDescent="0.2">
      <c r="A216" s="9" t="s">
        <v>1261</v>
      </c>
    </row>
    <row r="217" spans="1:1" x14ac:dyDescent="0.2">
      <c r="A217" s="9" t="s">
        <v>1262</v>
      </c>
    </row>
    <row r="218" spans="1:1" x14ac:dyDescent="0.2">
      <c r="A218" s="9" t="s">
        <v>1263</v>
      </c>
    </row>
    <row r="219" spans="1:1" x14ac:dyDescent="0.2">
      <c r="A219" s="9" t="s">
        <v>1264</v>
      </c>
    </row>
    <row r="220" spans="1:1" x14ac:dyDescent="0.2">
      <c r="A220" s="9" t="s">
        <v>1265</v>
      </c>
    </row>
    <row r="221" spans="1:1" x14ac:dyDescent="0.2">
      <c r="A221" s="9" t="s">
        <v>1266</v>
      </c>
    </row>
    <row r="222" spans="1:1" x14ac:dyDescent="0.2">
      <c r="A222" s="9" t="s">
        <v>1267</v>
      </c>
    </row>
    <row r="223" spans="1:1" x14ac:dyDescent="0.2">
      <c r="A223" s="9" t="s">
        <v>1268</v>
      </c>
    </row>
    <row r="224" spans="1:1" x14ac:dyDescent="0.2">
      <c r="A224" s="9" t="s">
        <v>1269</v>
      </c>
    </row>
    <row r="225" spans="1:1" x14ac:dyDescent="0.2">
      <c r="A225" s="9" t="s">
        <v>1270</v>
      </c>
    </row>
    <row r="226" spans="1:1" x14ac:dyDescent="0.2">
      <c r="A226" s="9" t="s">
        <v>1271</v>
      </c>
    </row>
    <row r="227" spans="1:1" x14ac:dyDescent="0.2">
      <c r="A227" s="9" t="s">
        <v>1272</v>
      </c>
    </row>
    <row r="228" spans="1:1" x14ac:dyDescent="0.2">
      <c r="A228" s="9" t="s">
        <v>1273</v>
      </c>
    </row>
    <row r="229" spans="1:1" x14ac:dyDescent="0.2">
      <c r="A229" s="9" t="s">
        <v>1274</v>
      </c>
    </row>
    <row r="230" spans="1:1" x14ac:dyDescent="0.2">
      <c r="A230" s="9" t="s">
        <v>1275</v>
      </c>
    </row>
    <row r="231" spans="1:1" x14ac:dyDescent="0.2">
      <c r="A231" s="9" t="s">
        <v>1276</v>
      </c>
    </row>
    <row r="232" spans="1:1" x14ac:dyDescent="0.2">
      <c r="A232" s="9" t="s">
        <v>1277</v>
      </c>
    </row>
    <row r="233" spans="1:1" x14ac:dyDescent="0.2">
      <c r="A233" s="9" t="s">
        <v>1278</v>
      </c>
    </row>
    <row r="234" spans="1:1" x14ac:dyDescent="0.2">
      <c r="A234" s="9" t="s">
        <v>1279</v>
      </c>
    </row>
    <row r="235" spans="1:1" x14ac:dyDescent="0.2">
      <c r="A235" s="9" t="s">
        <v>1280</v>
      </c>
    </row>
    <row r="236" spans="1:1" x14ac:dyDescent="0.2">
      <c r="A236" s="9" t="s">
        <v>1281</v>
      </c>
    </row>
    <row r="237" spans="1:1" x14ac:dyDescent="0.2">
      <c r="A237" s="9" t="s">
        <v>1282</v>
      </c>
    </row>
    <row r="238" spans="1:1" x14ac:dyDescent="0.2">
      <c r="A238" s="9" t="s">
        <v>1283</v>
      </c>
    </row>
    <row r="239" spans="1:1" x14ac:dyDescent="0.2">
      <c r="A239" s="9" t="s">
        <v>1284</v>
      </c>
    </row>
    <row r="240" spans="1:1" x14ac:dyDescent="0.2">
      <c r="A240" s="9" t="s">
        <v>1285</v>
      </c>
    </row>
    <row r="241" spans="1:1" x14ac:dyDescent="0.2">
      <c r="A241" s="9" t="s">
        <v>1286</v>
      </c>
    </row>
    <row r="242" spans="1:1" x14ac:dyDescent="0.2">
      <c r="A242" s="9" t="s">
        <v>1287</v>
      </c>
    </row>
    <row r="243" spans="1:1" x14ac:dyDescent="0.2">
      <c r="A243" s="9" t="s">
        <v>1288</v>
      </c>
    </row>
    <row r="244" spans="1:1" x14ac:dyDescent="0.2">
      <c r="A244" s="9" t="s">
        <v>1289</v>
      </c>
    </row>
    <row r="245" spans="1:1" x14ac:dyDescent="0.2">
      <c r="A245" s="9" t="s">
        <v>1290</v>
      </c>
    </row>
    <row r="246" spans="1:1" x14ac:dyDescent="0.2">
      <c r="A246" s="9" t="s">
        <v>1291</v>
      </c>
    </row>
    <row r="247" spans="1:1" x14ac:dyDescent="0.2">
      <c r="A247" s="9" t="s">
        <v>1292</v>
      </c>
    </row>
    <row r="248" spans="1:1" x14ac:dyDescent="0.2">
      <c r="A248" s="9" t="s">
        <v>1293</v>
      </c>
    </row>
    <row r="249" spans="1:1" x14ac:dyDescent="0.2">
      <c r="A249" s="9" t="s">
        <v>1294</v>
      </c>
    </row>
    <row r="250" spans="1:1" x14ac:dyDescent="0.2">
      <c r="A250" s="9" t="s">
        <v>1295</v>
      </c>
    </row>
    <row r="251" spans="1:1" x14ac:dyDescent="0.2">
      <c r="A251" s="9" t="s">
        <v>1296</v>
      </c>
    </row>
    <row r="252" spans="1:1" x14ac:dyDescent="0.2">
      <c r="A252" s="9" t="s">
        <v>1297</v>
      </c>
    </row>
    <row r="253" spans="1:1" x14ac:dyDescent="0.2">
      <c r="A253" s="9" t="s">
        <v>1298</v>
      </c>
    </row>
    <row r="254" spans="1:1" x14ac:dyDescent="0.2">
      <c r="A254" s="9" t="s">
        <v>1299</v>
      </c>
    </row>
    <row r="255" spans="1:1" x14ac:dyDescent="0.2">
      <c r="A255" s="9" t="s">
        <v>1300</v>
      </c>
    </row>
    <row r="256" spans="1:1" x14ac:dyDescent="0.2">
      <c r="A256" s="9" t="s">
        <v>1301</v>
      </c>
    </row>
    <row r="257" spans="1:1" x14ac:dyDescent="0.2">
      <c r="A257" s="9" t="s">
        <v>1302</v>
      </c>
    </row>
  </sheetData>
  <sheetProtection algorithmName="SHA-512" hashValue="Mz3qdPf70TbYCf1AocdEUqO1lue9CLKc5GAemd9Q/Zv64K1jY/SSzjx6y3p4G1Yh5nEq9TdoFcGR9TEIQUmN2g==" saltValue="VmI/6EI3Dnggnk5djBvh2g==" spinCount="100000" sheet="1" objects="1" scenarios="1" formatColumns="0" formatRows="0"/>
  <sortState ref="A2:A257">
    <sortCondition ref="A2"/>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P277"/>
  <sheetViews>
    <sheetView zoomScale="85" zoomScaleNormal="85" workbookViewId="0"/>
  </sheetViews>
  <sheetFormatPr defaultColWidth="9.140625" defaultRowHeight="12.75" x14ac:dyDescent="0.2"/>
  <cols>
    <col min="1" max="1" width="21.7109375" style="35" bestFit="1" customWidth="1"/>
    <col min="2" max="2" width="65.7109375" style="35" customWidth="1"/>
    <col min="3" max="4" width="28" style="35" customWidth="1"/>
    <col min="5" max="6" width="35.28515625" style="35" bestFit="1" customWidth="1"/>
    <col min="7" max="7" width="9.140625" style="35"/>
    <col min="8" max="8" width="43.5703125" style="36" customWidth="1"/>
    <col min="9" max="9" width="21.42578125" style="36" bestFit="1" customWidth="1"/>
    <col min="10" max="16" width="9.140625" style="36"/>
    <col min="17" max="16384" width="9.140625" style="35"/>
  </cols>
  <sheetData>
    <row r="1" spans="1:6" x14ac:dyDescent="0.2">
      <c r="A1" s="34" t="s">
        <v>610</v>
      </c>
      <c r="B1" s="34" t="s">
        <v>611</v>
      </c>
      <c r="C1" s="34" t="s">
        <v>612</v>
      </c>
      <c r="D1" s="34" t="s">
        <v>613</v>
      </c>
      <c r="E1" s="34" t="s">
        <v>614</v>
      </c>
      <c r="F1" s="34" t="s">
        <v>615</v>
      </c>
    </row>
    <row r="2" spans="1:6" x14ac:dyDescent="0.2">
      <c r="A2" s="37">
        <v>1</v>
      </c>
      <c r="B2" s="38" t="s">
        <v>616</v>
      </c>
      <c r="C2" s="39" t="s">
        <v>11</v>
      </c>
      <c r="D2" s="39" t="s">
        <v>34</v>
      </c>
      <c r="E2" s="39" t="s">
        <v>55</v>
      </c>
      <c r="F2" s="39" t="s">
        <v>88</v>
      </c>
    </row>
    <row r="3" spans="1:6" x14ac:dyDescent="0.2">
      <c r="A3" s="37">
        <v>1.1000000000000001</v>
      </c>
      <c r="B3" s="40" t="s">
        <v>618</v>
      </c>
      <c r="C3" s="39" t="s">
        <v>14</v>
      </c>
      <c r="D3" s="39" t="s">
        <v>35</v>
      </c>
      <c r="E3" s="39" t="s">
        <v>56</v>
      </c>
      <c r="F3" s="39" t="s">
        <v>89</v>
      </c>
    </row>
    <row r="4" spans="1:6" x14ac:dyDescent="0.2">
      <c r="A4" s="37">
        <v>1.2</v>
      </c>
      <c r="B4" s="40" t="s">
        <v>619</v>
      </c>
      <c r="C4" s="39" t="s">
        <v>15</v>
      </c>
      <c r="D4" s="39" t="s">
        <v>36</v>
      </c>
      <c r="E4" s="39" t="s">
        <v>57</v>
      </c>
      <c r="F4" s="39" t="s">
        <v>90</v>
      </c>
    </row>
    <row r="5" spans="1:6" x14ac:dyDescent="0.2">
      <c r="A5" s="37">
        <v>1.3</v>
      </c>
      <c r="B5" s="40" t="s">
        <v>620</v>
      </c>
      <c r="C5" s="39" t="s">
        <v>16</v>
      </c>
      <c r="D5" s="39" t="s">
        <v>37</v>
      </c>
      <c r="E5" s="39" t="s">
        <v>58</v>
      </c>
      <c r="F5" s="39" t="s">
        <v>91</v>
      </c>
    </row>
    <row r="6" spans="1:6" x14ac:dyDescent="0.2">
      <c r="A6" s="37" t="s">
        <v>621</v>
      </c>
      <c r="B6" s="40" t="s">
        <v>622</v>
      </c>
      <c r="C6" s="39" t="s">
        <v>17</v>
      </c>
      <c r="D6" s="39" t="s">
        <v>38</v>
      </c>
      <c r="E6" s="39" t="s">
        <v>59</v>
      </c>
      <c r="F6" s="39" t="s">
        <v>92</v>
      </c>
    </row>
    <row r="7" spans="1:6" ht="26.45" customHeight="1" x14ac:dyDescent="0.2">
      <c r="A7" s="37" t="s">
        <v>623</v>
      </c>
      <c r="B7" s="38" t="s">
        <v>624</v>
      </c>
      <c r="C7" s="39" t="s">
        <v>18</v>
      </c>
      <c r="D7" s="39" t="s">
        <v>39</v>
      </c>
      <c r="E7" s="39" t="s">
        <v>60</v>
      </c>
      <c r="F7" s="39" t="s">
        <v>93</v>
      </c>
    </row>
    <row r="8" spans="1:6" x14ac:dyDescent="0.2">
      <c r="A8" s="41"/>
      <c r="B8" s="40" t="s">
        <v>625</v>
      </c>
      <c r="C8" s="41"/>
      <c r="D8" s="41"/>
      <c r="E8" s="41"/>
      <c r="F8" s="41"/>
    </row>
    <row r="9" spans="1:6" x14ac:dyDescent="0.2">
      <c r="A9" s="39" t="s">
        <v>626</v>
      </c>
      <c r="B9" s="40" t="s">
        <v>627</v>
      </c>
      <c r="C9" s="41"/>
      <c r="D9" s="41"/>
      <c r="E9" s="39" t="s">
        <v>61</v>
      </c>
      <c r="F9" s="39" t="s">
        <v>94</v>
      </c>
    </row>
    <row r="10" spans="1:6" x14ac:dyDescent="0.2">
      <c r="A10" s="39" t="s">
        <v>628</v>
      </c>
      <c r="B10" s="40" t="s">
        <v>629</v>
      </c>
      <c r="C10" s="41"/>
      <c r="D10" s="41"/>
      <c r="E10" s="39" t="s">
        <v>62</v>
      </c>
      <c r="F10" s="39" t="s">
        <v>95</v>
      </c>
    </row>
    <row r="11" spans="1:6" x14ac:dyDescent="0.2">
      <c r="A11" s="39" t="s">
        <v>630</v>
      </c>
      <c r="B11" s="40" t="s">
        <v>631</v>
      </c>
      <c r="C11" s="41"/>
      <c r="D11" s="41"/>
      <c r="E11" s="39" t="s">
        <v>63</v>
      </c>
      <c r="F11" s="39" t="s">
        <v>96</v>
      </c>
    </row>
    <row r="12" spans="1:6" x14ac:dyDescent="0.2">
      <c r="A12" s="39" t="s">
        <v>632</v>
      </c>
      <c r="B12" s="38" t="s">
        <v>633</v>
      </c>
      <c r="C12" s="42" t="s">
        <v>851</v>
      </c>
      <c r="D12" s="39" t="s">
        <v>40</v>
      </c>
      <c r="E12" s="39" t="s">
        <v>64</v>
      </c>
      <c r="F12" s="39" t="s">
        <v>97</v>
      </c>
    </row>
    <row r="13" spans="1:6" x14ac:dyDescent="0.2">
      <c r="A13" s="41"/>
      <c r="B13" s="43" t="s">
        <v>625</v>
      </c>
      <c r="C13" s="41"/>
      <c r="D13" s="41"/>
      <c r="E13" s="41"/>
      <c r="F13" s="41"/>
    </row>
    <row r="14" spans="1:6" x14ac:dyDescent="0.2">
      <c r="A14" s="39" t="s">
        <v>635</v>
      </c>
      <c r="B14" s="40" t="s">
        <v>627</v>
      </c>
      <c r="C14" s="41"/>
      <c r="D14" s="41"/>
      <c r="E14" s="39" t="s">
        <v>65</v>
      </c>
      <c r="F14" s="39" t="s">
        <v>98</v>
      </c>
    </row>
    <row r="15" spans="1:6" x14ac:dyDescent="0.2">
      <c r="A15" s="39" t="s">
        <v>636</v>
      </c>
      <c r="B15" s="40" t="s">
        <v>629</v>
      </c>
      <c r="C15" s="41"/>
      <c r="D15" s="41"/>
      <c r="E15" s="39" t="s">
        <v>66</v>
      </c>
      <c r="F15" s="39" t="s">
        <v>99</v>
      </c>
    </row>
    <row r="16" spans="1:6" x14ac:dyDescent="0.2">
      <c r="A16" s="39" t="s">
        <v>637</v>
      </c>
      <c r="B16" s="40" t="s">
        <v>631</v>
      </c>
      <c r="C16" s="41"/>
      <c r="D16" s="41"/>
      <c r="E16" s="39" t="s">
        <v>67</v>
      </c>
      <c r="F16" s="39" t="s">
        <v>100</v>
      </c>
    </row>
    <row r="17" spans="1:6" ht="25.5" x14ac:dyDescent="0.2">
      <c r="A17" s="41"/>
      <c r="B17" s="40" t="s">
        <v>638</v>
      </c>
      <c r="C17" s="41"/>
      <c r="D17" s="41"/>
      <c r="E17" s="41"/>
      <c r="F17" s="41"/>
    </row>
    <row r="18" spans="1:6" ht="27" customHeight="1" x14ac:dyDescent="0.2">
      <c r="A18" s="39" t="s">
        <v>639</v>
      </c>
      <c r="B18" s="40" t="s">
        <v>640</v>
      </c>
      <c r="C18" s="39" t="s">
        <v>20</v>
      </c>
      <c r="D18" s="39" t="s">
        <v>41</v>
      </c>
      <c r="E18" s="39" t="s">
        <v>68</v>
      </c>
      <c r="F18" s="39" t="s">
        <v>101</v>
      </c>
    </row>
    <row r="19" spans="1:6" x14ac:dyDescent="0.2">
      <c r="A19" s="39" t="s">
        <v>641</v>
      </c>
      <c r="B19" s="40" t="s">
        <v>642</v>
      </c>
      <c r="C19" s="39" t="s">
        <v>21</v>
      </c>
      <c r="D19" s="39" t="s">
        <v>42</v>
      </c>
      <c r="E19" s="39" t="s">
        <v>69</v>
      </c>
      <c r="F19" s="39" t="s">
        <v>102</v>
      </c>
    </row>
    <row r="20" spans="1:6" x14ac:dyDescent="0.2">
      <c r="A20" s="39" t="s">
        <v>643</v>
      </c>
      <c r="B20" s="40" t="s">
        <v>644</v>
      </c>
      <c r="C20" s="39" t="s">
        <v>22</v>
      </c>
      <c r="D20" s="39" t="s">
        <v>43</v>
      </c>
      <c r="E20" s="39" t="s">
        <v>70</v>
      </c>
      <c r="F20" s="39" t="s">
        <v>103</v>
      </c>
    </row>
    <row r="21" spans="1:6" x14ac:dyDescent="0.2">
      <c r="A21" s="39" t="s">
        <v>645</v>
      </c>
      <c r="B21" s="40" t="s">
        <v>646</v>
      </c>
      <c r="C21" s="39" t="s">
        <v>23</v>
      </c>
      <c r="D21" s="39" t="s">
        <v>44</v>
      </c>
      <c r="E21" s="39" t="s">
        <v>71</v>
      </c>
      <c r="F21" s="39" t="s">
        <v>104</v>
      </c>
    </row>
    <row r="22" spans="1:6" x14ac:dyDescent="0.2">
      <c r="A22" s="39" t="s">
        <v>647</v>
      </c>
      <c r="B22" s="40" t="s">
        <v>648</v>
      </c>
      <c r="C22" s="39" t="s">
        <v>24</v>
      </c>
      <c r="D22" s="39" t="s">
        <v>45</v>
      </c>
      <c r="E22" s="39" t="s">
        <v>72</v>
      </c>
      <c r="F22" s="39" t="s">
        <v>105</v>
      </c>
    </row>
    <row r="23" spans="1:6" x14ac:dyDescent="0.2">
      <c r="A23" s="39" t="s">
        <v>649</v>
      </c>
      <c r="B23" s="40" t="s">
        <v>650</v>
      </c>
      <c r="C23" s="39" t="s">
        <v>25</v>
      </c>
      <c r="D23" s="39" t="s">
        <v>46</v>
      </c>
      <c r="E23" s="39" t="s">
        <v>73</v>
      </c>
      <c r="F23" s="39" t="s">
        <v>106</v>
      </c>
    </row>
    <row r="24" spans="1:6" x14ac:dyDescent="0.2">
      <c r="A24" s="39" t="s">
        <v>651</v>
      </c>
      <c r="B24" s="40" t="s">
        <v>652</v>
      </c>
      <c r="C24" s="39" t="s">
        <v>26</v>
      </c>
      <c r="D24" s="39" t="s">
        <v>47</v>
      </c>
      <c r="E24" s="39" t="s">
        <v>74</v>
      </c>
      <c r="F24" s="39" t="s">
        <v>107</v>
      </c>
    </row>
    <row r="25" spans="1:6" x14ac:dyDescent="0.2">
      <c r="A25" s="39" t="s">
        <v>653</v>
      </c>
      <c r="B25" s="38" t="s">
        <v>624</v>
      </c>
      <c r="C25" s="39" t="s">
        <v>27</v>
      </c>
      <c r="D25" s="39" t="s">
        <v>48</v>
      </c>
      <c r="E25" s="39" t="s">
        <v>75</v>
      </c>
      <c r="F25" s="39" t="s">
        <v>108</v>
      </c>
    </row>
    <row r="26" spans="1:6" x14ac:dyDescent="0.2">
      <c r="A26" s="41"/>
      <c r="B26" s="40" t="s">
        <v>625</v>
      </c>
      <c r="C26" s="41"/>
      <c r="D26" s="41"/>
      <c r="E26" s="41"/>
      <c r="F26" s="41"/>
    </row>
    <row r="27" spans="1:6" x14ac:dyDescent="0.2">
      <c r="A27" s="39" t="s">
        <v>654</v>
      </c>
      <c r="B27" s="40" t="s">
        <v>627</v>
      </c>
      <c r="C27" s="41"/>
      <c r="D27" s="41"/>
      <c r="E27" s="39" t="s">
        <v>76</v>
      </c>
      <c r="F27" s="39" t="s">
        <v>109</v>
      </c>
    </row>
    <row r="28" spans="1:6" x14ac:dyDescent="0.2">
      <c r="A28" s="39" t="s">
        <v>655</v>
      </c>
      <c r="B28" s="40" t="s">
        <v>629</v>
      </c>
      <c r="C28" s="41"/>
      <c r="D28" s="41"/>
      <c r="E28" s="39" t="s">
        <v>77</v>
      </c>
      <c r="F28" s="39" t="s">
        <v>110</v>
      </c>
    </row>
    <row r="29" spans="1:6" x14ac:dyDescent="0.2">
      <c r="A29" s="39" t="s">
        <v>656</v>
      </c>
      <c r="B29" s="40" t="s">
        <v>631</v>
      </c>
      <c r="C29" s="41"/>
      <c r="D29" s="41"/>
      <c r="E29" s="39" t="s">
        <v>78</v>
      </c>
      <c r="F29" s="39" t="s">
        <v>111</v>
      </c>
    </row>
    <row r="30" spans="1:6" x14ac:dyDescent="0.2">
      <c r="A30" s="39" t="s">
        <v>657</v>
      </c>
      <c r="B30" s="38" t="s">
        <v>633</v>
      </c>
      <c r="C30" s="39" t="s">
        <v>28</v>
      </c>
      <c r="D30" s="39" t="s">
        <v>49</v>
      </c>
      <c r="E30" s="39" t="s">
        <v>79</v>
      </c>
      <c r="F30" s="39" t="s">
        <v>112</v>
      </c>
    </row>
    <row r="31" spans="1:6" x14ac:dyDescent="0.2">
      <c r="A31" s="41"/>
      <c r="B31" s="40" t="s">
        <v>625</v>
      </c>
      <c r="C31" s="41"/>
      <c r="D31" s="41"/>
      <c r="E31" s="41"/>
      <c r="F31" s="41"/>
    </row>
    <row r="32" spans="1:6" x14ac:dyDescent="0.2">
      <c r="A32" s="39" t="s">
        <v>658</v>
      </c>
      <c r="B32" s="40" t="s">
        <v>627</v>
      </c>
      <c r="C32" s="41"/>
      <c r="D32" s="41"/>
      <c r="E32" s="39" t="s">
        <v>80</v>
      </c>
      <c r="F32" s="39" t="s">
        <v>113</v>
      </c>
    </row>
    <row r="33" spans="1:6" x14ac:dyDescent="0.2">
      <c r="A33" s="39" t="s">
        <v>659</v>
      </c>
      <c r="B33" s="40" t="s">
        <v>629</v>
      </c>
      <c r="C33" s="41"/>
      <c r="D33" s="41"/>
      <c r="E33" s="39" t="s">
        <v>81</v>
      </c>
      <c r="F33" s="39" t="s">
        <v>114</v>
      </c>
    </row>
    <row r="34" spans="1:6" x14ac:dyDescent="0.2">
      <c r="A34" s="39" t="s">
        <v>660</v>
      </c>
      <c r="B34" s="40" t="s">
        <v>631</v>
      </c>
      <c r="C34" s="41"/>
      <c r="D34" s="41"/>
      <c r="E34" s="39" t="s">
        <v>82</v>
      </c>
      <c r="F34" s="39" t="s">
        <v>115</v>
      </c>
    </row>
    <row r="35" spans="1:6" x14ac:dyDescent="0.2">
      <c r="A35" s="41"/>
      <c r="B35" s="40" t="s">
        <v>661</v>
      </c>
      <c r="C35" s="41"/>
      <c r="D35" s="41"/>
      <c r="E35" s="41"/>
      <c r="F35" s="41"/>
    </row>
    <row r="36" spans="1:6" x14ac:dyDescent="0.2">
      <c r="A36" s="39" t="s">
        <v>662</v>
      </c>
      <c r="B36" s="40" t="s">
        <v>642</v>
      </c>
      <c r="C36" s="39" t="s">
        <v>29</v>
      </c>
      <c r="D36" s="39" t="s">
        <v>50</v>
      </c>
      <c r="E36" s="39" t="s">
        <v>83</v>
      </c>
      <c r="F36" s="39" t="s">
        <v>116</v>
      </c>
    </row>
    <row r="37" spans="1:6" x14ac:dyDescent="0.2">
      <c r="A37" s="39" t="s">
        <v>663</v>
      </c>
      <c r="B37" s="40" t="s">
        <v>644</v>
      </c>
      <c r="C37" s="39" t="s">
        <v>30</v>
      </c>
      <c r="D37" s="39" t="s">
        <v>51</v>
      </c>
      <c r="E37" s="39" t="s">
        <v>84</v>
      </c>
      <c r="F37" s="39" t="s">
        <v>117</v>
      </c>
    </row>
    <row r="38" spans="1:6" x14ac:dyDescent="0.2">
      <c r="A38" s="39" t="s">
        <v>664</v>
      </c>
      <c r="B38" s="40" t="s">
        <v>646</v>
      </c>
      <c r="C38" s="39" t="s">
        <v>31</v>
      </c>
      <c r="D38" s="39" t="s">
        <v>52</v>
      </c>
      <c r="E38" s="39" t="s">
        <v>85</v>
      </c>
      <c r="F38" s="39" t="s">
        <v>118</v>
      </c>
    </row>
    <row r="39" spans="1:6" x14ac:dyDescent="0.2">
      <c r="A39" s="39" t="s">
        <v>665</v>
      </c>
      <c r="B39" s="40" t="s">
        <v>666</v>
      </c>
      <c r="C39" s="39" t="s">
        <v>32</v>
      </c>
      <c r="D39" s="39" t="s">
        <v>53</v>
      </c>
      <c r="E39" s="39" t="s">
        <v>86</v>
      </c>
      <c r="F39" s="39" t="s">
        <v>119</v>
      </c>
    </row>
    <row r="40" spans="1:6" x14ac:dyDescent="0.2">
      <c r="A40" s="39" t="s">
        <v>667</v>
      </c>
      <c r="B40" s="40" t="s">
        <v>668</v>
      </c>
      <c r="C40" s="39" t="s">
        <v>33</v>
      </c>
      <c r="D40" s="39" t="s">
        <v>54</v>
      </c>
      <c r="E40" s="39" t="s">
        <v>87</v>
      </c>
      <c r="F40" s="39" t="s">
        <v>120</v>
      </c>
    </row>
    <row r="41" spans="1:6" x14ac:dyDescent="0.2">
      <c r="A41" s="44"/>
      <c r="B41" s="45"/>
      <c r="C41" s="44"/>
      <c r="D41" s="46"/>
      <c r="E41" s="46"/>
      <c r="F41" s="46"/>
    </row>
    <row r="42" spans="1:6" x14ac:dyDescent="0.2">
      <c r="A42" s="127" t="s">
        <v>669</v>
      </c>
      <c r="B42" s="128"/>
      <c r="C42" s="47" t="s">
        <v>617</v>
      </c>
      <c r="D42" s="48"/>
      <c r="E42" s="48"/>
      <c r="F42" s="48"/>
    </row>
    <row r="43" spans="1:6" x14ac:dyDescent="0.2">
      <c r="A43" s="129" t="s">
        <v>670</v>
      </c>
      <c r="B43" s="130"/>
      <c r="C43" s="49" t="s">
        <v>122</v>
      </c>
      <c r="D43" s="48"/>
      <c r="E43" s="48"/>
      <c r="F43" s="48"/>
    </row>
    <row r="44" spans="1:6" x14ac:dyDescent="0.2">
      <c r="A44" s="129" t="s">
        <v>671</v>
      </c>
      <c r="B44" s="130"/>
      <c r="C44" s="49" t="s">
        <v>123</v>
      </c>
      <c r="D44" s="48"/>
      <c r="E44" s="48"/>
      <c r="F44" s="48"/>
    </row>
    <row r="45" spans="1:6" x14ac:dyDescent="0.2">
      <c r="A45" s="129" t="s">
        <v>672</v>
      </c>
      <c r="B45" s="130"/>
      <c r="C45" s="49" t="s">
        <v>124</v>
      </c>
      <c r="D45" s="48"/>
      <c r="E45" s="48"/>
      <c r="F45" s="48"/>
    </row>
    <row r="46" spans="1:6" x14ac:dyDescent="0.2">
      <c r="A46" s="50"/>
      <c r="D46" s="51"/>
      <c r="E46" s="51"/>
      <c r="F46" s="51"/>
    </row>
    <row r="47" spans="1:6" x14ac:dyDescent="0.2">
      <c r="A47" s="34" t="s">
        <v>610</v>
      </c>
      <c r="B47" s="34" t="s">
        <v>611</v>
      </c>
      <c r="C47" s="34" t="s">
        <v>612</v>
      </c>
      <c r="D47" s="34" t="s">
        <v>613</v>
      </c>
      <c r="E47" s="34" t="s">
        <v>614</v>
      </c>
      <c r="F47" s="34" t="s">
        <v>615</v>
      </c>
    </row>
    <row r="48" spans="1:6" x14ac:dyDescent="0.2">
      <c r="A48" s="37">
        <v>2</v>
      </c>
      <c r="B48" s="52" t="s">
        <v>673</v>
      </c>
      <c r="C48" s="39" t="s">
        <v>127</v>
      </c>
      <c r="D48" s="39" t="s">
        <v>130</v>
      </c>
      <c r="E48" s="39" t="s">
        <v>133</v>
      </c>
      <c r="F48" s="39" t="s">
        <v>140</v>
      </c>
    </row>
    <row r="49" spans="1:6" x14ac:dyDescent="0.2">
      <c r="A49" s="37">
        <v>2.1</v>
      </c>
      <c r="B49" s="53" t="s">
        <v>674</v>
      </c>
      <c r="C49" s="39" t="s">
        <v>128</v>
      </c>
      <c r="D49" s="39" t="s">
        <v>131</v>
      </c>
      <c r="E49" s="39" t="s">
        <v>134</v>
      </c>
      <c r="F49" s="39" t="s">
        <v>141</v>
      </c>
    </row>
    <row r="50" spans="1:6" x14ac:dyDescent="0.2">
      <c r="A50" s="41"/>
      <c r="B50" s="53" t="s">
        <v>675</v>
      </c>
      <c r="C50" s="41"/>
      <c r="D50" s="41"/>
      <c r="E50" s="41"/>
      <c r="F50" s="41"/>
    </row>
    <row r="51" spans="1:6" x14ac:dyDescent="0.2">
      <c r="A51" s="37" t="s">
        <v>676</v>
      </c>
      <c r="B51" s="53" t="s">
        <v>677</v>
      </c>
      <c r="C51" s="41"/>
      <c r="D51" s="41"/>
      <c r="E51" s="39" t="s">
        <v>135</v>
      </c>
      <c r="F51" s="39" t="s">
        <v>142</v>
      </c>
    </row>
    <row r="52" spans="1:6" x14ac:dyDescent="0.2">
      <c r="A52" s="37" t="s">
        <v>678</v>
      </c>
      <c r="B52" s="53" t="s">
        <v>679</v>
      </c>
      <c r="C52" s="41"/>
      <c r="D52" s="41"/>
      <c r="E52" s="39" t="s">
        <v>136</v>
      </c>
      <c r="F52" s="39" t="s">
        <v>143</v>
      </c>
    </row>
    <row r="53" spans="1:6" x14ac:dyDescent="0.2">
      <c r="A53" s="37">
        <v>2.2000000000000002</v>
      </c>
      <c r="B53" s="53" t="s">
        <v>680</v>
      </c>
      <c r="C53" s="39" t="s">
        <v>129</v>
      </c>
      <c r="D53" s="39" t="s">
        <v>132</v>
      </c>
      <c r="E53" s="39" t="s">
        <v>137</v>
      </c>
      <c r="F53" s="39" t="s">
        <v>144</v>
      </c>
    </row>
    <row r="54" spans="1:6" x14ac:dyDescent="0.2">
      <c r="A54" s="41"/>
      <c r="B54" s="53" t="s">
        <v>681</v>
      </c>
      <c r="C54" s="41"/>
      <c r="D54" s="41"/>
      <c r="E54" s="41"/>
      <c r="F54" s="41"/>
    </row>
    <row r="55" spans="1:6" x14ac:dyDescent="0.2">
      <c r="A55" s="37" t="s">
        <v>682</v>
      </c>
      <c r="B55" s="53" t="s">
        <v>677</v>
      </c>
      <c r="C55" s="41"/>
      <c r="D55" s="41"/>
      <c r="E55" s="39" t="s">
        <v>138</v>
      </c>
      <c r="F55" s="39" t="s">
        <v>145</v>
      </c>
    </row>
    <row r="56" spans="1:6" x14ac:dyDescent="0.2">
      <c r="A56" s="37" t="s">
        <v>683</v>
      </c>
      <c r="B56" s="53" t="s">
        <v>679</v>
      </c>
      <c r="C56" s="41"/>
      <c r="D56" s="41"/>
      <c r="E56" s="39" t="s">
        <v>139</v>
      </c>
      <c r="F56" s="39" t="s">
        <v>146</v>
      </c>
    </row>
    <row r="57" spans="1:6" x14ac:dyDescent="0.2">
      <c r="A57" s="54"/>
      <c r="B57" s="55"/>
      <c r="C57" s="46"/>
      <c r="D57" s="46"/>
      <c r="E57" s="46"/>
      <c r="F57" s="46"/>
    </row>
    <row r="58" spans="1:6" x14ac:dyDescent="0.2">
      <c r="A58" s="127" t="s">
        <v>684</v>
      </c>
      <c r="B58" s="128"/>
      <c r="C58" s="47" t="s">
        <v>617</v>
      </c>
      <c r="D58" s="48"/>
      <c r="E58" s="48"/>
      <c r="F58" s="48"/>
    </row>
    <row r="59" spans="1:6" x14ac:dyDescent="0.2">
      <c r="A59" s="129" t="s">
        <v>670</v>
      </c>
      <c r="B59" s="130"/>
      <c r="C59" s="49" t="s">
        <v>147</v>
      </c>
      <c r="D59" s="48"/>
      <c r="E59" s="48"/>
      <c r="F59" s="48"/>
    </row>
    <row r="60" spans="1:6" x14ac:dyDescent="0.2">
      <c r="A60" s="129" t="s">
        <v>685</v>
      </c>
      <c r="B60" s="130"/>
      <c r="C60" s="49" t="s">
        <v>148</v>
      </c>
      <c r="D60" s="48"/>
      <c r="E60" s="48"/>
      <c r="F60" s="48"/>
    </row>
    <row r="61" spans="1:6" x14ac:dyDescent="0.2">
      <c r="A61" s="129" t="s">
        <v>672</v>
      </c>
      <c r="B61" s="130"/>
      <c r="C61" s="49" t="s">
        <v>149</v>
      </c>
      <c r="D61" s="56"/>
      <c r="E61" s="57"/>
      <c r="F61" s="58"/>
    </row>
    <row r="62" spans="1:6" x14ac:dyDescent="0.2">
      <c r="A62" s="59"/>
      <c r="D62" s="60"/>
      <c r="E62" s="61"/>
      <c r="F62" s="62"/>
    </row>
    <row r="63" spans="1:6" x14ac:dyDescent="0.2">
      <c r="A63" s="34" t="s">
        <v>610</v>
      </c>
      <c r="B63" s="34" t="s">
        <v>611</v>
      </c>
      <c r="C63" s="34" t="s">
        <v>612</v>
      </c>
      <c r="D63" s="34" t="s">
        <v>613</v>
      </c>
      <c r="E63" s="34" t="s">
        <v>614</v>
      </c>
      <c r="F63" s="34" t="s">
        <v>615</v>
      </c>
    </row>
    <row r="64" spans="1:6" x14ac:dyDescent="0.2">
      <c r="A64" s="37">
        <v>3</v>
      </c>
      <c r="B64" s="63" t="s">
        <v>686</v>
      </c>
      <c r="C64" s="39" t="s">
        <v>151</v>
      </c>
      <c r="D64" s="39" t="s">
        <v>173</v>
      </c>
      <c r="E64" s="39" t="s">
        <v>195</v>
      </c>
      <c r="F64" s="39" t="s">
        <v>247</v>
      </c>
    </row>
    <row r="65" spans="1:6" x14ac:dyDescent="0.2">
      <c r="A65" s="37">
        <v>3.1</v>
      </c>
      <c r="B65" s="64" t="s">
        <v>619</v>
      </c>
      <c r="C65" s="39" t="s">
        <v>152</v>
      </c>
      <c r="D65" s="39" t="s">
        <v>174</v>
      </c>
      <c r="E65" s="39" t="s">
        <v>196</v>
      </c>
      <c r="F65" s="39" t="s">
        <v>248</v>
      </c>
    </row>
    <row r="66" spans="1:6" x14ac:dyDescent="0.2">
      <c r="A66" s="37">
        <v>3.2</v>
      </c>
      <c r="B66" s="64" t="s">
        <v>687</v>
      </c>
      <c r="C66" s="39" t="s">
        <v>153</v>
      </c>
      <c r="D66" s="39" t="s">
        <v>175</v>
      </c>
      <c r="E66" s="39" t="s">
        <v>197</v>
      </c>
      <c r="F66" s="39" t="s">
        <v>249</v>
      </c>
    </row>
    <row r="67" spans="1:6" x14ac:dyDescent="0.2">
      <c r="A67" s="37" t="s">
        <v>688</v>
      </c>
      <c r="B67" s="64" t="s">
        <v>622</v>
      </c>
      <c r="C67" s="39" t="s">
        <v>154</v>
      </c>
      <c r="D67" s="39" t="s">
        <v>176</v>
      </c>
      <c r="E67" s="39" t="s">
        <v>198</v>
      </c>
      <c r="F67" s="39" t="s">
        <v>250</v>
      </c>
    </row>
    <row r="68" spans="1:6" x14ac:dyDescent="0.2">
      <c r="A68" s="41"/>
      <c r="B68" s="40" t="s">
        <v>689</v>
      </c>
      <c r="C68" s="41"/>
      <c r="D68" s="41"/>
      <c r="E68" s="41"/>
      <c r="F68" s="41"/>
    </row>
    <row r="69" spans="1:6" x14ac:dyDescent="0.2">
      <c r="A69" s="37" t="s">
        <v>690</v>
      </c>
      <c r="B69" s="40" t="s">
        <v>691</v>
      </c>
      <c r="C69" s="39" t="s">
        <v>155</v>
      </c>
      <c r="D69" s="39" t="s">
        <v>177</v>
      </c>
      <c r="E69" s="39" t="s">
        <v>199</v>
      </c>
      <c r="F69" s="39" t="s">
        <v>251</v>
      </c>
    </row>
    <row r="70" spans="1:6" x14ac:dyDescent="0.2">
      <c r="A70" s="37" t="s">
        <v>692</v>
      </c>
      <c r="B70" s="40" t="s">
        <v>693</v>
      </c>
      <c r="C70" s="39" t="s">
        <v>156</v>
      </c>
      <c r="D70" s="39" t="s">
        <v>178</v>
      </c>
      <c r="E70" s="39" t="s">
        <v>200</v>
      </c>
      <c r="F70" s="39" t="s">
        <v>252</v>
      </c>
    </row>
    <row r="71" spans="1:6" x14ac:dyDescent="0.2">
      <c r="A71" s="37" t="s">
        <v>694</v>
      </c>
      <c r="B71" s="38" t="s">
        <v>624</v>
      </c>
      <c r="C71" s="39" t="s">
        <v>157</v>
      </c>
      <c r="D71" s="39" t="s">
        <v>179</v>
      </c>
      <c r="E71" s="39" t="s">
        <v>201</v>
      </c>
      <c r="F71" s="39" t="s">
        <v>253</v>
      </c>
    </row>
    <row r="72" spans="1:6" x14ac:dyDescent="0.2">
      <c r="A72" s="41"/>
      <c r="B72" s="40" t="s">
        <v>695</v>
      </c>
      <c r="C72" s="41"/>
      <c r="D72" s="41"/>
      <c r="E72" s="41"/>
      <c r="F72" s="41"/>
    </row>
    <row r="73" spans="1:6" x14ac:dyDescent="0.2">
      <c r="A73" s="37" t="s">
        <v>696</v>
      </c>
      <c r="B73" s="40" t="s">
        <v>697</v>
      </c>
      <c r="C73" s="41"/>
      <c r="D73" s="41"/>
      <c r="E73" s="39" t="s">
        <v>202</v>
      </c>
      <c r="F73" s="39" t="s">
        <v>254</v>
      </c>
    </row>
    <row r="74" spans="1:6" x14ac:dyDescent="0.2">
      <c r="A74" s="37" t="s">
        <v>698</v>
      </c>
      <c r="B74" s="40" t="s">
        <v>699</v>
      </c>
      <c r="C74" s="41"/>
      <c r="D74" s="41"/>
      <c r="E74" s="39" t="s">
        <v>203</v>
      </c>
      <c r="F74" s="39" t="s">
        <v>255</v>
      </c>
    </row>
    <row r="75" spans="1:6" x14ac:dyDescent="0.2">
      <c r="A75" s="37" t="s">
        <v>700</v>
      </c>
      <c r="B75" s="40" t="s">
        <v>701</v>
      </c>
      <c r="C75" s="41"/>
      <c r="D75" s="41"/>
      <c r="E75" s="39" t="s">
        <v>204</v>
      </c>
      <c r="F75" s="39" t="s">
        <v>256</v>
      </c>
    </row>
    <row r="76" spans="1:6" x14ac:dyDescent="0.2">
      <c r="A76" s="37" t="s">
        <v>702</v>
      </c>
      <c r="B76" s="40" t="s">
        <v>703</v>
      </c>
      <c r="C76" s="41"/>
      <c r="D76" s="41"/>
      <c r="E76" s="39" t="s">
        <v>205</v>
      </c>
      <c r="F76" s="39" t="s">
        <v>257</v>
      </c>
    </row>
    <row r="77" spans="1:6" x14ac:dyDescent="0.2">
      <c r="A77" s="37" t="s">
        <v>704</v>
      </c>
      <c r="B77" s="40" t="s">
        <v>705</v>
      </c>
      <c r="C77" s="41"/>
      <c r="D77" s="41"/>
      <c r="E77" s="39" t="s">
        <v>206</v>
      </c>
      <c r="F77" s="39" t="s">
        <v>258</v>
      </c>
    </row>
    <row r="78" spans="1:6" x14ac:dyDescent="0.2">
      <c r="A78" s="37" t="s">
        <v>706</v>
      </c>
      <c r="B78" s="40" t="s">
        <v>707</v>
      </c>
      <c r="C78" s="41"/>
      <c r="D78" s="41"/>
      <c r="E78" s="39" t="s">
        <v>207</v>
      </c>
      <c r="F78" s="39" t="s">
        <v>259</v>
      </c>
    </row>
    <row r="79" spans="1:6" x14ac:dyDescent="0.2">
      <c r="A79" s="37" t="s">
        <v>708</v>
      </c>
      <c r="B79" s="40" t="s">
        <v>629</v>
      </c>
      <c r="C79" s="41"/>
      <c r="D79" s="41"/>
      <c r="E79" s="39" t="s">
        <v>208</v>
      </c>
      <c r="F79" s="39" t="s">
        <v>260</v>
      </c>
    </row>
    <row r="80" spans="1:6" x14ac:dyDescent="0.2">
      <c r="A80" s="37" t="s">
        <v>709</v>
      </c>
      <c r="B80" s="40" t="s">
        <v>710</v>
      </c>
      <c r="C80" s="41"/>
      <c r="D80" s="41"/>
      <c r="E80" s="39" t="s">
        <v>209</v>
      </c>
      <c r="F80" s="39" t="s">
        <v>261</v>
      </c>
    </row>
    <row r="81" spans="1:6" x14ac:dyDescent="0.2">
      <c r="A81" s="37" t="s">
        <v>711</v>
      </c>
      <c r="B81" s="38" t="s">
        <v>712</v>
      </c>
      <c r="C81" s="39" t="s">
        <v>158</v>
      </c>
      <c r="D81" s="39" t="s">
        <v>180</v>
      </c>
      <c r="E81" s="39" t="s">
        <v>210</v>
      </c>
      <c r="F81" s="39" t="s">
        <v>262</v>
      </c>
    </row>
    <row r="82" spans="1:6" x14ac:dyDescent="0.2">
      <c r="A82" s="41"/>
      <c r="B82" s="40" t="s">
        <v>695</v>
      </c>
      <c r="C82" s="41"/>
      <c r="D82" s="41"/>
      <c r="E82" s="41"/>
      <c r="F82" s="41"/>
    </row>
    <row r="83" spans="1:6" x14ac:dyDescent="0.2">
      <c r="A83" s="37" t="s">
        <v>713</v>
      </c>
      <c r="B83" s="40" t="s">
        <v>697</v>
      </c>
      <c r="C83" s="41"/>
      <c r="D83" s="41"/>
      <c r="E83" s="39" t="s">
        <v>211</v>
      </c>
      <c r="F83" s="39" t="s">
        <v>263</v>
      </c>
    </row>
    <row r="84" spans="1:6" x14ac:dyDescent="0.2">
      <c r="A84" s="37" t="s">
        <v>714</v>
      </c>
      <c r="B84" s="40" t="s">
        <v>699</v>
      </c>
      <c r="C84" s="41"/>
      <c r="D84" s="41"/>
      <c r="E84" s="39" t="s">
        <v>212</v>
      </c>
      <c r="F84" s="39" t="s">
        <v>264</v>
      </c>
    </row>
    <row r="85" spans="1:6" x14ac:dyDescent="0.2">
      <c r="A85" s="37" t="s">
        <v>715</v>
      </c>
      <c r="B85" s="40" t="s">
        <v>701</v>
      </c>
      <c r="C85" s="41"/>
      <c r="D85" s="41"/>
      <c r="E85" s="39" t="s">
        <v>213</v>
      </c>
      <c r="F85" s="39" t="s">
        <v>265</v>
      </c>
    </row>
    <row r="86" spans="1:6" x14ac:dyDescent="0.2">
      <c r="A86" s="37" t="s">
        <v>716</v>
      </c>
      <c r="B86" s="40" t="s">
        <v>703</v>
      </c>
      <c r="C86" s="41"/>
      <c r="D86" s="41"/>
      <c r="E86" s="39" t="s">
        <v>214</v>
      </c>
      <c r="F86" s="39" t="s">
        <v>266</v>
      </c>
    </row>
    <row r="87" spans="1:6" x14ac:dyDescent="0.2">
      <c r="A87" s="37" t="s">
        <v>717</v>
      </c>
      <c r="B87" s="40" t="s">
        <v>705</v>
      </c>
      <c r="C87" s="41"/>
      <c r="D87" s="41"/>
      <c r="E87" s="39" t="s">
        <v>215</v>
      </c>
      <c r="F87" s="39" t="s">
        <v>267</v>
      </c>
    </row>
    <row r="88" spans="1:6" x14ac:dyDescent="0.2">
      <c r="A88" s="37" t="s">
        <v>718</v>
      </c>
      <c r="B88" s="40" t="s">
        <v>707</v>
      </c>
      <c r="C88" s="41"/>
      <c r="D88" s="41"/>
      <c r="E88" s="39" t="s">
        <v>216</v>
      </c>
      <c r="F88" s="39" t="s">
        <v>268</v>
      </c>
    </row>
    <row r="89" spans="1:6" x14ac:dyDescent="0.2">
      <c r="A89" s="64" t="s">
        <v>719</v>
      </c>
      <c r="B89" s="64" t="s">
        <v>629</v>
      </c>
      <c r="C89" s="41"/>
      <c r="D89" s="41"/>
      <c r="E89" s="39" t="s">
        <v>217</v>
      </c>
      <c r="F89" s="39" t="s">
        <v>269</v>
      </c>
    </row>
    <row r="90" spans="1:6" x14ac:dyDescent="0.2">
      <c r="A90" s="37" t="s">
        <v>720</v>
      </c>
      <c r="B90" s="40" t="s">
        <v>710</v>
      </c>
      <c r="C90" s="41"/>
      <c r="D90" s="41"/>
      <c r="E90" s="39" t="s">
        <v>218</v>
      </c>
      <c r="F90" s="39" t="s">
        <v>270</v>
      </c>
    </row>
    <row r="91" spans="1:6" x14ac:dyDescent="0.2">
      <c r="A91" s="41"/>
      <c r="B91" s="37" t="s">
        <v>661</v>
      </c>
      <c r="C91" s="41"/>
      <c r="D91" s="41"/>
      <c r="E91" s="41"/>
      <c r="F91" s="41"/>
    </row>
    <row r="92" spans="1:6" x14ac:dyDescent="0.2">
      <c r="A92" s="37" t="s">
        <v>721</v>
      </c>
      <c r="B92" s="37" t="s">
        <v>640</v>
      </c>
      <c r="C92" s="39" t="s">
        <v>159</v>
      </c>
      <c r="D92" s="39" t="s">
        <v>181</v>
      </c>
      <c r="E92" s="39" t="s">
        <v>219</v>
      </c>
      <c r="F92" s="39" t="s">
        <v>271</v>
      </c>
    </row>
    <row r="93" spans="1:6" x14ac:dyDescent="0.2">
      <c r="A93" s="37" t="s">
        <v>722</v>
      </c>
      <c r="B93" s="37" t="s">
        <v>644</v>
      </c>
      <c r="C93" s="39" t="s">
        <v>160</v>
      </c>
      <c r="D93" s="39" t="s">
        <v>182</v>
      </c>
      <c r="E93" s="39" t="s">
        <v>220</v>
      </c>
      <c r="F93" s="39" t="s">
        <v>272</v>
      </c>
    </row>
    <row r="94" spans="1:6" x14ac:dyDescent="0.2">
      <c r="A94" s="37" t="s">
        <v>723</v>
      </c>
      <c r="B94" s="37" t="s">
        <v>646</v>
      </c>
      <c r="C94" s="39" t="s">
        <v>161</v>
      </c>
      <c r="D94" s="39" t="s">
        <v>183</v>
      </c>
      <c r="E94" s="39" t="s">
        <v>221</v>
      </c>
      <c r="F94" s="39" t="s">
        <v>273</v>
      </c>
    </row>
    <row r="95" spans="1:6" x14ac:dyDescent="0.2">
      <c r="A95" s="37" t="s">
        <v>724</v>
      </c>
      <c r="B95" s="37" t="s">
        <v>648</v>
      </c>
      <c r="C95" s="39" t="s">
        <v>162</v>
      </c>
      <c r="D95" s="39" t="s">
        <v>184</v>
      </c>
      <c r="E95" s="39" t="s">
        <v>222</v>
      </c>
      <c r="F95" s="39" t="s">
        <v>274</v>
      </c>
    </row>
    <row r="96" spans="1:6" x14ac:dyDescent="0.2">
      <c r="A96" s="37" t="s">
        <v>725</v>
      </c>
      <c r="B96" s="37" t="s">
        <v>650</v>
      </c>
      <c r="C96" s="39" t="s">
        <v>163</v>
      </c>
      <c r="D96" s="39" t="s">
        <v>185</v>
      </c>
      <c r="E96" s="39" t="s">
        <v>223</v>
      </c>
      <c r="F96" s="39" t="s">
        <v>275</v>
      </c>
    </row>
    <row r="97" spans="1:6" x14ac:dyDescent="0.2">
      <c r="A97" s="37" t="s">
        <v>976</v>
      </c>
      <c r="B97" s="37" t="s">
        <v>978</v>
      </c>
      <c r="C97" s="39" t="s">
        <v>980</v>
      </c>
      <c r="D97" s="39" t="s">
        <v>981</v>
      </c>
      <c r="E97" s="39" t="s">
        <v>982</v>
      </c>
      <c r="F97" s="39" t="s">
        <v>983</v>
      </c>
    </row>
    <row r="98" spans="1:6" x14ac:dyDescent="0.2">
      <c r="A98" s="37" t="s">
        <v>977</v>
      </c>
      <c r="B98" s="37" t="s">
        <v>979</v>
      </c>
      <c r="C98" s="39" t="s">
        <v>984</v>
      </c>
      <c r="D98" s="39" t="s">
        <v>985</v>
      </c>
      <c r="E98" s="39" t="s">
        <v>986</v>
      </c>
      <c r="F98" s="39" t="s">
        <v>987</v>
      </c>
    </row>
    <row r="99" spans="1:6" x14ac:dyDescent="0.2">
      <c r="A99" s="37" t="s">
        <v>726</v>
      </c>
      <c r="B99" s="37" t="s">
        <v>652</v>
      </c>
      <c r="C99" s="39" t="s">
        <v>164</v>
      </c>
      <c r="D99" s="39" t="s">
        <v>186</v>
      </c>
      <c r="E99" s="39" t="s">
        <v>224</v>
      </c>
      <c r="F99" s="39" t="s">
        <v>276</v>
      </c>
    </row>
    <row r="100" spans="1:6" x14ac:dyDescent="0.2">
      <c r="A100" s="41"/>
      <c r="B100" s="37" t="s">
        <v>689</v>
      </c>
      <c r="C100" s="41"/>
      <c r="D100" s="41"/>
      <c r="E100" s="41"/>
      <c r="F100" s="41"/>
    </row>
    <row r="101" spans="1:6" x14ac:dyDescent="0.2">
      <c r="A101" s="37" t="s">
        <v>727</v>
      </c>
      <c r="B101" s="37" t="s">
        <v>691</v>
      </c>
      <c r="C101" s="39" t="s">
        <v>165</v>
      </c>
      <c r="D101" s="39" t="s">
        <v>187</v>
      </c>
      <c r="E101" s="39" t="s">
        <v>225</v>
      </c>
      <c r="F101" s="39" t="s">
        <v>277</v>
      </c>
    </row>
    <row r="102" spans="1:6" x14ac:dyDescent="0.2">
      <c r="A102" s="37" t="s">
        <v>728</v>
      </c>
      <c r="B102" s="37" t="s">
        <v>693</v>
      </c>
      <c r="C102" s="39" t="s">
        <v>166</v>
      </c>
      <c r="D102" s="39" t="s">
        <v>188</v>
      </c>
      <c r="E102" s="39" t="s">
        <v>226</v>
      </c>
      <c r="F102" s="39" t="s">
        <v>278</v>
      </c>
    </row>
    <row r="103" spans="1:6" x14ac:dyDescent="0.2">
      <c r="A103" s="37" t="s">
        <v>729</v>
      </c>
      <c r="B103" s="65" t="s">
        <v>624</v>
      </c>
      <c r="C103" s="39" t="s">
        <v>167</v>
      </c>
      <c r="D103" s="39" t="s">
        <v>189</v>
      </c>
      <c r="E103" s="39" t="s">
        <v>227</v>
      </c>
      <c r="F103" s="39" t="s">
        <v>279</v>
      </c>
    </row>
    <row r="104" spans="1:6" x14ac:dyDescent="0.2">
      <c r="A104" s="41"/>
      <c r="B104" s="37" t="s">
        <v>695</v>
      </c>
      <c r="C104" s="41"/>
      <c r="D104" s="41"/>
      <c r="E104" s="41"/>
      <c r="F104" s="41"/>
    </row>
    <row r="105" spans="1:6" x14ac:dyDescent="0.2">
      <c r="A105" s="37" t="s">
        <v>730</v>
      </c>
      <c r="B105" s="37" t="s">
        <v>697</v>
      </c>
      <c r="C105" s="41"/>
      <c r="D105" s="41"/>
      <c r="E105" s="39" t="s">
        <v>228</v>
      </c>
      <c r="F105" s="39" t="s">
        <v>280</v>
      </c>
    </row>
    <row r="106" spans="1:6" x14ac:dyDescent="0.2">
      <c r="A106" s="37" t="s">
        <v>731</v>
      </c>
      <c r="B106" s="37" t="s">
        <v>699</v>
      </c>
      <c r="C106" s="41"/>
      <c r="D106" s="41"/>
      <c r="E106" s="39" t="s">
        <v>229</v>
      </c>
      <c r="F106" s="39" t="s">
        <v>281</v>
      </c>
    </row>
    <row r="107" spans="1:6" x14ac:dyDescent="0.2">
      <c r="A107" s="37" t="s">
        <v>732</v>
      </c>
      <c r="B107" s="37" t="s">
        <v>701</v>
      </c>
      <c r="C107" s="41"/>
      <c r="D107" s="41"/>
      <c r="E107" s="39" t="s">
        <v>230</v>
      </c>
      <c r="F107" s="39" t="s">
        <v>282</v>
      </c>
    </row>
    <row r="108" spans="1:6" x14ac:dyDescent="0.2">
      <c r="A108" s="37" t="s">
        <v>733</v>
      </c>
      <c r="B108" s="37" t="s">
        <v>703</v>
      </c>
      <c r="C108" s="41"/>
      <c r="D108" s="41"/>
      <c r="E108" s="39" t="s">
        <v>231</v>
      </c>
      <c r="F108" s="39" t="s">
        <v>283</v>
      </c>
    </row>
    <row r="109" spans="1:6" x14ac:dyDescent="0.2">
      <c r="A109" s="37" t="s">
        <v>734</v>
      </c>
      <c r="B109" s="37" t="s">
        <v>707</v>
      </c>
      <c r="C109" s="41"/>
      <c r="D109" s="41"/>
      <c r="E109" s="39" t="s">
        <v>232</v>
      </c>
      <c r="F109" s="39" t="s">
        <v>284</v>
      </c>
    </row>
    <row r="110" spans="1:6" x14ac:dyDescent="0.2">
      <c r="A110" s="37" t="s">
        <v>735</v>
      </c>
      <c r="B110" s="37" t="s">
        <v>629</v>
      </c>
      <c r="C110" s="41"/>
      <c r="D110" s="41"/>
      <c r="E110" s="39" t="s">
        <v>233</v>
      </c>
      <c r="F110" s="39" t="s">
        <v>285</v>
      </c>
    </row>
    <row r="111" spans="1:6" x14ac:dyDescent="0.2">
      <c r="A111" s="37" t="s">
        <v>736</v>
      </c>
      <c r="B111" s="37" t="s">
        <v>710</v>
      </c>
      <c r="C111" s="41"/>
      <c r="D111" s="41"/>
      <c r="E111" s="39" t="s">
        <v>234</v>
      </c>
      <c r="F111" s="39" t="s">
        <v>286</v>
      </c>
    </row>
    <row r="112" spans="1:6" x14ac:dyDescent="0.2">
      <c r="A112" s="37" t="s">
        <v>737</v>
      </c>
      <c r="B112" s="65" t="s">
        <v>633</v>
      </c>
      <c r="C112" s="39" t="s">
        <v>168</v>
      </c>
      <c r="D112" s="39" t="s">
        <v>190</v>
      </c>
      <c r="E112" s="39" t="s">
        <v>235</v>
      </c>
      <c r="F112" s="39" t="s">
        <v>287</v>
      </c>
    </row>
    <row r="113" spans="1:6" x14ac:dyDescent="0.2">
      <c r="A113" s="41"/>
      <c r="B113" s="37" t="s">
        <v>695</v>
      </c>
      <c r="C113" s="41"/>
      <c r="D113" s="41"/>
      <c r="E113" s="41"/>
      <c r="F113" s="41"/>
    </row>
    <row r="114" spans="1:6" x14ac:dyDescent="0.2">
      <c r="A114" s="37" t="s">
        <v>738</v>
      </c>
      <c r="B114" s="37" t="s">
        <v>697</v>
      </c>
      <c r="C114" s="41"/>
      <c r="D114" s="41"/>
      <c r="E114" s="39" t="s">
        <v>236</v>
      </c>
      <c r="F114" s="39" t="s">
        <v>288</v>
      </c>
    </row>
    <row r="115" spans="1:6" x14ac:dyDescent="0.2">
      <c r="A115" s="37" t="s">
        <v>739</v>
      </c>
      <c r="B115" s="37" t="s">
        <v>699</v>
      </c>
      <c r="C115" s="41"/>
      <c r="D115" s="41"/>
      <c r="E115" s="39" t="s">
        <v>237</v>
      </c>
      <c r="F115" s="39" t="s">
        <v>289</v>
      </c>
    </row>
    <row r="116" spans="1:6" x14ac:dyDescent="0.2">
      <c r="A116" s="37" t="s">
        <v>740</v>
      </c>
      <c r="B116" s="37" t="s">
        <v>701</v>
      </c>
      <c r="C116" s="41"/>
      <c r="D116" s="41"/>
      <c r="E116" s="39" t="s">
        <v>238</v>
      </c>
      <c r="F116" s="39" t="s">
        <v>290</v>
      </c>
    </row>
    <row r="117" spans="1:6" x14ac:dyDescent="0.2">
      <c r="A117" s="37" t="s">
        <v>741</v>
      </c>
      <c r="B117" s="37" t="s">
        <v>703</v>
      </c>
      <c r="C117" s="41"/>
      <c r="D117" s="41"/>
      <c r="E117" s="39" t="s">
        <v>239</v>
      </c>
      <c r="F117" s="39" t="s">
        <v>291</v>
      </c>
    </row>
    <row r="118" spans="1:6" x14ac:dyDescent="0.2">
      <c r="A118" s="37" t="s">
        <v>742</v>
      </c>
      <c r="B118" s="37" t="s">
        <v>707</v>
      </c>
      <c r="C118" s="41"/>
      <c r="D118" s="41"/>
      <c r="E118" s="39" t="s">
        <v>240</v>
      </c>
      <c r="F118" s="39" t="s">
        <v>292</v>
      </c>
    </row>
    <row r="119" spans="1:6" x14ac:dyDescent="0.2">
      <c r="A119" s="37" t="s">
        <v>743</v>
      </c>
      <c r="B119" s="37" t="s">
        <v>629</v>
      </c>
      <c r="C119" s="41"/>
      <c r="D119" s="41"/>
      <c r="E119" s="39" t="s">
        <v>241</v>
      </c>
      <c r="F119" s="39" t="s">
        <v>293</v>
      </c>
    </row>
    <row r="120" spans="1:6" x14ac:dyDescent="0.2">
      <c r="A120" s="37" t="s">
        <v>744</v>
      </c>
      <c r="B120" s="37" t="s">
        <v>710</v>
      </c>
      <c r="C120" s="41"/>
      <c r="D120" s="41"/>
      <c r="E120" s="39" t="s">
        <v>242</v>
      </c>
      <c r="F120" s="39" t="s">
        <v>294</v>
      </c>
    </row>
    <row r="121" spans="1:6" x14ac:dyDescent="0.2">
      <c r="A121" s="37"/>
      <c r="B121" s="37" t="s">
        <v>661</v>
      </c>
      <c r="C121" s="41"/>
      <c r="D121" s="41"/>
      <c r="E121" s="41"/>
      <c r="F121" s="41"/>
    </row>
    <row r="122" spans="1:6" x14ac:dyDescent="0.2">
      <c r="A122" s="37" t="s">
        <v>745</v>
      </c>
      <c r="B122" s="37" t="s">
        <v>644</v>
      </c>
      <c r="C122" s="39" t="s">
        <v>169</v>
      </c>
      <c r="D122" s="39" t="s">
        <v>191</v>
      </c>
      <c r="E122" s="39" t="s">
        <v>243</v>
      </c>
      <c r="F122" s="39" t="s">
        <v>295</v>
      </c>
    </row>
    <row r="123" spans="1:6" x14ac:dyDescent="0.2">
      <c r="A123" s="37" t="s">
        <v>746</v>
      </c>
      <c r="B123" s="37" t="s">
        <v>646</v>
      </c>
      <c r="C123" s="39" t="s">
        <v>170</v>
      </c>
      <c r="D123" s="39" t="s">
        <v>192</v>
      </c>
      <c r="E123" s="39" t="s">
        <v>244</v>
      </c>
      <c r="F123" s="39" t="s">
        <v>296</v>
      </c>
    </row>
    <row r="124" spans="1:6" x14ac:dyDescent="0.2">
      <c r="A124" s="37" t="s">
        <v>747</v>
      </c>
      <c r="B124" s="37" t="s">
        <v>748</v>
      </c>
      <c r="C124" s="39" t="s">
        <v>171</v>
      </c>
      <c r="D124" s="39" t="s">
        <v>193</v>
      </c>
      <c r="E124" s="39" t="s">
        <v>245</v>
      </c>
      <c r="F124" s="39" t="s">
        <v>297</v>
      </c>
    </row>
    <row r="125" spans="1:6" x14ac:dyDescent="0.2">
      <c r="A125" s="37" t="s">
        <v>749</v>
      </c>
      <c r="B125" s="37" t="s">
        <v>750</v>
      </c>
      <c r="C125" s="39" t="s">
        <v>172</v>
      </c>
      <c r="D125" s="39" t="s">
        <v>194</v>
      </c>
      <c r="E125" s="39" t="s">
        <v>246</v>
      </c>
      <c r="F125" s="39" t="s">
        <v>298</v>
      </c>
    </row>
    <row r="126" spans="1:6" x14ac:dyDescent="0.2">
      <c r="A126" s="37" t="s">
        <v>988</v>
      </c>
      <c r="B126" s="37" t="s">
        <v>707</v>
      </c>
      <c r="C126" s="39" t="s">
        <v>989</v>
      </c>
      <c r="D126" s="39" t="s">
        <v>990</v>
      </c>
      <c r="E126" s="39" t="s">
        <v>991</v>
      </c>
      <c r="F126" s="39" t="s">
        <v>992</v>
      </c>
    </row>
    <row r="127" spans="1:6" x14ac:dyDescent="0.2">
      <c r="A127" s="66"/>
      <c r="B127" s="66"/>
      <c r="C127" s="46"/>
      <c r="D127" s="46"/>
      <c r="E127" s="46"/>
      <c r="F127" s="46"/>
    </row>
    <row r="128" spans="1:6" x14ac:dyDescent="0.2">
      <c r="A128" s="127" t="s">
        <v>751</v>
      </c>
      <c r="B128" s="128"/>
      <c r="C128" s="47" t="s">
        <v>617</v>
      </c>
      <c r="D128" s="48"/>
      <c r="E128" s="48"/>
      <c r="F128" s="48"/>
    </row>
    <row r="129" spans="1:6" x14ac:dyDescent="0.2">
      <c r="A129" s="129" t="s">
        <v>670</v>
      </c>
      <c r="B129" s="130"/>
      <c r="C129" s="49" t="s">
        <v>299</v>
      </c>
      <c r="D129" s="48"/>
      <c r="E129" s="48"/>
      <c r="F129" s="48"/>
    </row>
    <row r="130" spans="1:6" x14ac:dyDescent="0.2">
      <c r="A130" s="129" t="s">
        <v>671</v>
      </c>
      <c r="B130" s="130"/>
      <c r="C130" s="49" t="s">
        <v>300</v>
      </c>
      <c r="D130" s="48"/>
      <c r="E130" s="48"/>
      <c r="F130" s="48"/>
    </row>
    <row r="131" spans="1:6" x14ac:dyDescent="0.2">
      <c r="A131" s="129" t="s">
        <v>672</v>
      </c>
      <c r="B131" s="130"/>
      <c r="C131" s="49" t="s">
        <v>301</v>
      </c>
      <c r="D131" s="57"/>
      <c r="E131" s="57"/>
      <c r="F131" s="57"/>
    </row>
    <row r="132" spans="1:6" x14ac:dyDescent="0.2">
      <c r="A132" s="61"/>
      <c r="B132" s="61"/>
      <c r="C132" s="61"/>
      <c r="D132" s="61"/>
      <c r="E132" s="61"/>
      <c r="F132" s="61"/>
    </row>
    <row r="133" spans="1:6" x14ac:dyDescent="0.2">
      <c r="A133" s="34" t="s">
        <v>610</v>
      </c>
      <c r="B133" s="34" t="s">
        <v>611</v>
      </c>
      <c r="C133" s="34" t="s">
        <v>612</v>
      </c>
      <c r="D133" s="34" t="s">
        <v>613</v>
      </c>
      <c r="E133" s="34" t="s">
        <v>614</v>
      </c>
      <c r="F133" s="34" t="s">
        <v>615</v>
      </c>
    </row>
    <row r="134" spans="1:6" x14ac:dyDescent="0.2">
      <c r="A134" s="37">
        <v>4</v>
      </c>
      <c r="B134" s="63" t="s">
        <v>752</v>
      </c>
      <c r="C134" s="39" t="s">
        <v>303</v>
      </c>
      <c r="D134" s="39" t="s">
        <v>322</v>
      </c>
      <c r="E134" s="39" t="s">
        <v>341</v>
      </c>
      <c r="F134" s="39" t="s">
        <v>390</v>
      </c>
    </row>
    <row r="135" spans="1:6" x14ac:dyDescent="0.2">
      <c r="A135" s="37">
        <v>4.0999999999999996</v>
      </c>
      <c r="B135" s="37" t="s">
        <v>619</v>
      </c>
      <c r="C135" s="39" t="s">
        <v>304</v>
      </c>
      <c r="D135" s="39" t="s">
        <v>323</v>
      </c>
      <c r="E135" s="39" t="s">
        <v>342</v>
      </c>
      <c r="F135" s="39" t="s">
        <v>391</v>
      </c>
    </row>
    <row r="136" spans="1:6" x14ac:dyDescent="0.2">
      <c r="A136" s="37">
        <v>4.2</v>
      </c>
      <c r="B136" s="37" t="s">
        <v>687</v>
      </c>
      <c r="C136" s="39" t="s">
        <v>305</v>
      </c>
      <c r="D136" s="39" t="s">
        <v>324</v>
      </c>
      <c r="E136" s="39" t="s">
        <v>343</v>
      </c>
      <c r="F136" s="39" t="s">
        <v>392</v>
      </c>
    </row>
    <row r="137" spans="1:6" x14ac:dyDescent="0.2">
      <c r="A137" s="37" t="s">
        <v>753</v>
      </c>
      <c r="B137" s="37" t="s">
        <v>754</v>
      </c>
      <c r="C137" s="39" t="s">
        <v>306</v>
      </c>
      <c r="D137" s="39" t="s">
        <v>325</v>
      </c>
      <c r="E137" s="39" t="s">
        <v>344</v>
      </c>
      <c r="F137" s="39" t="s">
        <v>393</v>
      </c>
    </row>
    <row r="138" spans="1:6" x14ac:dyDescent="0.2">
      <c r="A138" s="41"/>
      <c r="B138" s="37" t="s">
        <v>689</v>
      </c>
      <c r="C138" s="41"/>
      <c r="D138" s="41"/>
      <c r="E138" s="41"/>
      <c r="F138" s="41"/>
    </row>
    <row r="139" spans="1:6" x14ac:dyDescent="0.2">
      <c r="A139" s="37" t="s">
        <v>755</v>
      </c>
      <c r="B139" s="37" t="s">
        <v>691</v>
      </c>
      <c r="C139" s="39" t="s">
        <v>307</v>
      </c>
      <c r="D139" s="39" t="s">
        <v>326</v>
      </c>
      <c r="E139" s="39" t="s">
        <v>345</v>
      </c>
      <c r="F139" s="39" t="s">
        <v>394</v>
      </c>
    </row>
    <row r="140" spans="1:6" x14ac:dyDescent="0.2">
      <c r="A140" s="37" t="s">
        <v>756</v>
      </c>
      <c r="B140" s="37" t="s">
        <v>693</v>
      </c>
      <c r="C140" s="39" t="s">
        <v>308</v>
      </c>
      <c r="D140" s="39" t="s">
        <v>327</v>
      </c>
      <c r="E140" s="39" t="s">
        <v>346</v>
      </c>
      <c r="F140" s="39" t="s">
        <v>395</v>
      </c>
    </row>
    <row r="141" spans="1:6" x14ac:dyDescent="0.2">
      <c r="A141" s="37" t="s">
        <v>757</v>
      </c>
      <c r="B141" s="65" t="s">
        <v>624</v>
      </c>
      <c r="C141" s="39" t="s">
        <v>309</v>
      </c>
      <c r="D141" s="39" t="s">
        <v>328</v>
      </c>
      <c r="E141" s="39" t="s">
        <v>347</v>
      </c>
      <c r="F141" s="39" t="s">
        <v>396</v>
      </c>
    </row>
    <row r="142" spans="1:6" x14ac:dyDescent="0.2">
      <c r="A142" s="41"/>
      <c r="B142" s="37" t="s">
        <v>695</v>
      </c>
      <c r="C142" s="41"/>
      <c r="D142" s="41"/>
      <c r="E142" s="41"/>
      <c r="F142" s="41"/>
    </row>
    <row r="143" spans="1:6" x14ac:dyDescent="0.2">
      <c r="A143" s="37" t="s">
        <v>758</v>
      </c>
      <c r="B143" s="37" t="s">
        <v>697</v>
      </c>
      <c r="C143" s="41"/>
      <c r="D143" s="41"/>
      <c r="E143" s="39" t="s">
        <v>348</v>
      </c>
      <c r="F143" s="39" t="s">
        <v>397</v>
      </c>
    </row>
    <row r="144" spans="1:6" x14ac:dyDescent="0.2">
      <c r="A144" s="37" t="s">
        <v>759</v>
      </c>
      <c r="B144" s="37" t="s">
        <v>699</v>
      </c>
      <c r="C144" s="41"/>
      <c r="D144" s="41"/>
      <c r="E144" s="39" t="s">
        <v>349</v>
      </c>
      <c r="F144" s="39" t="s">
        <v>398</v>
      </c>
    </row>
    <row r="145" spans="1:6" x14ac:dyDescent="0.2">
      <c r="A145" s="37" t="s">
        <v>760</v>
      </c>
      <c r="B145" s="37" t="s">
        <v>701</v>
      </c>
      <c r="C145" s="41"/>
      <c r="D145" s="41"/>
      <c r="E145" s="39" t="s">
        <v>350</v>
      </c>
      <c r="F145" s="39" t="s">
        <v>399</v>
      </c>
    </row>
    <row r="146" spans="1:6" x14ac:dyDescent="0.2">
      <c r="A146" s="37" t="s">
        <v>761</v>
      </c>
      <c r="B146" s="37" t="s">
        <v>703</v>
      </c>
      <c r="C146" s="41"/>
      <c r="D146" s="41"/>
      <c r="E146" s="39" t="s">
        <v>351</v>
      </c>
      <c r="F146" s="39" t="s">
        <v>400</v>
      </c>
    </row>
    <row r="147" spans="1:6" x14ac:dyDescent="0.2">
      <c r="A147" s="37" t="s">
        <v>762</v>
      </c>
      <c r="B147" s="37" t="s">
        <v>705</v>
      </c>
      <c r="C147" s="41"/>
      <c r="D147" s="41"/>
      <c r="E147" s="39" t="s">
        <v>352</v>
      </c>
      <c r="F147" s="39" t="s">
        <v>401</v>
      </c>
    </row>
    <row r="148" spans="1:6" x14ac:dyDescent="0.2">
      <c r="A148" s="37" t="s">
        <v>763</v>
      </c>
      <c r="B148" s="37" t="s">
        <v>707</v>
      </c>
      <c r="C148" s="41"/>
      <c r="D148" s="41"/>
      <c r="E148" s="39" t="s">
        <v>353</v>
      </c>
      <c r="F148" s="39" t="s">
        <v>402</v>
      </c>
    </row>
    <row r="149" spans="1:6" x14ac:dyDescent="0.2">
      <c r="A149" s="37" t="s">
        <v>764</v>
      </c>
      <c r="B149" s="37" t="s">
        <v>629</v>
      </c>
      <c r="C149" s="41"/>
      <c r="D149" s="41"/>
      <c r="E149" s="39" t="s">
        <v>354</v>
      </c>
      <c r="F149" s="39" t="s">
        <v>403</v>
      </c>
    </row>
    <row r="150" spans="1:6" x14ac:dyDescent="0.2">
      <c r="A150" s="37" t="s">
        <v>765</v>
      </c>
      <c r="B150" s="37" t="s">
        <v>710</v>
      </c>
      <c r="C150" s="41"/>
      <c r="D150" s="41"/>
      <c r="E150" s="39" t="s">
        <v>355</v>
      </c>
      <c r="F150" s="39" t="s">
        <v>404</v>
      </c>
    </row>
    <row r="151" spans="1:6" x14ac:dyDescent="0.2">
      <c r="A151" s="37" t="s">
        <v>766</v>
      </c>
      <c r="B151" s="65" t="s">
        <v>633</v>
      </c>
      <c r="C151" s="39" t="s">
        <v>310</v>
      </c>
      <c r="D151" s="39" t="s">
        <v>329</v>
      </c>
      <c r="E151" s="39" t="s">
        <v>356</v>
      </c>
      <c r="F151" s="39" t="s">
        <v>405</v>
      </c>
    </row>
    <row r="152" spans="1:6" x14ac:dyDescent="0.2">
      <c r="A152" s="41"/>
      <c r="B152" s="37" t="s">
        <v>695</v>
      </c>
      <c r="C152" s="41"/>
      <c r="D152" s="41"/>
      <c r="E152" s="41"/>
      <c r="F152" s="41"/>
    </row>
    <row r="153" spans="1:6" x14ac:dyDescent="0.2">
      <c r="A153" s="37" t="s">
        <v>767</v>
      </c>
      <c r="B153" s="37" t="s">
        <v>697</v>
      </c>
      <c r="C153" s="41"/>
      <c r="D153" s="41"/>
      <c r="E153" s="39" t="s">
        <v>357</v>
      </c>
      <c r="F153" s="39" t="s">
        <v>406</v>
      </c>
    </row>
    <row r="154" spans="1:6" x14ac:dyDescent="0.2">
      <c r="A154" s="37" t="s">
        <v>768</v>
      </c>
      <c r="B154" s="37" t="s">
        <v>699</v>
      </c>
      <c r="C154" s="41"/>
      <c r="D154" s="41"/>
      <c r="E154" s="39" t="s">
        <v>358</v>
      </c>
      <c r="F154" s="39" t="s">
        <v>407</v>
      </c>
    </row>
    <row r="155" spans="1:6" x14ac:dyDescent="0.2">
      <c r="A155" s="37" t="s">
        <v>769</v>
      </c>
      <c r="B155" s="37" t="s">
        <v>701</v>
      </c>
      <c r="C155" s="41"/>
      <c r="D155" s="41"/>
      <c r="E155" s="39" t="s">
        <v>359</v>
      </c>
      <c r="F155" s="39" t="s">
        <v>408</v>
      </c>
    </row>
    <row r="156" spans="1:6" x14ac:dyDescent="0.2">
      <c r="A156" s="37" t="s">
        <v>770</v>
      </c>
      <c r="B156" s="37" t="s">
        <v>703</v>
      </c>
      <c r="C156" s="41"/>
      <c r="D156" s="41"/>
      <c r="E156" s="39" t="s">
        <v>360</v>
      </c>
      <c r="F156" s="39" t="s">
        <v>409</v>
      </c>
    </row>
    <row r="157" spans="1:6" x14ac:dyDescent="0.2">
      <c r="A157" s="37" t="s">
        <v>771</v>
      </c>
      <c r="B157" s="37" t="s">
        <v>705</v>
      </c>
      <c r="C157" s="41"/>
      <c r="D157" s="41"/>
      <c r="E157" s="39" t="s">
        <v>361</v>
      </c>
      <c r="F157" s="39" t="s">
        <v>410</v>
      </c>
    </row>
    <row r="158" spans="1:6" x14ac:dyDescent="0.2">
      <c r="A158" s="37" t="s">
        <v>772</v>
      </c>
      <c r="B158" s="37" t="s">
        <v>707</v>
      </c>
      <c r="C158" s="41"/>
      <c r="D158" s="41"/>
      <c r="E158" s="39" t="s">
        <v>362</v>
      </c>
      <c r="F158" s="39" t="s">
        <v>411</v>
      </c>
    </row>
    <row r="159" spans="1:6" x14ac:dyDescent="0.2">
      <c r="A159" s="37" t="s">
        <v>773</v>
      </c>
      <c r="B159" s="37" t="s">
        <v>629</v>
      </c>
      <c r="C159" s="41"/>
      <c r="D159" s="41"/>
      <c r="E159" s="39" t="s">
        <v>363</v>
      </c>
      <c r="F159" s="39" t="s">
        <v>412</v>
      </c>
    </row>
    <row r="160" spans="1:6" x14ac:dyDescent="0.2">
      <c r="A160" s="37" t="s">
        <v>774</v>
      </c>
      <c r="B160" s="37" t="s">
        <v>710</v>
      </c>
      <c r="C160" s="41"/>
      <c r="D160" s="41"/>
      <c r="E160" s="39" t="s">
        <v>364</v>
      </c>
      <c r="F160" s="39" t="s">
        <v>413</v>
      </c>
    </row>
    <row r="161" spans="1:6" x14ac:dyDescent="0.2">
      <c r="A161" s="41"/>
      <c r="B161" s="37" t="s">
        <v>661</v>
      </c>
      <c r="C161" s="41"/>
      <c r="D161" s="41"/>
      <c r="E161" s="41"/>
      <c r="F161" s="41"/>
    </row>
    <row r="162" spans="1:6" x14ac:dyDescent="0.2">
      <c r="A162" s="37" t="s">
        <v>775</v>
      </c>
      <c r="B162" s="37" t="s">
        <v>640</v>
      </c>
      <c r="C162" s="39" t="s">
        <v>311</v>
      </c>
      <c r="D162" s="39" t="s">
        <v>330</v>
      </c>
      <c r="E162" s="39" t="s">
        <v>365</v>
      </c>
      <c r="F162" s="39" t="s">
        <v>414</v>
      </c>
    </row>
    <row r="163" spans="1:6" x14ac:dyDescent="0.2">
      <c r="A163" s="37" t="s">
        <v>776</v>
      </c>
      <c r="B163" s="37" t="s">
        <v>646</v>
      </c>
      <c r="C163" s="39" t="s">
        <v>312</v>
      </c>
      <c r="D163" s="39" t="s">
        <v>331</v>
      </c>
      <c r="E163" s="39" t="s">
        <v>366</v>
      </c>
      <c r="F163" s="39" t="s">
        <v>415</v>
      </c>
    </row>
    <row r="164" spans="1:6" x14ac:dyDescent="0.2">
      <c r="A164" s="37" t="s">
        <v>777</v>
      </c>
      <c r="B164" s="37" t="s">
        <v>650</v>
      </c>
      <c r="C164" s="39" t="s">
        <v>313</v>
      </c>
      <c r="D164" s="39" t="s">
        <v>332</v>
      </c>
      <c r="E164" s="39" t="s">
        <v>367</v>
      </c>
      <c r="F164" s="39" t="s">
        <v>416</v>
      </c>
    </row>
    <row r="165" spans="1:6" x14ac:dyDescent="0.2">
      <c r="A165" s="37" t="s">
        <v>1002</v>
      </c>
      <c r="B165" s="37" t="s">
        <v>978</v>
      </c>
      <c r="C165" s="39" t="s">
        <v>1004</v>
      </c>
      <c r="D165" s="39" t="s">
        <v>1005</v>
      </c>
      <c r="E165" s="39" t="s">
        <v>1006</v>
      </c>
      <c r="F165" s="39" t="s">
        <v>1007</v>
      </c>
    </row>
    <row r="166" spans="1:6" x14ac:dyDescent="0.2">
      <c r="A166" s="37" t="s">
        <v>1003</v>
      </c>
      <c r="B166" s="37" t="s">
        <v>979</v>
      </c>
      <c r="C166" s="39" t="s">
        <v>1008</v>
      </c>
      <c r="D166" s="39" t="s">
        <v>1009</v>
      </c>
      <c r="E166" s="39" t="s">
        <v>1010</v>
      </c>
      <c r="F166" s="39" t="s">
        <v>1011</v>
      </c>
    </row>
    <row r="167" spans="1:6" x14ac:dyDescent="0.2">
      <c r="A167" s="37" t="s">
        <v>778</v>
      </c>
      <c r="B167" s="37" t="s">
        <v>779</v>
      </c>
      <c r="C167" s="39" t="s">
        <v>314</v>
      </c>
      <c r="D167" s="39" t="s">
        <v>333</v>
      </c>
      <c r="E167" s="39" t="s">
        <v>368</v>
      </c>
      <c r="F167" s="39" t="s">
        <v>417</v>
      </c>
    </row>
    <row r="168" spans="1:6" x14ac:dyDescent="0.2">
      <c r="A168" s="41"/>
      <c r="B168" s="37" t="s">
        <v>689</v>
      </c>
      <c r="C168" s="41"/>
      <c r="D168" s="41"/>
      <c r="E168" s="41"/>
      <c r="F168" s="41"/>
    </row>
    <row r="169" spans="1:6" x14ac:dyDescent="0.2">
      <c r="A169" s="37" t="s">
        <v>780</v>
      </c>
      <c r="B169" s="37" t="s">
        <v>691</v>
      </c>
      <c r="C169" s="39" t="s">
        <v>315</v>
      </c>
      <c r="D169" s="39" t="s">
        <v>334</v>
      </c>
      <c r="E169" s="39" t="s">
        <v>369</v>
      </c>
      <c r="F169" s="39" t="s">
        <v>418</v>
      </c>
    </row>
    <row r="170" spans="1:6" x14ac:dyDescent="0.2">
      <c r="A170" s="37" t="s">
        <v>781</v>
      </c>
      <c r="B170" s="37" t="s">
        <v>693</v>
      </c>
      <c r="C170" s="39" t="s">
        <v>316</v>
      </c>
      <c r="D170" s="39" t="s">
        <v>335</v>
      </c>
      <c r="E170" s="39" t="s">
        <v>370</v>
      </c>
      <c r="F170" s="39" t="s">
        <v>419</v>
      </c>
    </row>
    <row r="171" spans="1:6" x14ac:dyDescent="0.2">
      <c r="A171" s="37" t="s">
        <v>782</v>
      </c>
      <c r="B171" s="65" t="s">
        <v>783</v>
      </c>
      <c r="C171" s="39" t="s">
        <v>317</v>
      </c>
      <c r="D171" s="39" t="s">
        <v>336</v>
      </c>
      <c r="E171" s="39" t="s">
        <v>371</v>
      </c>
      <c r="F171" s="39" t="s">
        <v>420</v>
      </c>
    </row>
    <row r="172" spans="1:6" x14ac:dyDescent="0.2">
      <c r="A172" s="41"/>
      <c r="B172" s="37" t="s">
        <v>695</v>
      </c>
      <c r="C172" s="41"/>
      <c r="D172" s="41"/>
      <c r="E172" s="41"/>
      <c r="F172" s="41"/>
    </row>
    <row r="173" spans="1:6" x14ac:dyDescent="0.2">
      <c r="A173" s="37" t="s">
        <v>784</v>
      </c>
      <c r="B173" s="37" t="s">
        <v>697</v>
      </c>
      <c r="C173" s="41"/>
      <c r="D173" s="41"/>
      <c r="E173" s="39" t="s">
        <v>372</v>
      </c>
      <c r="F173" s="39" t="s">
        <v>421</v>
      </c>
    </row>
    <row r="174" spans="1:6" x14ac:dyDescent="0.2">
      <c r="A174" s="37" t="s">
        <v>785</v>
      </c>
      <c r="B174" s="37" t="s">
        <v>699</v>
      </c>
      <c r="C174" s="41"/>
      <c r="D174" s="41"/>
      <c r="E174" s="39" t="s">
        <v>373</v>
      </c>
      <c r="F174" s="39" t="s">
        <v>422</v>
      </c>
    </row>
    <row r="175" spans="1:6" x14ac:dyDescent="0.2">
      <c r="A175" s="37" t="s">
        <v>786</v>
      </c>
      <c r="B175" s="37" t="s">
        <v>701</v>
      </c>
      <c r="C175" s="41"/>
      <c r="D175" s="41"/>
      <c r="E175" s="39" t="s">
        <v>374</v>
      </c>
      <c r="F175" s="39" t="s">
        <v>423</v>
      </c>
    </row>
    <row r="176" spans="1:6" x14ac:dyDescent="0.2">
      <c r="A176" s="37" t="s">
        <v>787</v>
      </c>
      <c r="B176" s="37" t="s">
        <v>703</v>
      </c>
      <c r="C176" s="41"/>
      <c r="D176" s="41"/>
      <c r="E176" s="39" t="s">
        <v>375</v>
      </c>
      <c r="F176" s="39" t="s">
        <v>424</v>
      </c>
    </row>
    <row r="177" spans="1:6" x14ac:dyDescent="0.2">
      <c r="A177" s="37" t="s">
        <v>788</v>
      </c>
      <c r="B177" s="37" t="s">
        <v>707</v>
      </c>
      <c r="C177" s="41"/>
      <c r="D177" s="41"/>
      <c r="E177" s="39" t="s">
        <v>376</v>
      </c>
      <c r="F177" s="39" t="s">
        <v>425</v>
      </c>
    </row>
    <row r="178" spans="1:6" x14ac:dyDescent="0.2">
      <c r="A178" s="37" t="s">
        <v>789</v>
      </c>
      <c r="B178" s="37" t="s">
        <v>629</v>
      </c>
      <c r="C178" s="41"/>
      <c r="D178" s="41"/>
      <c r="E178" s="39" t="s">
        <v>377</v>
      </c>
      <c r="F178" s="39" t="s">
        <v>426</v>
      </c>
    </row>
    <row r="179" spans="1:6" x14ac:dyDescent="0.2">
      <c r="A179" s="37" t="s">
        <v>790</v>
      </c>
      <c r="B179" s="37" t="s">
        <v>710</v>
      </c>
      <c r="C179" s="41"/>
      <c r="D179" s="41"/>
      <c r="E179" s="39" t="s">
        <v>378</v>
      </c>
      <c r="F179" s="39" t="s">
        <v>427</v>
      </c>
    </row>
    <row r="180" spans="1:6" x14ac:dyDescent="0.2">
      <c r="A180" s="64" t="s">
        <v>791</v>
      </c>
      <c r="B180" s="52" t="s">
        <v>633</v>
      </c>
      <c r="C180" s="39" t="s">
        <v>318</v>
      </c>
      <c r="D180" s="39" t="s">
        <v>337</v>
      </c>
      <c r="E180" s="39" t="s">
        <v>379</v>
      </c>
      <c r="F180" s="39" t="s">
        <v>428</v>
      </c>
    </row>
    <row r="181" spans="1:6" x14ac:dyDescent="0.2">
      <c r="A181" s="41"/>
      <c r="B181" s="64" t="s">
        <v>695</v>
      </c>
      <c r="C181" s="41"/>
      <c r="D181" s="41"/>
      <c r="E181" s="41"/>
      <c r="F181" s="41"/>
    </row>
    <row r="182" spans="1:6" x14ac:dyDescent="0.2">
      <c r="A182" s="64" t="s">
        <v>792</v>
      </c>
      <c r="B182" s="64" t="s">
        <v>697</v>
      </c>
      <c r="C182" s="41"/>
      <c r="D182" s="41"/>
      <c r="E182" s="39" t="s">
        <v>380</v>
      </c>
      <c r="F182" s="39" t="s">
        <v>429</v>
      </c>
    </row>
    <row r="183" spans="1:6" x14ac:dyDescent="0.2">
      <c r="A183" s="64" t="s">
        <v>793</v>
      </c>
      <c r="B183" s="64" t="s">
        <v>699</v>
      </c>
      <c r="C183" s="41"/>
      <c r="D183" s="41"/>
      <c r="E183" s="39" t="s">
        <v>381</v>
      </c>
      <c r="F183" s="39" t="s">
        <v>430</v>
      </c>
    </row>
    <row r="184" spans="1:6" x14ac:dyDescent="0.2">
      <c r="A184" s="64" t="s">
        <v>794</v>
      </c>
      <c r="B184" s="64" t="s">
        <v>701</v>
      </c>
      <c r="C184" s="41"/>
      <c r="D184" s="41"/>
      <c r="E184" s="39" t="s">
        <v>382</v>
      </c>
      <c r="F184" s="39" t="s">
        <v>431</v>
      </c>
    </row>
    <row r="185" spans="1:6" x14ac:dyDescent="0.2">
      <c r="A185" s="64" t="s">
        <v>795</v>
      </c>
      <c r="B185" s="64" t="s">
        <v>703</v>
      </c>
      <c r="C185" s="41"/>
      <c r="D185" s="41"/>
      <c r="E185" s="39" t="s">
        <v>383</v>
      </c>
      <c r="F185" s="39" t="s">
        <v>432</v>
      </c>
    </row>
    <row r="186" spans="1:6" x14ac:dyDescent="0.2">
      <c r="A186" s="64" t="s">
        <v>796</v>
      </c>
      <c r="B186" s="64" t="s">
        <v>707</v>
      </c>
      <c r="C186" s="41"/>
      <c r="D186" s="41"/>
      <c r="E186" s="39" t="s">
        <v>384</v>
      </c>
      <c r="F186" s="39" t="s">
        <v>433</v>
      </c>
    </row>
    <row r="187" spans="1:6" x14ac:dyDescent="0.2">
      <c r="A187" s="64" t="s">
        <v>797</v>
      </c>
      <c r="B187" s="64" t="s">
        <v>629</v>
      </c>
      <c r="C187" s="41"/>
      <c r="D187" s="41"/>
      <c r="E187" s="39" t="s">
        <v>385</v>
      </c>
      <c r="F187" s="39" t="s">
        <v>434</v>
      </c>
    </row>
    <row r="188" spans="1:6" x14ac:dyDescent="0.2">
      <c r="A188" s="64" t="s">
        <v>798</v>
      </c>
      <c r="B188" s="64" t="s">
        <v>710</v>
      </c>
      <c r="C188" s="41"/>
      <c r="D188" s="41"/>
      <c r="E188" s="39" t="s">
        <v>386</v>
      </c>
      <c r="F188" s="39" t="s">
        <v>435</v>
      </c>
    </row>
    <row r="189" spans="1:6" x14ac:dyDescent="0.2">
      <c r="A189" s="41"/>
      <c r="B189" s="64" t="s">
        <v>661</v>
      </c>
      <c r="C189" s="41"/>
      <c r="D189" s="41"/>
      <c r="E189" s="41"/>
      <c r="F189" s="41"/>
    </row>
    <row r="190" spans="1:6" x14ac:dyDescent="0.2">
      <c r="A190" s="64" t="s">
        <v>799</v>
      </c>
      <c r="B190" s="64" t="s">
        <v>646</v>
      </c>
      <c r="C190" s="39" t="s">
        <v>319</v>
      </c>
      <c r="D190" s="39" t="s">
        <v>338</v>
      </c>
      <c r="E190" s="39" t="s">
        <v>387</v>
      </c>
      <c r="F190" s="39" t="s">
        <v>436</v>
      </c>
    </row>
    <row r="191" spans="1:6" x14ac:dyDescent="0.2">
      <c r="A191" s="64" t="s">
        <v>800</v>
      </c>
      <c r="B191" s="64" t="s">
        <v>748</v>
      </c>
      <c r="C191" s="39" t="s">
        <v>320</v>
      </c>
      <c r="D191" s="39" t="s">
        <v>339</v>
      </c>
      <c r="E191" s="39" t="s">
        <v>388</v>
      </c>
      <c r="F191" s="39" t="s">
        <v>437</v>
      </c>
    </row>
    <row r="192" spans="1:6" x14ac:dyDescent="0.2">
      <c r="A192" s="64" t="s">
        <v>801</v>
      </c>
      <c r="B192" s="64" t="s">
        <v>750</v>
      </c>
      <c r="C192" s="39" t="s">
        <v>321</v>
      </c>
      <c r="D192" s="39" t="s">
        <v>340</v>
      </c>
      <c r="E192" s="39" t="s">
        <v>389</v>
      </c>
      <c r="F192" s="39" t="s">
        <v>438</v>
      </c>
    </row>
    <row r="193" spans="1:6" x14ac:dyDescent="0.2">
      <c r="A193" s="96" t="s">
        <v>1012</v>
      </c>
      <c r="B193" s="96" t="s">
        <v>707</v>
      </c>
      <c r="C193" s="39" t="s">
        <v>1013</v>
      </c>
      <c r="D193" s="39" t="s">
        <v>1014</v>
      </c>
      <c r="E193" s="39" t="s">
        <v>1015</v>
      </c>
      <c r="F193" s="39" t="s">
        <v>1016</v>
      </c>
    </row>
    <row r="194" spans="1:6" x14ac:dyDescent="0.2">
      <c r="C194" s="67"/>
      <c r="D194" s="67"/>
      <c r="E194" s="67"/>
      <c r="F194" s="67"/>
    </row>
    <row r="195" spans="1:6" x14ac:dyDescent="0.2">
      <c r="A195" s="127" t="s">
        <v>802</v>
      </c>
      <c r="B195" s="128"/>
      <c r="C195" s="47" t="s">
        <v>617</v>
      </c>
      <c r="D195" s="67"/>
      <c r="E195" s="67"/>
      <c r="F195" s="67"/>
    </row>
    <row r="196" spans="1:6" x14ac:dyDescent="0.2">
      <c r="A196" s="129" t="s">
        <v>670</v>
      </c>
      <c r="B196" s="130"/>
      <c r="C196" s="49" t="s">
        <v>439</v>
      </c>
      <c r="D196" s="67"/>
      <c r="E196" s="67"/>
      <c r="F196" s="67"/>
    </row>
    <row r="197" spans="1:6" x14ac:dyDescent="0.2">
      <c r="A197" s="129" t="s">
        <v>685</v>
      </c>
      <c r="B197" s="130"/>
      <c r="C197" s="49" t="s">
        <v>440</v>
      </c>
      <c r="D197" s="67"/>
      <c r="E197" s="67"/>
      <c r="F197" s="67"/>
    </row>
    <row r="198" spans="1:6" x14ac:dyDescent="0.2">
      <c r="A198" s="129" t="s">
        <v>672</v>
      </c>
      <c r="B198" s="130"/>
      <c r="C198" s="49" t="s">
        <v>441</v>
      </c>
    </row>
    <row r="200" spans="1:6" x14ac:dyDescent="0.2">
      <c r="A200" s="34" t="s">
        <v>610</v>
      </c>
      <c r="B200" s="34" t="s">
        <v>611</v>
      </c>
      <c r="C200" s="34" t="s">
        <v>612</v>
      </c>
      <c r="D200" s="34" t="s">
        <v>613</v>
      </c>
      <c r="E200" s="34" t="s">
        <v>614</v>
      </c>
      <c r="F200" s="34" t="s">
        <v>615</v>
      </c>
    </row>
    <row r="201" spans="1:6" x14ac:dyDescent="0.2">
      <c r="A201" s="68">
        <v>5</v>
      </c>
      <c r="B201" s="63" t="s">
        <v>803</v>
      </c>
      <c r="C201" s="39" t="s">
        <v>443</v>
      </c>
      <c r="D201" s="39" t="s">
        <v>446</v>
      </c>
      <c r="E201" s="39" t="s">
        <v>449</v>
      </c>
      <c r="F201" s="39" t="s">
        <v>458</v>
      </c>
    </row>
    <row r="202" spans="1:6" x14ac:dyDescent="0.2">
      <c r="A202" s="41"/>
      <c r="B202" s="64" t="s">
        <v>804</v>
      </c>
      <c r="C202" s="41"/>
      <c r="D202" s="41"/>
      <c r="E202" s="41"/>
      <c r="F202" s="41"/>
    </row>
    <row r="203" spans="1:6" x14ac:dyDescent="0.2">
      <c r="A203" s="68">
        <v>5.0999999999999996</v>
      </c>
      <c r="B203" s="64" t="s">
        <v>999</v>
      </c>
      <c r="C203" s="39" t="s">
        <v>444</v>
      </c>
      <c r="D203" s="39" t="s">
        <v>447</v>
      </c>
      <c r="E203" s="39" t="s">
        <v>450</v>
      </c>
      <c r="F203" s="39" t="s">
        <v>459</v>
      </c>
    </row>
    <row r="204" spans="1:6" x14ac:dyDescent="0.2">
      <c r="A204" s="68">
        <v>5.2</v>
      </c>
      <c r="B204" s="64" t="s">
        <v>1000</v>
      </c>
      <c r="C204" s="39" t="s">
        <v>445</v>
      </c>
      <c r="D204" s="39" t="s">
        <v>448</v>
      </c>
      <c r="E204" s="39" t="s">
        <v>451</v>
      </c>
      <c r="F204" s="39" t="s">
        <v>460</v>
      </c>
    </row>
    <row r="205" spans="1:6" x14ac:dyDescent="0.2">
      <c r="A205" s="41"/>
      <c r="B205" s="64" t="s">
        <v>1001</v>
      </c>
      <c r="C205" s="41"/>
      <c r="D205" s="41"/>
      <c r="E205" s="41"/>
      <c r="F205" s="41"/>
    </row>
    <row r="206" spans="1:6" x14ac:dyDescent="0.2">
      <c r="A206" s="69" t="s">
        <v>993</v>
      </c>
      <c r="B206" s="64" t="s">
        <v>805</v>
      </c>
      <c r="C206" s="41"/>
      <c r="D206" s="41"/>
      <c r="E206" s="39" t="s">
        <v>452</v>
      </c>
      <c r="F206" s="39" t="s">
        <v>461</v>
      </c>
    </row>
    <row r="207" spans="1:6" x14ac:dyDescent="0.2">
      <c r="A207" s="69" t="s">
        <v>994</v>
      </c>
      <c r="B207" s="64" t="s">
        <v>699</v>
      </c>
      <c r="C207" s="41"/>
      <c r="D207" s="41"/>
      <c r="E207" s="39" t="s">
        <v>453</v>
      </c>
      <c r="F207" s="39" t="s">
        <v>462</v>
      </c>
    </row>
    <row r="208" spans="1:6" x14ac:dyDescent="0.2">
      <c r="A208" s="69" t="s">
        <v>995</v>
      </c>
      <c r="B208" s="53" t="s">
        <v>701</v>
      </c>
      <c r="C208" s="41"/>
      <c r="D208" s="41"/>
      <c r="E208" s="39" t="s">
        <v>454</v>
      </c>
      <c r="F208" s="39" t="s">
        <v>463</v>
      </c>
    </row>
    <row r="209" spans="1:6" x14ac:dyDescent="0.2">
      <c r="A209" s="69" t="s">
        <v>996</v>
      </c>
      <c r="B209" s="64" t="s">
        <v>703</v>
      </c>
      <c r="C209" s="41"/>
      <c r="D209" s="41"/>
      <c r="E209" s="39" t="s">
        <v>455</v>
      </c>
      <c r="F209" s="39" t="s">
        <v>464</v>
      </c>
    </row>
    <row r="210" spans="1:6" x14ac:dyDescent="0.2">
      <c r="A210" s="69" t="s">
        <v>997</v>
      </c>
      <c r="B210" s="64" t="s">
        <v>707</v>
      </c>
      <c r="C210" s="41"/>
      <c r="D210" s="41"/>
      <c r="E210" s="39" t="s">
        <v>456</v>
      </c>
      <c r="F210" s="39" t="s">
        <v>465</v>
      </c>
    </row>
    <row r="211" spans="1:6" x14ac:dyDescent="0.2">
      <c r="A211" s="69" t="s">
        <v>998</v>
      </c>
      <c r="B211" s="64" t="s">
        <v>806</v>
      </c>
      <c r="C211" s="41"/>
      <c r="D211" s="41"/>
      <c r="E211" s="39" t="s">
        <v>457</v>
      </c>
      <c r="F211" s="39" t="s">
        <v>466</v>
      </c>
    </row>
    <row r="212" spans="1:6" x14ac:dyDescent="0.2">
      <c r="A212" s="70"/>
      <c r="C212" s="67"/>
      <c r="D212" s="67"/>
      <c r="E212" s="67"/>
      <c r="F212" s="67"/>
    </row>
    <row r="213" spans="1:6" x14ac:dyDescent="0.2">
      <c r="A213" s="127" t="s">
        <v>807</v>
      </c>
      <c r="B213" s="128"/>
      <c r="C213" s="47" t="s">
        <v>617</v>
      </c>
      <c r="D213" s="67"/>
      <c r="E213" s="67"/>
      <c r="F213" s="67"/>
    </row>
    <row r="214" spans="1:6" x14ac:dyDescent="0.2">
      <c r="A214" s="129" t="s">
        <v>670</v>
      </c>
      <c r="B214" s="130"/>
      <c r="C214" s="49" t="s">
        <v>467</v>
      </c>
      <c r="D214" s="67"/>
      <c r="E214" s="67"/>
      <c r="F214" s="67"/>
    </row>
    <row r="215" spans="1:6" x14ac:dyDescent="0.2">
      <c r="A215" s="129" t="s">
        <v>808</v>
      </c>
      <c r="B215" s="130"/>
      <c r="C215" s="49" t="s">
        <v>468</v>
      </c>
      <c r="D215" s="67"/>
      <c r="E215" s="67"/>
      <c r="F215" s="67"/>
    </row>
    <row r="216" spans="1:6" x14ac:dyDescent="0.2">
      <c r="A216" s="129" t="s">
        <v>672</v>
      </c>
      <c r="B216" s="130"/>
      <c r="C216" s="49" t="s">
        <v>469</v>
      </c>
    </row>
    <row r="218" spans="1:6" x14ac:dyDescent="0.2">
      <c r="A218" s="34" t="s">
        <v>610</v>
      </c>
      <c r="B218" s="34" t="s">
        <v>611</v>
      </c>
      <c r="C218" s="34" t="s">
        <v>612</v>
      </c>
      <c r="D218" s="34" t="s">
        <v>613</v>
      </c>
      <c r="E218" s="34" t="s">
        <v>614</v>
      </c>
      <c r="F218" s="34" t="s">
        <v>615</v>
      </c>
    </row>
    <row r="219" spans="1:6" x14ac:dyDescent="0.2">
      <c r="A219" s="68">
        <v>6</v>
      </c>
      <c r="B219" s="63" t="s">
        <v>809</v>
      </c>
      <c r="C219" s="39" t="s">
        <v>471</v>
      </c>
      <c r="D219" s="39" t="s">
        <v>488</v>
      </c>
      <c r="E219" s="39" t="s">
        <v>505</v>
      </c>
      <c r="F219" s="39" t="s">
        <v>534</v>
      </c>
    </row>
    <row r="220" spans="1:6" x14ac:dyDescent="0.2">
      <c r="A220" s="68">
        <v>6.1</v>
      </c>
      <c r="B220" s="52" t="s">
        <v>810</v>
      </c>
      <c r="C220" s="39" t="s">
        <v>472</v>
      </c>
      <c r="D220" s="39" t="s">
        <v>489</v>
      </c>
      <c r="E220" s="39" t="s">
        <v>506</v>
      </c>
      <c r="F220" s="39" t="s">
        <v>535</v>
      </c>
    </row>
    <row r="221" spans="1:6" x14ac:dyDescent="0.2">
      <c r="A221" s="68" t="s">
        <v>811</v>
      </c>
      <c r="B221" s="52" t="s">
        <v>812</v>
      </c>
      <c r="C221" s="39" t="s">
        <v>473</v>
      </c>
      <c r="D221" s="39" t="s">
        <v>490</v>
      </c>
      <c r="E221" s="39" t="s">
        <v>507</v>
      </c>
      <c r="F221" s="39" t="s">
        <v>536</v>
      </c>
    </row>
    <row r="222" spans="1:6" x14ac:dyDescent="0.2">
      <c r="A222" s="41"/>
      <c r="B222" s="64" t="s">
        <v>625</v>
      </c>
      <c r="C222" s="41"/>
      <c r="D222" s="41"/>
      <c r="E222" s="41"/>
      <c r="F222" s="41"/>
    </row>
    <row r="223" spans="1:6" x14ac:dyDescent="0.2">
      <c r="A223" s="68" t="s">
        <v>813</v>
      </c>
      <c r="B223" s="64" t="s">
        <v>627</v>
      </c>
      <c r="C223" s="41"/>
      <c r="D223" s="41"/>
      <c r="E223" s="39" t="s">
        <v>508</v>
      </c>
      <c r="F223" s="39" t="s">
        <v>537</v>
      </c>
    </row>
    <row r="224" spans="1:6" x14ac:dyDescent="0.2">
      <c r="A224" s="68" t="s">
        <v>814</v>
      </c>
      <c r="B224" s="64" t="s">
        <v>629</v>
      </c>
      <c r="C224" s="41"/>
      <c r="D224" s="41"/>
      <c r="E224" s="39" t="s">
        <v>509</v>
      </c>
      <c r="F224" s="39" t="s">
        <v>538</v>
      </c>
    </row>
    <row r="225" spans="1:6" x14ac:dyDescent="0.2">
      <c r="A225" s="68" t="s">
        <v>815</v>
      </c>
      <c r="B225" s="64" t="s">
        <v>631</v>
      </c>
      <c r="C225" s="41"/>
      <c r="D225" s="41"/>
      <c r="E225" s="39" t="s">
        <v>510</v>
      </c>
      <c r="F225" s="39" t="s">
        <v>539</v>
      </c>
    </row>
    <row r="226" spans="1:6" x14ac:dyDescent="0.2">
      <c r="A226" s="68" t="s">
        <v>816</v>
      </c>
      <c r="B226" s="52" t="s">
        <v>817</v>
      </c>
      <c r="C226" s="39" t="s">
        <v>474</v>
      </c>
      <c r="D226" s="39" t="s">
        <v>491</v>
      </c>
      <c r="E226" s="39" t="s">
        <v>511</v>
      </c>
      <c r="F226" s="39" t="s">
        <v>540</v>
      </c>
    </row>
    <row r="227" spans="1:6" x14ac:dyDescent="0.2">
      <c r="A227" s="41"/>
      <c r="B227" s="64" t="s">
        <v>625</v>
      </c>
      <c r="C227" s="41"/>
      <c r="D227" s="41"/>
      <c r="E227" s="41"/>
      <c r="F227" s="41"/>
    </row>
    <row r="228" spans="1:6" x14ac:dyDescent="0.2">
      <c r="A228" s="68" t="s">
        <v>818</v>
      </c>
      <c r="B228" s="64" t="s">
        <v>627</v>
      </c>
      <c r="C228" s="41"/>
      <c r="D228" s="41"/>
      <c r="E228" s="39" t="s">
        <v>512</v>
      </c>
      <c r="F228" s="39" t="s">
        <v>541</v>
      </c>
    </row>
    <row r="229" spans="1:6" x14ac:dyDescent="0.2">
      <c r="A229" s="68" t="s">
        <v>819</v>
      </c>
      <c r="B229" s="64" t="s">
        <v>629</v>
      </c>
      <c r="C229" s="41"/>
      <c r="D229" s="41"/>
      <c r="E229" s="39" t="s">
        <v>513</v>
      </c>
      <c r="F229" s="39" t="s">
        <v>542</v>
      </c>
    </row>
    <row r="230" spans="1:6" x14ac:dyDescent="0.2">
      <c r="A230" s="68" t="s">
        <v>820</v>
      </c>
      <c r="B230" s="64" t="s">
        <v>631</v>
      </c>
      <c r="C230" s="41"/>
      <c r="D230" s="41"/>
      <c r="E230" s="39" t="s">
        <v>514</v>
      </c>
      <c r="F230" s="39" t="s">
        <v>543</v>
      </c>
    </row>
    <row r="231" spans="1:6" x14ac:dyDescent="0.2">
      <c r="A231" s="41"/>
      <c r="B231" s="64" t="s">
        <v>661</v>
      </c>
      <c r="C231" s="41"/>
      <c r="D231" s="41"/>
      <c r="E231" s="41"/>
      <c r="F231" s="41"/>
    </row>
    <row r="232" spans="1:6" x14ac:dyDescent="0.2">
      <c r="A232" s="68" t="s">
        <v>821</v>
      </c>
      <c r="B232" s="64" t="s">
        <v>640</v>
      </c>
      <c r="C232" s="39" t="s">
        <v>475</v>
      </c>
      <c r="D232" s="39" t="s">
        <v>492</v>
      </c>
      <c r="E232" s="39" t="s">
        <v>515</v>
      </c>
      <c r="F232" s="39" t="s">
        <v>544</v>
      </c>
    </row>
    <row r="233" spans="1:6" x14ac:dyDescent="0.2">
      <c r="A233" s="68" t="s">
        <v>822</v>
      </c>
      <c r="B233" s="64" t="s">
        <v>644</v>
      </c>
      <c r="C233" s="39" t="s">
        <v>476</v>
      </c>
      <c r="D233" s="39" t="s">
        <v>493</v>
      </c>
      <c r="E233" s="39" t="s">
        <v>516</v>
      </c>
      <c r="F233" s="39" t="s">
        <v>545</v>
      </c>
    </row>
    <row r="234" spans="1:6" x14ac:dyDescent="0.2">
      <c r="A234" s="68" t="s">
        <v>823</v>
      </c>
      <c r="B234" s="64" t="s">
        <v>646</v>
      </c>
      <c r="C234" s="39" t="s">
        <v>477</v>
      </c>
      <c r="D234" s="39" t="s">
        <v>494</v>
      </c>
      <c r="E234" s="39" t="s">
        <v>517</v>
      </c>
      <c r="F234" s="39" t="s">
        <v>546</v>
      </c>
    </row>
    <row r="235" spans="1:6" x14ac:dyDescent="0.2">
      <c r="A235" s="68" t="s">
        <v>824</v>
      </c>
      <c r="B235" s="64" t="s">
        <v>825</v>
      </c>
      <c r="C235" s="39" t="s">
        <v>478</v>
      </c>
      <c r="D235" s="39" t="s">
        <v>495</v>
      </c>
      <c r="E235" s="39" t="s">
        <v>518</v>
      </c>
      <c r="F235" s="39" t="s">
        <v>547</v>
      </c>
    </row>
    <row r="236" spans="1:6" x14ac:dyDescent="0.2">
      <c r="A236" s="68" t="s">
        <v>826</v>
      </c>
      <c r="B236" s="64" t="s">
        <v>648</v>
      </c>
      <c r="C236" s="39" t="s">
        <v>479</v>
      </c>
      <c r="D236" s="39" t="s">
        <v>496</v>
      </c>
      <c r="E236" s="39" t="s">
        <v>519</v>
      </c>
      <c r="F236" s="39" t="s">
        <v>548</v>
      </c>
    </row>
    <row r="237" spans="1:6" x14ac:dyDescent="0.2">
      <c r="A237" s="68" t="s">
        <v>827</v>
      </c>
      <c r="B237" s="64" t="s">
        <v>650</v>
      </c>
      <c r="C237" s="39" t="s">
        <v>480</v>
      </c>
      <c r="D237" s="39" t="s">
        <v>497</v>
      </c>
      <c r="E237" s="39" t="s">
        <v>520</v>
      </c>
      <c r="F237" s="39" t="s">
        <v>549</v>
      </c>
    </row>
    <row r="238" spans="1:6" x14ac:dyDescent="0.2">
      <c r="A238" s="68" t="s">
        <v>1017</v>
      </c>
      <c r="B238" s="96" t="s">
        <v>978</v>
      </c>
      <c r="C238" s="39" t="s">
        <v>1018</v>
      </c>
      <c r="D238" s="39" t="s">
        <v>1019</v>
      </c>
      <c r="E238" s="39" t="s">
        <v>1020</v>
      </c>
      <c r="F238" s="39" t="s">
        <v>1021</v>
      </c>
    </row>
    <row r="239" spans="1:6" x14ac:dyDescent="0.2">
      <c r="A239" s="68" t="s">
        <v>1022</v>
      </c>
      <c r="B239" s="96" t="s">
        <v>979</v>
      </c>
      <c r="C239" s="39" t="s">
        <v>1023</v>
      </c>
      <c r="D239" s="39" t="s">
        <v>1024</v>
      </c>
      <c r="E239" s="39" t="s">
        <v>1025</v>
      </c>
      <c r="F239" s="39" t="s">
        <v>1026</v>
      </c>
    </row>
    <row r="240" spans="1:6" x14ac:dyDescent="0.2">
      <c r="A240" s="68">
        <v>6.2</v>
      </c>
      <c r="B240" s="52" t="s">
        <v>828</v>
      </c>
      <c r="C240" s="39" t="s">
        <v>481</v>
      </c>
      <c r="D240" s="39" t="s">
        <v>498</v>
      </c>
      <c r="E240" s="39" t="s">
        <v>521</v>
      </c>
      <c r="F240" s="39" t="s">
        <v>550</v>
      </c>
    </row>
    <row r="241" spans="1:6" x14ac:dyDescent="0.2">
      <c r="A241" s="68" t="s">
        <v>829</v>
      </c>
      <c r="B241" s="52" t="s">
        <v>624</v>
      </c>
      <c r="C241" s="39" t="s">
        <v>482</v>
      </c>
      <c r="D241" s="39" t="s">
        <v>499</v>
      </c>
      <c r="E241" s="39" t="s">
        <v>522</v>
      </c>
      <c r="F241" s="39" t="s">
        <v>551</v>
      </c>
    </row>
    <row r="242" spans="1:6" x14ac:dyDescent="0.2">
      <c r="A242" s="41"/>
      <c r="B242" s="64" t="s">
        <v>625</v>
      </c>
      <c r="C242" s="41"/>
      <c r="D242" s="41"/>
      <c r="E242" s="41"/>
      <c r="F242" s="41"/>
    </row>
    <row r="243" spans="1:6" x14ac:dyDescent="0.2">
      <c r="A243" s="68" t="s">
        <v>830</v>
      </c>
      <c r="B243" s="64" t="s">
        <v>627</v>
      </c>
      <c r="C243" s="41"/>
      <c r="D243" s="41"/>
      <c r="E243" s="39" t="s">
        <v>523</v>
      </c>
      <c r="F243" s="39" t="s">
        <v>552</v>
      </c>
    </row>
    <row r="244" spans="1:6" x14ac:dyDescent="0.2">
      <c r="A244" s="68" t="s">
        <v>831</v>
      </c>
      <c r="B244" s="64" t="s">
        <v>629</v>
      </c>
      <c r="C244" s="41"/>
      <c r="D244" s="41"/>
      <c r="E244" s="39" t="s">
        <v>524</v>
      </c>
      <c r="F244" s="39" t="s">
        <v>553</v>
      </c>
    </row>
    <row r="245" spans="1:6" x14ac:dyDescent="0.2">
      <c r="A245" s="64" t="s">
        <v>832</v>
      </c>
      <c r="B245" s="64" t="s">
        <v>631</v>
      </c>
      <c r="C245" s="41"/>
      <c r="D245" s="41"/>
      <c r="E245" s="39" t="s">
        <v>525</v>
      </c>
      <c r="F245" s="39" t="s">
        <v>554</v>
      </c>
    </row>
    <row r="246" spans="1:6" x14ac:dyDescent="0.2">
      <c r="A246" s="64" t="s">
        <v>833</v>
      </c>
      <c r="B246" s="52" t="s">
        <v>633</v>
      </c>
      <c r="C246" s="39" t="s">
        <v>483</v>
      </c>
      <c r="D246" s="39" t="s">
        <v>500</v>
      </c>
      <c r="E246" s="39" t="s">
        <v>526</v>
      </c>
      <c r="F246" s="39" t="s">
        <v>555</v>
      </c>
    </row>
    <row r="247" spans="1:6" x14ac:dyDescent="0.2">
      <c r="A247" s="41"/>
      <c r="B247" s="64" t="s">
        <v>625</v>
      </c>
      <c r="C247" s="41"/>
      <c r="D247" s="41"/>
      <c r="E247" s="41"/>
      <c r="F247" s="41"/>
    </row>
    <row r="248" spans="1:6" x14ac:dyDescent="0.2">
      <c r="A248" s="64" t="s">
        <v>834</v>
      </c>
      <c r="B248" s="64" t="s">
        <v>627</v>
      </c>
      <c r="C248" s="41"/>
      <c r="D248" s="41"/>
      <c r="E248" s="39" t="s">
        <v>527</v>
      </c>
      <c r="F248" s="39" t="s">
        <v>556</v>
      </c>
    </row>
    <row r="249" spans="1:6" x14ac:dyDescent="0.2">
      <c r="A249" s="64" t="s">
        <v>835</v>
      </c>
      <c r="B249" s="64" t="s">
        <v>629</v>
      </c>
      <c r="C249" s="41"/>
      <c r="D249" s="41"/>
      <c r="E249" s="39" t="s">
        <v>528</v>
      </c>
      <c r="F249" s="39" t="s">
        <v>557</v>
      </c>
    </row>
    <row r="250" spans="1:6" x14ac:dyDescent="0.2">
      <c r="A250" s="64" t="s">
        <v>836</v>
      </c>
      <c r="B250" s="64" t="s">
        <v>631</v>
      </c>
      <c r="C250" s="41"/>
      <c r="D250" s="41"/>
      <c r="E250" s="39" t="s">
        <v>529</v>
      </c>
      <c r="F250" s="39" t="s">
        <v>558</v>
      </c>
    </row>
    <row r="251" spans="1:6" x14ac:dyDescent="0.2">
      <c r="A251" s="41"/>
      <c r="B251" s="64" t="s">
        <v>661</v>
      </c>
      <c r="C251" s="41"/>
      <c r="D251" s="41"/>
      <c r="E251" s="41"/>
      <c r="F251" s="41"/>
    </row>
    <row r="252" spans="1:6" x14ac:dyDescent="0.2">
      <c r="A252" s="64" t="s">
        <v>837</v>
      </c>
      <c r="B252" s="64" t="s">
        <v>644</v>
      </c>
      <c r="C252" s="39" t="s">
        <v>484</v>
      </c>
      <c r="D252" s="39" t="s">
        <v>501</v>
      </c>
      <c r="E252" s="39" t="s">
        <v>530</v>
      </c>
      <c r="F252" s="39" t="s">
        <v>559</v>
      </c>
    </row>
    <row r="253" spans="1:6" x14ac:dyDescent="0.2">
      <c r="A253" s="64" t="s">
        <v>838</v>
      </c>
      <c r="B253" s="64" t="s">
        <v>646</v>
      </c>
      <c r="C253" s="39" t="s">
        <v>485</v>
      </c>
      <c r="D253" s="39" t="s">
        <v>502</v>
      </c>
      <c r="E253" s="39" t="s">
        <v>531</v>
      </c>
      <c r="F253" s="39" t="s">
        <v>560</v>
      </c>
    </row>
    <row r="254" spans="1:6" x14ac:dyDescent="0.2">
      <c r="A254" s="64" t="s">
        <v>839</v>
      </c>
      <c r="B254" s="64" t="s">
        <v>748</v>
      </c>
      <c r="C254" s="39" t="s">
        <v>486</v>
      </c>
      <c r="D254" s="39" t="s">
        <v>503</v>
      </c>
      <c r="E254" s="39" t="s">
        <v>532</v>
      </c>
      <c r="F254" s="39" t="s">
        <v>561</v>
      </c>
    </row>
    <row r="255" spans="1:6" x14ac:dyDescent="0.2">
      <c r="A255" s="64" t="s">
        <v>840</v>
      </c>
      <c r="B255" s="53" t="s">
        <v>750</v>
      </c>
      <c r="C255" s="39" t="s">
        <v>487</v>
      </c>
      <c r="D255" s="39" t="s">
        <v>504</v>
      </c>
      <c r="E255" s="39" t="s">
        <v>533</v>
      </c>
      <c r="F255" s="39" t="s">
        <v>562</v>
      </c>
    </row>
    <row r="256" spans="1:6" x14ac:dyDescent="0.2">
      <c r="A256" s="96" t="s">
        <v>1027</v>
      </c>
      <c r="B256" s="53" t="s">
        <v>979</v>
      </c>
      <c r="C256" s="39" t="s">
        <v>1028</v>
      </c>
      <c r="D256" s="39" t="s">
        <v>1029</v>
      </c>
      <c r="E256" s="39" t="s">
        <v>1030</v>
      </c>
      <c r="F256" s="39" t="s">
        <v>1031</v>
      </c>
    </row>
    <row r="257" spans="1:6" x14ac:dyDescent="0.2">
      <c r="A257" s="71"/>
      <c r="B257" s="72"/>
      <c r="C257" s="67"/>
      <c r="D257" s="67"/>
      <c r="E257" s="67"/>
      <c r="F257" s="67"/>
    </row>
    <row r="258" spans="1:6" x14ac:dyDescent="0.2">
      <c r="A258" s="127" t="s">
        <v>841</v>
      </c>
      <c r="B258" s="128"/>
      <c r="C258" s="47" t="s">
        <v>617</v>
      </c>
      <c r="D258" s="67"/>
      <c r="E258" s="67"/>
      <c r="F258" s="67"/>
    </row>
    <row r="259" spans="1:6" x14ac:dyDescent="0.2">
      <c r="A259" s="129" t="s">
        <v>670</v>
      </c>
      <c r="B259" s="130"/>
      <c r="C259" s="49" t="s">
        <v>563</v>
      </c>
      <c r="D259" s="67"/>
      <c r="E259" s="67"/>
      <c r="F259" s="67"/>
    </row>
    <row r="260" spans="1:6" x14ac:dyDescent="0.2">
      <c r="A260" s="129" t="s">
        <v>671</v>
      </c>
      <c r="B260" s="130"/>
      <c r="C260" s="49" t="s">
        <v>564</v>
      </c>
      <c r="D260" s="67"/>
      <c r="E260" s="67"/>
      <c r="F260" s="67"/>
    </row>
    <row r="261" spans="1:6" x14ac:dyDescent="0.2">
      <c r="A261" s="129" t="s">
        <v>672</v>
      </c>
      <c r="B261" s="130"/>
      <c r="C261" s="49" t="s">
        <v>565</v>
      </c>
    </row>
    <row r="263" spans="1:6" x14ac:dyDescent="0.2">
      <c r="A263" s="34" t="s">
        <v>610</v>
      </c>
      <c r="B263" s="34" t="s">
        <v>611</v>
      </c>
      <c r="C263" s="34" t="s">
        <v>612</v>
      </c>
      <c r="D263" s="34" t="s">
        <v>613</v>
      </c>
      <c r="E263" s="34" t="s">
        <v>614</v>
      </c>
      <c r="F263" s="34" t="s">
        <v>615</v>
      </c>
    </row>
    <row r="264" spans="1:6" x14ac:dyDescent="0.2">
      <c r="A264" s="68">
        <v>7</v>
      </c>
      <c r="B264" s="63" t="s">
        <v>842</v>
      </c>
      <c r="C264" s="39" t="s">
        <v>567</v>
      </c>
      <c r="D264" s="39" t="s">
        <v>568</v>
      </c>
      <c r="E264" s="39" t="s">
        <v>569</v>
      </c>
      <c r="F264" s="39" t="s">
        <v>570</v>
      </c>
    </row>
    <row r="267" spans="1:6" x14ac:dyDescent="0.2">
      <c r="A267" s="34" t="s">
        <v>610</v>
      </c>
      <c r="B267" s="34" t="s">
        <v>611</v>
      </c>
      <c r="C267" s="34" t="s">
        <v>612</v>
      </c>
      <c r="D267" s="34" t="s">
        <v>613</v>
      </c>
      <c r="E267" s="34" t="s">
        <v>614</v>
      </c>
      <c r="F267" s="34" t="s">
        <v>615</v>
      </c>
    </row>
    <row r="268" spans="1:6" x14ac:dyDescent="0.2">
      <c r="A268" s="37">
        <v>8</v>
      </c>
      <c r="B268" s="63" t="s">
        <v>843</v>
      </c>
      <c r="C268" s="39" t="s">
        <v>572</v>
      </c>
      <c r="D268" s="39" t="s">
        <v>581</v>
      </c>
      <c r="E268" s="39" t="s">
        <v>590</v>
      </c>
      <c r="F268" s="39" t="s">
        <v>599</v>
      </c>
    </row>
    <row r="269" spans="1:6" x14ac:dyDescent="0.2">
      <c r="A269" s="37">
        <v>8.1</v>
      </c>
      <c r="B269" s="64" t="s">
        <v>622</v>
      </c>
      <c r="C269" s="39" t="s">
        <v>573</v>
      </c>
      <c r="D269" s="39" t="s">
        <v>582</v>
      </c>
      <c r="E269" s="39" t="s">
        <v>591</v>
      </c>
      <c r="F269" s="39" t="s">
        <v>600</v>
      </c>
    </row>
    <row r="270" spans="1:6" x14ac:dyDescent="0.2">
      <c r="A270" s="37" t="s">
        <v>844</v>
      </c>
      <c r="B270" s="64" t="s">
        <v>624</v>
      </c>
      <c r="C270" s="39" t="s">
        <v>574</v>
      </c>
      <c r="D270" s="39" t="s">
        <v>583</v>
      </c>
      <c r="E270" s="39" t="s">
        <v>592</v>
      </c>
      <c r="F270" s="39" t="s">
        <v>601</v>
      </c>
    </row>
    <row r="271" spans="1:6" x14ac:dyDescent="0.2">
      <c r="A271" s="37" t="s">
        <v>845</v>
      </c>
      <c r="B271" s="64" t="s">
        <v>633</v>
      </c>
      <c r="C271" s="39" t="s">
        <v>575</v>
      </c>
      <c r="D271" s="39" t="s">
        <v>584</v>
      </c>
      <c r="E271" s="39" t="s">
        <v>593</v>
      </c>
      <c r="F271" s="39" t="s">
        <v>602</v>
      </c>
    </row>
    <row r="272" spans="1:6" x14ac:dyDescent="0.2">
      <c r="A272" s="37">
        <v>8.1999999999999993</v>
      </c>
      <c r="B272" s="64" t="s">
        <v>652</v>
      </c>
      <c r="C272" s="39" t="s">
        <v>576</v>
      </c>
      <c r="D272" s="39" t="s">
        <v>585</v>
      </c>
      <c r="E272" s="39" t="s">
        <v>594</v>
      </c>
      <c r="F272" s="39" t="s">
        <v>603</v>
      </c>
    </row>
    <row r="273" spans="1:6" x14ac:dyDescent="0.2">
      <c r="A273" s="37" t="s">
        <v>846</v>
      </c>
      <c r="B273" s="64" t="s">
        <v>624</v>
      </c>
      <c r="C273" s="39" t="s">
        <v>577</v>
      </c>
      <c r="D273" s="39" t="s">
        <v>586</v>
      </c>
      <c r="E273" s="39" t="s">
        <v>595</v>
      </c>
      <c r="F273" s="39" t="s">
        <v>604</v>
      </c>
    </row>
    <row r="274" spans="1:6" x14ac:dyDescent="0.2">
      <c r="A274" s="37" t="s">
        <v>847</v>
      </c>
      <c r="B274" s="64" t="s">
        <v>633</v>
      </c>
      <c r="C274" s="39" t="s">
        <v>578</v>
      </c>
      <c r="D274" s="39" t="s">
        <v>587</v>
      </c>
      <c r="E274" s="39" t="s">
        <v>596</v>
      </c>
      <c r="F274" s="39" t="s">
        <v>605</v>
      </c>
    </row>
    <row r="275" spans="1:6" x14ac:dyDescent="0.2">
      <c r="A275" s="41"/>
      <c r="B275" s="64" t="s">
        <v>848</v>
      </c>
      <c r="C275" s="41"/>
      <c r="D275" s="41"/>
      <c r="E275" s="41"/>
      <c r="F275" s="41"/>
    </row>
    <row r="276" spans="1:6" x14ac:dyDescent="0.2">
      <c r="A276" s="37" t="s">
        <v>849</v>
      </c>
      <c r="B276" s="64" t="s">
        <v>616</v>
      </c>
      <c r="C276" s="39" t="s">
        <v>579</v>
      </c>
      <c r="D276" s="39" t="s">
        <v>588</v>
      </c>
      <c r="E276" s="39" t="s">
        <v>597</v>
      </c>
      <c r="F276" s="39" t="s">
        <v>606</v>
      </c>
    </row>
    <row r="277" spans="1:6" x14ac:dyDescent="0.2">
      <c r="A277" s="37" t="s">
        <v>850</v>
      </c>
      <c r="B277" s="64" t="s">
        <v>707</v>
      </c>
      <c r="C277" s="39" t="s">
        <v>580</v>
      </c>
      <c r="D277" s="39" t="s">
        <v>589</v>
      </c>
      <c r="E277" s="39" t="s">
        <v>598</v>
      </c>
      <c r="F277" s="39" t="s">
        <v>607</v>
      </c>
    </row>
  </sheetData>
  <sheetProtection algorithmName="SHA-512" hashValue="T94vCV4lDPajWojr/CNjJ4snrE82m9yRfqS/zmMb6Q4iJDkDSzfn1fR+GzeVCfnN9bpmHZSirJhohYnrBDsdvg==" saltValue="ubBI8sELSsF7uFoJzfrbMA==" spinCount="100000" sheet="1" objects="1" scenarios="1" formatColumns="0" formatRows="0"/>
  <protectedRanges>
    <protectedRange sqref="H16 H8 H22" name="Range1_3"/>
  </protectedRanges>
  <mergeCells count="24">
    <mergeCell ref="A261:B261"/>
    <mergeCell ref="A214:B214"/>
    <mergeCell ref="A215:B215"/>
    <mergeCell ref="A216:B216"/>
    <mergeCell ref="A258:B258"/>
    <mergeCell ref="A259:B259"/>
    <mergeCell ref="A260:B260"/>
    <mergeCell ref="A213:B213"/>
    <mergeCell ref="A59:B59"/>
    <mergeCell ref="A60:B60"/>
    <mergeCell ref="A61:B61"/>
    <mergeCell ref="A128:B128"/>
    <mergeCell ref="A129:B129"/>
    <mergeCell ref="A130:B130"/>
    <mergeCell ref="A131:B131"/>
    <mergeCell ref="A195:B195"/>
    <mergeCell ref="A196:B196"/>
    <mergeCell ref="A197:B197"/>
    <mergeCell ref="A198:B198"/>
    <mergeCell ref="A58:B58"/>
    <mergeCell ref="A42:B42"/>
    <mergeCell ref="A43:B43"/>
    <mergeCell ref="A44:B44"/>
    <mergeCell ref="A45:B45"/>
  </mergeCells>
  <conditionalFormatting sqref="F2 F45">
    <cfRule type="cellIs" dxfId="269" priority="269" stopIfTrue="1" operator="equal">
      <formula>"optional"</formula>
    </cfRule>
    <cfRule type="cellIs" dxfId="268" priority="270" stopIfTrue="1" operator="equal">
      <formula>"optional if"</formula>
    </cfRule>
  </conditionalFormatting>
  <conditionalFormatting sqref="F46">
    <cfRule type="cellIs" dxfId="267" priority="267" stopIfTrue="1" operator="equal">
      <formula>"optional"</formula>
    </cfRule>
    <cfRule type="cellIs" dxfId="266" priority="268" stopIfTrue="1" operator="equal">
      <formula>"optional if"</formula>
    </cfRule>
  </conditionalFormatting>
  <conditionalFormatting sqref="F162:F167">
    <cfRule type="cellIs" dxfId="265" priority="113" stopIfTrue="1" operator="equal">
      <formula>"optional"</formula>
    </cfRule>
    <cfRule type="cellIs" dxfId="264" priority="114" stopIfTrue="1" operator="equal">
      <formula>"optional if"</formula>
    </cfRule>
  </conditionalFormatting>
  <conditionalFormatting sqref="F48">
    <cfRule type="cellIs" dxfId="263" priority="265" stopIfTrue="1" operator="equal">
      <formula>"optional"</formula>
    </cfRule>
    <cfRule type="cellIs" dxfId="262" priority="266" stopIfTrue="1" operator="equal">
      <formula>"optional if"</formula>
    </cfRule>
  </conditionalFormatting>
  <conditionalFormatting sqref="F49">
    <cfRule type="cellIs" dxfId="261" priority="263" stopIfTrue="1" operator="equal">
      <formula>"optional"</formula>
    </cfRule>
    <cfRule type="cellIs" dxfId="260" priority="264" stopIfTrue="1" operator="equal">
      <formula>"optional if"</formula>
    </cfRule>
  </conditionalFormatting>
  <conditionalFormatting sqref="F237:F239">
    <cfRule type="cellIs" dxfId="259" priority="49" stopIfTrue="1" operator="equal">
      <formula>"optional"</formula>
    </cfRule>
    <cfRule type="cellIs" dxfId="258" priority="50" stopIfTrue="1" operator="equal">
      <formula>"optional if"</formula>
    </cfRule>
  </conditionalFormatting>
  <conditionalFormatting sqref="F240">
    <cfRule type="cellIs" dxfId="257" priority="47" stopIfTrue="1" operator="equal">
      <formula>"optional"</formula>
    </cfRule>
    <cfRule type="cellIs" dxfId="256" priority="48" stopIfTrue="1" operator="equal">
      <formula>"optional if"</formula>
    </cfRule>
  </conditionalFormatting>
  <conditionalFormatting sqref="F53">
    <cfRule type="cellIs" dxfId="255" priority="261" stopIfTrue="1" operator="equal">
      <formula>"optional"</formula>
    </cfRule>
    <cfRule type="cellIs" dxfId="254" priority="262" stopIfTrue="1" operator="equal">
      <formula>"optional if"</formula>
    </cfRule>
  </conditionalFormatting>
  <conditionalFormatting sqref="F243:F244">
    <cfRule type="cellIs" dxfId="253" priority="43" stopIfTrue="1" operator="equal">
      <formula>"optional"</formula>
    </cfRule>
    <cfRule type="cellIs" dxfId="252" priority="44" stopIfTrue="1" operator="equal">
      <formula>"optional if"</formula>
    </cfRule>
  </conditionalFormatting>
  <conditionalFormatting sqref="F55">
    <cfRule type="cellIs" dxfId="251" priority="259" stopIfTrue="1" operator="equal">
      <formula>"optional"</formula>
    </cfRule>
    <cfRule type="cellIs" dxfId="250" priority="260" stopIfTrue="1" operator="equal">
      <formula>"optional if"</formula>
    </cfRule>
  </conditionalFormatting>
  <conditionalFormatting sqref="F56:F60">
    <cfRule type="cellIs" dxfId="249" priority="257" stopIfTrue="1" operator="equal">
      <formula>"optional"</formula>
    </cfRule>
    <cfRule type="cellIs" dxfId="248" priority="258" stopIfTrue="1" operator="equal">
      <formula>"optional if"</formula>
    </cfRule>
  </conditionalFormatting>
  <conditionalFormatting sqref="F246">
    <cfRule type="cellIs" dxfId="247" priority="39" stopIfTrue="1" operator="equal">
      <formula>"optional"</formula>
    </cfRule>
    <cfRule type="cellIs" dxfId="246" priority="40" stopIfTrue="1" operator="equal">
      <formula>"optional if"</formula>
    </cfRule>
  </conditionalFormatting>
  <conditionalFormatting sqref="F64">
    <cfRule type="cellIs" dxfId="245" priority="255" stopIfTrue="1" operator="equal">
      <formula>"optional"</formula>
    </cfRule>
    <cfRule type="cellIs" dxfId="244" priority="256" stopIfTrue="1" operator="equal">
      <formula>"optional if"</formula>
    </cfRule>
  </conditionalFormatting>
  <conditionalFormatting sqref="F65">
    <cfRule type="cellIs" dxfId="243" priority="253" stopIfTrue="1" operator="equal">
      <formula>"optional"</formula>
    </cfRule>
    <cfRule type="cellIs" dxfId="242" priority="254" stopIfTrue="1" operator="equal">
      <formula>"optional if"</formula>
    </cfRule>
  </conditionalFormatting>
  <conditionalFormatting sqref="F66">
    <cfRule type="cellIs" dxfId="241" priority="251" stopIfTrue="1" operator="equal">
      <formula>"optional"</formula>
    </cfRule>
    <cfRule type="cellIs" dxfId="240" priority="252" stopIfTrue="1" operator="equal">
      <formula>"optional if"</formula>
    </cfRule>
  </conditionalFormatting>
  <conditionalFormatting sqref="F67">
    <cfRule type="cellIs" dxfId="239" priority="249" stopIfTrue="1" operator="equal">
      <formula>"optional"</formula>
    </cfRule>
    <cfRule type="cellIs" dxfId="238" priority="250" stopIfTrue="1" operator="equal">
      <formula>"optional if"</formula>
    </cfRule>
  </conditionalFormatting>
  <conditionalFormatting sqref="F219">
    <cfRule type="cellIs" dxfId="237" priority="79" stopIfTrue="1" operator="equal">
      <formula>"optional"</formula>
    </cfRule>
    <cfRule type="cellIs" dxfId="236" priority="80" stopIfTrue="1" operator="equal">
      <formula>"optional if"</formula>
    </cfRule>
  </conditionalFormatting>
  <conditionalFormatting sqref="F69">
    <cfRule type="cellIs" dxfId="235" priority="247" stopIfTrue="1" operator="equal">
      <formula>"optional"</formula>
    </cfRule>
    <cfRule type="cellIs" dxfId="234" priority="248" stopIfTrue="1" operator="equal">
      <formula>"optional if"</formula>
    </cfRule>
  </conditionalFormatting>
  <conditionalFormatting sqref="F70">
    <cfRule type="cellIs" dxfId="233" priority="245" stopIfTrue="1" operator="equal">
      <formula>"optional"</formula>
    </cfRule>
    <cfRule type="cellIs" dxfId="232" priority="246" stopIfTrue="1" operator="equal">
      <formula>"optional if"</formula>
    </cfRule>
  </conditionalFormatting>
  <conditionalFormatting sqref="F71">
    <cfRule type="cellIs" dxfId="231" priority="243" stopIfTrue="1" operator="equal">
      <formula>"optional"</formula>
    </cfRule>
    <cfRule type="cellIs" dxfId="230" priority="244" stopIfTrue="1" operator="equal">
      <formula>"optional if"</formula>
    </cfRule>
  </conditionalFormatting>
  <conditionalFormatting sqref="F224">
    <cfRule type="cellIs" dxfId="229" priority="71" stopIfTrue="1" operator="equal">
      <formula>"optional"</formula>
    </cfRule>
    <cfRule type="cellIs" dxfId="228" priority="72" stopIfTrue="1" operator="equal">
      <formula>"optional if"</formula>
    </cfRule>
  </conditionalFormatting>
  <conditionalFormatting sqref="F73">
    <cfRule type="cellIs" dxfId="227" priority="241" stopIfTrue="1" operator="equal">
      <formula>"optional"</formula>
    </cfRule>
    <cfRule type="cellIs" dxfId="226" priority="242" stopIfTrue="1" operator="equal">
      <formula>"optional if"</formula>
    </cfRule>
  </conditionalFormatting>
  <conditionalFormatting sqref="F74">
    <cfRule type="cellIs" dxfId="225" priority="239" stopIfTrue="1" operator="equal">
      <formula>"optional"</formula>
    </cfRule>
    <cfRule type="cellIs" dxfId="224" priority="240" stopIfTrue="1" operator="equal">
      <formula>"optional if"</formula>
    </cfRule>
  </conditionalFormatting>
  <conditionalFormatting sqref="F75">
    <cfRule type="cellIs" dxfId="223" priority="237" stopIfTrue="1" operator="equal">
      <formula>"optional"</formula>
    </cfRule>
    <cfRule type="cellIs" dxfId="222" priority="238" stopIfTrue="1" operator="equal">
      <formula>"optional if"</formula>
    </cfRule>
  </conditionalFormatting>
  <conditionalFormatting sqref="F76">
    <cfRule type="cellIs" dxfId="221" priority="235" stopIfTrue="1" operator="equal">
      <formula>"optional"</formula>
    </cfRule>
    <cfRule type="cellIs" dxfId="220" priority="236" stopIfTrue="1" operator="equal">
      <formula>"optional if"</formula>
    </cfRule>
  </conditionalFormatting>
  <conditionalFormatting sqref="F192:F197">
    <cfRule type="cellIs" dxfId="219" priority="99" stopIfTrue="1" operator="equal">
      <formula>"optional"</formula>
    </cfRule>
    <cfRule type="cellIs" dxfId="218" priority="100" stopIfTrue="1" operator="equal">
      <formula>"optional if"</formula>
    </cfRule>
  </conditionalFormatting>
  <conditionalFormatting sqref="F77">
    <cfRule type="cellIs" dxfId="217" priority="233" stopIfTrue="1" operator="equal">
      <formula>"optional"</formula>
    </cfRule>
    <cfRule type="cellIs" dxfId="216" priority="234" stopIfTrue="1" operator="equal">
      <formula>"optional if"</formula>
    </cfRule>
  </conditionalFormatting>
  <conditionalFormatting sqref="F78">
    <cfRule type="cellIs" dxfId="215" priority="231" stopIfTrue="1" operator="equal">
      <formula>"optional"</formula>
    </cfRule>
    <cfRule type="cellIs" dxfId="214" priority="232" stopIfTrue="1" operator="equal">
      <formula>"optional if"</formula>
    </cfRule>
  </conditionalFormatting>
  <conditionalFormatting sqref="F79">
    <cfRule type="cellIs" dxfId="213" priority="229" stopIfTrue="1" operator="equal">
      <formula>"optional"</formula>
    </cfRule>
    <cfRule type="cellIs" dxfId="212" priority="230" stopIfTrue="1" operator="equal">
      <formula>"optional if"</formula>
    </cfRule>
  </conditionalFormatting>
  <conditionalFormatting sqref="F80">
    <cfRule type="cellIs" dxfId="211" priority="227" stopIfTrue="1" operator="equal">
      <formula>"optional"</formula>
    </cfRule>
    <cfRule type="cellIs" dxfId="210" priority="228" stopIfTrue="1" operator="equal">
      <formula>"optional if"</formula>
    </cfRule>
  </conditionalFormatting>
  <conditionalFormatting sqref="F81">
    <cfRule type="cellIs" dxfId="209" priority="225" stopIfTrue="1" operator="equal">
      <formula>"optional"</formula>
    </cfRule>
    <cfRule type="cellIs" dxfId="208" priority="226" stopIfTrue="1" operator="equal">
      <formula>"optional if"</formula>
    </cfRule>
  </conditionalFormatting>
  <conditionalFormatting sqref="F271">
    <cfRule type="cellIs" dxfId="207" priority="15" stopIfTrue="1" operator="equal">
      <formula>"optional"</formula>
    </cfRule>
    <cfRule type="cellIs" dxfId="206" priority="16" stopIfTrue="1" operator="equal">
      <formula>"optional if"</formula>
    </cfRule>
  </conditionalFormatting>
  <conditionalFormatting sqref="F83">
    <cfRule type="cellIs" dxfId="205" priority="223" stopIfTrue="1" operator="equal">
      <formula>"optional"</formula>
    </cfRule>
    <cfRule type="cellIs" dxfId="204" priority="224" stopIfTrue="1" operator="equal">
      <formula>"optional if"</formula>
    </cfRule>
  </conditionalFormatting>
  <conditionalFormatting sqref="F84">
    <cfRule type="cellIs" dxfId="203" priority="221" stopIfTrue="1" operator="equal">
      <formula>"optional"</formula>
    </cfRule>
    <cfRule type="cellIs" dxfId="202" priority="222" stopIfTrue="1" operator="equal">
      <formula>"optional if"</formula>
    </cfRule>
  </conditionalFormatting>
  <conditionalFormatting sqref="F85">
    <cfRule type="cellIs" dxfId="201" priority="219" stopIfTrue="1" operator="equal">
      <formula>"optional"</formula>
    </cfRule>
    <cfRule type="cellIs" dxfId="200" priority="220" stopIfTrue="1" operator="equal">
      <formula>"optional if"</formula>
    </cfRule>
  </conditionalFormatting>
  <conditionalFormatting sqref="F86">
    <cfRule type="cellIs" dxfId="199" priority="217" stopIfTrue="1" operator="equal">
      <formula>"optional"</formula>
    </cfRule>
    <cfRule type="cellIs" dxfId="198" priority="218" stopIfTrue="1" operator="equal">
      <formula>"optional if"</formula>
    </cfRule>
  </conditionalFormatting>
  <conditionalFormatting sqref="F87">
    <cfRule type="cellIs" dxfId="197" priority="215" stopIfTrue="1" operator="equal">
      <formula>"optional"</formula>
    </cfRule>
    <cfRule type="cellIs" dxfId="196" priority="216" stopIfTrue="1" operator="equal">
      <formula>"optional if"</formula>
    </cfRule>
  </conditionalFormatting>
  <conditionalFormatting sqref="F88">
    <cfRule type="cellIs" dxfId="195" priority="213" stopIfTrue="1" operator="equal">
      <formula>"optional"</formula>
    </cfRule>
    <cfRule type="cellIs" dxfId="194" priority="214" stopIfTrue="1" operator="equal">
      <formula>"optional if"</formula>
    </cfRule>
  </conditionalFormatting>
  <conditionalFormatting sqref="F89">
    <cfRule type="cellIs" dxfId="193" priority="211" stopIfTrue="1" operator="equal">
      <formula>"optional"</formula>
    </cfRule>
    <cfRule type="cellIs" dxfId="192" priority="212" stopIfTrue="1" operator="equal">
      <formula>"optional if"</formula>
    </cfRule>
  </conditionalFormatting>
  <conditionalFormatting sqref="F90">
    <cfRule type="cellIs" dxfId="191" priority="209" stopIfTrue="1" operator="equal">
      <formula>"optional"</formula>
    </cfRule>
    <cfRule type="cellIs" dxfId="190" priority="210" stopIfTrue="1" operator="equal">
      <formula>"optional if"</formula>
    </cfRule>
  </conditionalFormatting>
  <conditionalFormatting sqref="F92:F99">
    <cfRule type="cellIs" dxfId="189" priority="207" stopIfTrue="1" operator="equal">
      <formula>"optional"</formula>
    </cfRule>
    <cfRule type="cellIs" dxfId="188" priority="208" stopIfTrue="1" operator="equal">
      <formula>"optional if"</formula>
    </cfRule>
  </conditionalFormatting>
  <conditionalFormatting sqref="F101">
    <cfRule type="cellIs" dxfId="187" priority="205" stopIfTrue="1" operator="equal">
      <formula>"optional"</formula>
    </cfRule>
    <cfRule type="cellIs" dxfId="186" priority="206" stopIfTrue="1" operator="equal">
      <formula>"optional if"</formula>
    </cfRule>
  </conditionalFormatting>
  <conditionalFormatting sqref="F102">
    <cfRule type="cellIs" dxfId="185" priority="203" stopIfTrue="1" operator="equal">
      <formula>"optional"</formula>
    </cfRule>
    <cfRule type="cellIs" dxfId="184" priority="204" stopIfTrue="1" operator="equal">
      <formula>"optional if"</formula>
    </cfRule>
  </conditionalFormatting>
  <conditionalFormatting sqref="F103">
    <cfRule type="cellIs" dxfId="183" priority="201" stopIfTrue="1" operator="equal">
      <formula>"optional"</formula>
    </cfRule>
    <cfRule type="cellIs" dxfId="182" priority="202" stopIfTrue="1" operator="equal">
      <formula>"optional if"</formula>
    </cfRule>
  </conditionalFormatting>
  <conditionalFormatting sqref="F105">
    <cfRule type="cellIs" dxfId="181" priority="199" stopIfTrue="1" operator="equal">
      <formula>"optional"</formula>
    </cfRule>
    <cfRule type="cellIs" dxfId="180" priority="200" stopIfTrue="1" operator="equal">
      <formula>"optional if"</formula>
    </cfRule>
  </conditionalFormatting>
  <conditionalFormatting sqref="F106">
    <cfRule type="cellIs" dxfId="179" priority="197" stopIfTrue="1" operator="equal">
      <formula>"optional"</formula>
    </cfRule>
    <cfRule type="cellIs" dxfId="178" priority="198" stopIfTrue="1" operator="equal">
      <formula>"optional if"</formula>
    </cfRule>
  </conditionalFormatting>
  <conditionalFormatting sqref="F107">
    <cfRule type="cellIs" dxfId="177" priority="195" stopIfTrue="1" operator="equal">
      <formula>"optional"</formula>
    </cfRule>
    <cfRule type="cellIs" dxfId="176" priority="196" stopIfTrue="1" operator="equal">
      <formula>"optional if"</formula>
    </cfRule>
  </conditionalFormatting>
  <conditionalFormatting sqref="F108">
    <cfRule type="cellIs" dxfId="175" priority="193" stopIfTrue="1" operator="equal">
      <formula>"optional"</formula>
    </cfRule>
    <cfRule type="cellIs" dxfId="174" priority="194" stopIfTrue="1" operator="equal">
      <formula>"optional if"</formula>
    </cfRule>
  </conditionalFormatting>
  <conditionalFormatting sqref="F109">
    <cfRule type="cellIs" dxfId="173" priority="191" stopIfTrue="1" operator="equal">
      <formula>"optional"</formula>
    </cfRule>
    <cfRule type="cellIs" dxfId="172" priority="192" stopIfTrue="1" operator="equal">
      <formula>"optional if"</formula>
    </cfRule>
  </conditionalFormatting>
  <conditionalFormatting sqref="F110">
    <cfRule type="cellIs" dxfId="171" priority="189" stopIfTrue="1" operator="equal">
      <formula>"optional"</formula>
    </cfRule>
    <cfRule type="cellIs" dxfId="170" priority="190" stopIfTrue="1" operator="equal">
      <formula>"optional if"</formula>
    </cfRule>
  </conditionalFormatting>
  <conditionalFormatting sqref="F111">
    <cfRule type="cellIs" dxfId="169" priority="187" stopIfTrue="1" operator="equal">
      <formula>"optional"</formula>
    </cfRule>
    <cfRule type="cellIs" dxfId="168" priority="188" stopIfTrue="1" operator="equal">
      <formula>"optional if"</formula>
    </cfRule>
  </conditionalFormatting>
  <conditionalFormatting sqref="F112">
    <cfRule type="cellIs" dxfId="167" priority="185" stopIfTrue="1" operator="equal">
      <formula>"optional"</formula>
    </cfRule>
    <cfRule type="cellIs" dxfId="166" priority="186" stopIfTrue="1" operator="equal">
      <formula>"optional if"</formula>
    </cfRule>
  </conditionalFormatting>
  <conditionalFormatting sqref="F114">
    <cfRule type="cellIs" dxfId="165" priority="183" stopIfTrue="1" operator="equal">
      <formula>"optional"</formula>
    </cfRule>
    <cfRule type="cellIs" dxfId="164" priority="184" stopIfTrue="1" operator="equal">
      <formula>"optional if"</formula>
    </cfRule>
  </conditionalFormatting>
  <conditionalFormatting sqref="F115">
    <cfRule type="cellIs" dxfId="163" priority="181" stopIfTrue="1" operator="equal">
      <formula>"optional"</formula>
    </cfRule>
    <cfRule type="cellIs" dxfId="162" priority="182" stopIfTrue="1" operator="equal">
      <formula>"optional if"</formula>
    </cfRule>
  </conditionalFormatting>
  <conditionalFormatting sqref="F116">
    <cfRule type="cellIs" dxfId="161" priority="179" stopIfTrue="1" operator="equal">
      <formula>"optional"</formula>
    </cfRule>
    <cfRule type="cellIs" dxfId="160" priority="180" stopIfTrue="1" operator="equal">
      <formula>"optional if"</formula>
    </cfRule>
  </conditionalFormatting>
  <conditionalFormatting sqref="F117">
    <cfRule type="cellIs" dxfId="159" priority="177" stopIfTrue="1" operator="equal">
      <formula>"optional"</formula>
    </cfRule>
    <cfRule type="cellIs" dxfId="158" priority="178" stopIfTrue="1" operator="equal">
      <formula>"optional if"</formula>
    </cfRule>
  </conditionalFormatting>
  <conditionalFormatting sqref="F143">
    <cfRule type="cellIs" dxfId="157" priority="147" stopIfTrue="1" operator="equal">
      <formula>"optional"</formula>
    </cfRule>
    <cfRule type="cellIs" dxfId="156" priority="148" stopIfTrue="1" operator="equal">
      <formula>"optional if"</formula>
    </cfRule>
  </conditionalFormatting>
  <conditionalFormatting sqref="F118">
    <cfRule type="cellIs" dxfId="155" priority="175" stopIfTrue="1" operator="equal">
      <formula>"optional"</formula>
    </cfRule>
    <cfRule type="cellIs" dxfId="154" priority="176" stopIfTrue="1" operator="equal">
      <formula>"optional if"</formula>
    </cfRule>
  </conditionalFormatting>
  <conditionalFormatting sqref="F119">
    <cfRule type="cellIs" dxfId="153" priority="173" stopIfTrue="1" operator="equal">
      <formula>"optional"</formula>
    </cfRule>
    <cfRule type="cellIs" dxfId="152" priority="174" stopIfTrue="1" operator="equal">
      <formula>"optional if"</formula>
    </cfRule>
  </conditionalFormatting>
  <conditionalFormatting sqref="F120">
    <cfRule type="cellIs" dxfId="151" priority="171" stopIfTrue="1" operator="equal">
      <formula>"optional"</formula>
    </cfRule>
    <cfRule type="cellIs" dxfId="150" priority="172" stopIfTrue="1" operator="equal">
      <formula>"optional if"</formula>
    </cfRule>
  </conditionalFormatting>
  <conditionalFormatting sqref="F122">
    <cfRule type="cellIs" dxfId="149" priority="169" stopIfTrue="1" operator="equal">
      <formula>"optional"</formula>
    </cfRule>
    <cfRule type="cellIs" dxfId="148" priority="170" stopIfTrue="1" operator="equal">
      <formula>"optional if"</formula>
    </cfRule>
  </conditionalFormatting>
  <conditionalFormatting sqref="F123">
    <cfRule type="cellIs" dxfId="147" priority="167" stopIfTrue="1" operator="equal">
      <formula>"optional"</formula>
    </cfRule>
    <cfRule type="cellIs" dxfId="146" priority="168" stopIfTrue="1" operator="equal">
      <formula>"optional if"</formula>
    </cfRule>
  </conditionalFormatting>
  <conditionalFormatting sqref="F124">
    <cfRule type="cellIs" dxfId="145" priority="165" stopIfTrue="1" operator="equal">
      <formula>"optional"</formula>
    </cfRule>
    <cfRule type="cellIs" dxfId="144" priority="166" stopIfTrue="1" operator="equal">
      <formula>"optional if"</formula>
    </cfRule>
  </conditionalFormatting>
  <conditionalFormatting sqref="F125:F130">
    <cfRule type="cellIs" dxfId="143" priority="163" stopIfTrue="1" operator="equal">
      <formula>"optional"</formula>
    </cfRule>
    <cfRule type="cellIs" dxfId="142" priority="164" stopIfTrue="1" operator="equal">
      <formula>"optional if"</formula>
    </cfRule>
  </conditionalFormatting>
  <conditionalFormatting sqref="F134">
    <cfRule type="cellIs" dxfId="141" priority="161" stopIfTrue="1" operator="equal">
      <formula>"optional"</formula>
    </cfRule>
    <cfRule type="cellIs" dxfId="140" priority="162" stopIfTrue="1" operator="equal">
      <formula>"optional if"</formula>
    </cfRule>
  </conditionalFormatting>
  <conditionalFormatting sqref="F135">
    <cfRule type="cellIs" dxfId="139" priority="159" stopIfTrue="1" operator="equal">
      <formula>"optional"</formula>
    </cfRule>
    <cfRule type="cellIs" dxfId="138" priority="160" stopIfTrue="1" operator="equal">
      <formula>"optional if"</formula>
    </cfRule>
  </conditionalFormatting>
  <conditionalFormatting sqref="F136">
    <cfRule type="cellIs" dxfId="137" priority="157" stopIfTrue="1" operator="equal">
      <formula>"optional"</formula>
    </cfRule>
    <cfRule type="cellIs" dxfId="136" priority="158" stopIfTrue="1" operator="equal">
      <formula>"optional if"</formula>
    </cfRule>
  </conditionalFormatting>
  <conditionalFormatting sqref="F137">
    <cfRule type="cellIs" dxfId="135" priority="155" stopIfTrue="1" operator="equal">
      <formula>"optional"</formula>
    </cfRule>
    <cfRule type="cellIs" dxfId="134" priority="156" stopIfTrue="1" operator="equal">
      <formula>"optional if"</formula>
    </cfRule>
  </conditionalFormatting>
  <conditionalFormatting sqref="F139">
    <cfRule type="cellIs" dxfId="133" priority="153" stopIfTrue="1" operator="equal">
      <formula>"optional"</formula>
    </cfRule>
    <cfRule type="cellIs" dxfId="132" priority="154" stopIfTrue="1" operator="equal">
      <formula>"optional if"</formula>
    </cfRule>
  </conditionalFormatting>
  <conditionalFormatting sqref="F140">
    <cfRule type="cellIs" dxfId="131" priority="151" stopIfTrue="1" operator="equal">
      <formula>"optional"</formula>
    </cfRule>
    <cfRule type="cellIs" dxfId="130" priority="152" stopIfTrue="1" operator="equal">
      <formula>"optional if"</formula>
    </cfRule>
  </conditionalFormatting>
  <conditionalFormatting sqref="F141">
    <cfRule type="cellIs" dxfId="129" priority="149" stopIfTrue="1" operator="equal">
      <formula>"optional"</formula>
    </cfRule>
    <cfRule type="cellIs" dxfId="128" priority="150" stopIfTrue="1" operator="equal">
      <formula>"optional if"</formula>
    </cfRule>
  </conditionalFormatting>
  <conditionalFormatting sqref="F144">
    <cfRule type="cellIs" dxfId="127" priority="145" stopIfTrue="1" operator="equal">
      <formula>"optional"</formula>
    </cfRule>
    <cfRule type="cellIs" dxfId="126" priority="146" stopIfTrue="1" operator="equal">
      <formula>"optional if"</formula>
    </cfRule>
  </conditionalFormatting>
  <conditionalFormatting sqref="F145">
    <cfRule type="cellIs" dxfId="125" priority="143" stopIfTrue="1" operator="equal">
      <formula>"optional"</formula>
    </cfRule>
    <cfRule type="cellIs" dxfId="124" priority="144" stopIfTrue="1" operator="equal">
      <formula>"optional if"</formula>
    </cfRule>
  </conditionalFormatting>
  <conditionalFormatting sqref="F146">
    <cfRule type="cellIs" dxfId="123" priority="141" stopIfTrue="1" operator="equal">
      <formula>"optional"</formula>
    </cfRule>
    <cfRule type="cellIs" dxfId="122" priority="142" stopIfTrue="1" operator="equal">
      <formula>"optional if"</formula>
    </cfRule>
  </conditionalFormatting>
  <conditionalFormatting sqref="F147">
    <cfRule type="cellIs" dxfId="121" priority="139" stopIfTrue="1" operator="equal">
      <formula>"optional"</formula>
    </cfRule>
    <cfRule type="cellIs" dxfId="120" priority="140" stopIfTrue="1" operator="equal">
      <formula>"optional if"</formula>
    </cfRule>
  </conditionalFormatting>
  <conditionalFormatting sqref="F148">
    <cfRule type="cellIs" dxfId="119" priority="137" stopIfTrue="1" operator="equal">
      <formula>"optional"</formula>
    </cfRule>
    <cfRule type="cellIs" dxfId="118" priority="138" stopIfTrue="1" operator="equal">
      <formula>"optional if"</formula>
    </cfRule>
  </conditionalFormatting>
  <conditionalFormatting sqref="F149">
    <cfRule type="cellIs" dxfId="117" priority="135" stopIfTrue="1" operator="equal">
      <formula>"optional"</formula>
    </cfRule>
    <cfRule type="cellIs" dxfId="116" priority="136" stopIfTrue="1" operator="equal">
      <formula>"optional if"</formula>
    </cfRule>
  </conditionalFormatting>
  <conditionalFormatting sqref="F150">
    <cfRule type="cellIs" dxfId="115" priority="133" stopIfTrue="1" operator="equal">
      <formula>"optional"</formula>
    </cfRule>
    <cfRule type="cellIs" dxfId="114" priority="134" stopIfTrue="1" operator="equal">
      <formula>"optional if"</formula>
    </cfRule>
  </conditionalFormatting>
  <conditionalFormatting sqref="F151">
    <cfRule type="cellIs" dxfId="113" priority="131" stopIfTrue="1" operator="equal">
      <formula>"optional"</formula>
    </cfRule>
    <cfRule type="cellIs" dxfId="112" priority="132" stopIfTrue="1" operator="equal">
      <formula>"optional if"</formula>
    </cfRule>
  </conditionalFormatting>
  <conditionalFormatting sqref="F153">
    <cfRule type="cellIs" dxfId="111" priority="129" stopIfTrue="1" operator="equal">
      <formula>"optional"</formula>
    </cfRule>
    <cfRule type="cellIs" dxfId="110" priority="130" stopIfTrue="1" operator="equal">
      <formula>"optional if"</formula>
    </cfRule>
  </conditionalFormatting>
  <conditionalFormatting sqref="F154">
    <cfRule type="cellIs" dxfId="109" priority="127" stopIfTrue="1" operator="equal">
      <formula>"optional"</formula>
    </cfRule>
    <cfRule type="cellIs" dxfId="108" priority="128" stopIfTrue="1" operator="equal">
      <formula>"optional if"</formula>
    </cfRule>
  </conditionalFormatting>
  <conditionalFormatting sqref="F155">
    <cfRule type="cellIs" dxfId="107" priority="125" stopIfTrue="1" operator="equal">
      <formula>"optional"</formula>
    </cfRule>
    <cfRule type="cellIs" dxfId="106" priority="126" stopIfTrue="1" operator="equal">
      <formula>"optional if"</formula>
    </cfRule>
  </conditionalFormatting>
  <conditionalFormatting sqref="F156">
    <cfRule type="cellIs" dxfId="105" priority="123" stopIfTrue="1" operator="equal">
      <formula>"optional"</formula>
    </cfRule>
    <cfRule type="cellIs" dxfId="104" priority="124" stopIfTrue="1" operator="equal">
      <formula>"optional if"</formula>
    </cfRule>
  </conditionalFormatting>
  <conditionalFormatting sqref="F157">
    <cfRule type="cellIs" dxfId="103" priority="121" stopIfTrue="1" operator="equal">
      <formula>"optional"</formula>
    </cfRule>
    <cfRule type="cellIs" dxfId="102" priority="122" stopIfTrue="1" operator="equal">
      <formula>"optional if"</formula>
    </cfRule>
  </conditionalFormatting>
  <conditionalFormatting sqref="F158">
    <cfRule type="cellIs" dxfId="101" priority="119" stopIfTrue="1" operator="equal">
      <formula>"optional"</formula>
    </cfRule>
    <cfRule type="cellIs" dxfId="100" priority="120" stopIfTrue="1" operator="equal">
      <formula>"optional if"</formula>
    </cfRule>
  </conditionalFormatting>
  <conditionalFormatting sqref="F159">
    <cfRule type="cellIs" dxfId="99" priority="117" stopIfTrue="1" operator="equal">
      <formula>"optional"</formula>
    </cfRule>
    <cfRule type="cellIs" dxfId="98" priority="118" stopIfTrue="1" operator="equal">
      <formula>"optional if"</formula>
    </cfRule>
  </conditionalFormatting>
  <conditionalFormatting sqref="F160">
    <cfRule type="cellIs" dxfId="97" priority="115" stopIfTrue="1" operator="equal">
      <formula>"optional"</formula>
    </cfRule>
    <cfRule type="cellIs" dxfId="96" priority="116" stopIfTrue="1" operator="equal">
      <formula>"optional if"</formula>
    </cfRule>
  </conditionalFormatting>
  <conditionalFormatting sqref="F221">
    <cfRule type="cellIs" dxfId="95" priority="75" stopIfTrue="1" operator="equal">
      <formula>"optional"</formula>
    </cfRule>
    <cfRule type="cellIs" dxfId="94" priority="76" stopIfTrue="1" operator="equal">
      <formula>"optional if"</formula>
    </cfRule>
  </conditionalFormatting>
  <conditionalFormatting sqref="F169:F171">
    <cfRule type="cellIs" dxfId="93" priority="111" stopIfTrue="1" operator="equal">
      <formula>"optional"</formula>
    </cfRule>
    <cfRule type="cellIs" dxfId="92" priority="112" stopIfTrue="1" operator="equal">
      <formula>"optional if"</formula>
    </cfRule>
  </conditionalFormatting>
  <conditionalFormatting sqref="F173:F179">
    <cfRule type="cellIs" dxfId="91" priority="109" stopIfTrue="1" operator="equal">
      <formula>"optional"</formula>
    </cfRule>
    <cfRule type="cellIs" dxfId="90" priority="110" stopIfTrue="1" operator="equal">
      <formula>"optional if"</formula>
    </cfRule>
  </conditionalFormatting>
  <conditionalFormatting sqref="F180">
    <cfRule type="cellIs" dxfId="89" priority="107" stopIfTrue="1" operator="equal">
      <formula>"optional"</formula>
    </cfRule>
    <cfRule type="cellIs" dxfId="88" priority="108" stopIfTrue="1" operator="equal">
      <formula>"optional if"</formula>
    </cfRule>
  </conditionalFormatting>
  <conditionalFormatting sqref="F182:F188">
    <cfRule type="cellIs" dxfId="87" priority="105" stopIfTrue="1" operator="equal">
      <formula>"optional"</formula>
    </cfRule>
    <cfRule type="cellIs" dxfId="86" priority="106" stopIfTrue="1" operator="equal">
      <formula>"optional if"</formula>
    </cfRule>
  </conditionalFormatting>
  <conditionalFormatting sqref="F190">
    <cfRule type="cellIs" dxfId="85" priority="103" stopIfTrue="1" operator="equal">
      <formula>"optional"</formula>
    </cfRule>
    <cfRule type="cellIs" dxfId="84" priority="104" stopIfTrue="1" operator="equal">
      <formula>"optional if"</formula>
    </cfRule>
  </conditionalFormatting>
  <conditionalFormatting sqref="F191">
    <cfRule type="cellIs" dxfId="83" priority="101" stopIfTrue="1" operator="equal">
      <formula>"optional"</formula>
    </cfRule>
    <cfRule type="cellIs" dxfId="82" priority="102" stopIfTrue="1" operator="equal">
      <formula>"optional if"</formula>
    </cfRule>
  </conditionalFormatting>
  <conditionalFormatting sqref="F230">
    <cfRule type="cellIs" dxfId="81" priority="61" stopIfTrue="1" operator="equal">
      <formula>"optional"</formula>
    </cfRule>
    <cfRule type="cellIs" dxfId="80" priority="62" stopIfTrue="1" operator="equal">
      <formula>"optional if"</formula>
    </cfRule>
  </conditionalFormatting>
  <conditionalFormatting sqref="F201">
    <cfRule type="cellIs" dxfId="79" priority="97" stopIfTrue="1" operator="equal">
      <formula>"optional"</formula>
    </cfRule>
    <cfRule type="cellIs" dxfId="78" priority="98" stopIfTrue="1" operator="equal">
      <formula>"optional if"</formula>
    </cfRule>
  </conditionalFormatting>
  <conditionalFormatting sqref="F203">
    <cfRule type="cellIs" dxfId="77" priority="95" stopIfTrue="1" operator="equal">
      <formula>"optional"</formula>
    </cfRule>
    <cfRule type="cellIs" dxfId="76" priority="96" stopIfTrue="1" operator="equal">
      <formula>"optional if"</formula>
    </cfRule>
  </conditionalFormatting>
  <conditionalFormatting sqref="F204">
    <cfRule type="cellIs" dxfId="75" priority="93" stopIfTrue="1" operator="equal">
      <formula>"optional"</formula>
    </cfRule>
    <cfRule type="cellIs" dxfId="74" priority="94" stopIfTrue="1" operator="equal">
      <formula>"optional if"</formula>
    </cfRule>
  </conditionalFormatting>
  <conditionalFormatting sqref="F206">
    <cfRule type="cellIs" dxfId="73" priority="91" stopIfTrue="1" operator="equal">
      <formula>"optional"</formula>
    </cfRule>
    <cfRule type="cellIs" dxfId="72" priority="92" stopIfTrue="1" operator="equal">
      <formula>"optional if"</formula>
    </cfRule>
  </conditionalFormatting>
  <conditionalFormatting sqref="F207">
    <cfRule type="cellIs" dxfId="71" priority="89" stopIfTrue="1" operator="equal">
      <formula>"optional"</formula>
    </cfRule>
    <cfRule type="cellIs" dxfId="70" priority="90" stopIfTrue="1" operator="equal">
      <formula>"optional if"</formula>
    </cfRule>
  </conditionalFormatting>
  <conditionalFormatting sqref="F208">
    <cfRule type="cellIs" dxfId="69" priority="87" stopIfTrue="1" operator="equal">
      <formula>"optional"</formula>
    </cfRule>
    <cfRule type="cellIs" dxfId="68" priority="88" stopIfTrue="1" operator="equal">
      <formula>"optional if"</formula>
    </cfRule>
  </conditionalFormatting>
  <conditionalFormatting sqref="F209">
    <cfRule type="cellIs" dxfId="67" priority="85" stopIfTrue="1" operator="equal">
      <formula>"optional"</formula>
    </cfRule>
    <cfRule type="cellIs" dxfId="66" priority="86" stopIfTrue="1" operator="equal">
      <formula>"optional if"</formula>
    </cfRule>
  </conditionalFormatting>
  <conditionalFormatting sqref="F210">
    <cfRule type="cellIs" dxfId="65" priority="83" stopIfTrue="1" operator="equal">
      <formula>"optional"</formula>
    </cfRule>
    <cfRule type="cellIs" dxfId="64" priority="84" stopIfTrue="1" operator="equal">
      <formula>"optional if"</formula>
    </cfRule>
  </conditionalFormatting>
  <conditionalFormatting sqref="F211:F215">
    <cfRule type="cellIs" dxfId="63" priority="81" stopIfTrue="1" operator="equal">
      <formula>"optional"</formula>
    </cfRule>
    <cfRule type="cellIs" dxfId="62" priority="82" stopIfTrue="1" operator="equal">
      <formula>"optional if"</formula>
    </cfRule>
  </conditionalFormatting>
  <conditionalFormatting sqref="F245">
    <cfRule type="cellIs" dxfId="61" priority="41" stopIfTrue="1" operator="equal">
      <formula>"optional"</formula>
    </cfRule>
    <cfRule type="cellIs" dxfId="60" priority="42" stopIfTrue="1" operator="equal">
      <formula>"optional if"</formula>
    </cfRule>
  </conditionalFormatting>
  <conditionalFormatting sqref="F220">
    <cfRule type="cellIs" dxfId="59" priority="77" stopIfTrue="1" operator="equal">
      <formula>"optional"</formula>
    </cfRule>
    <cfRule type="cellIs" dxfId="58" priority="78" stopIfTrue="1" operator="equal">
      <formula>"optional if"</formula>
    </cfRule>
  </conditionalFormatting>
  <conditionalFormatting sqref="F223">
    <cfRule type="cellIs" dxfId="57" priority="73" stopIfTrue="1" operator="equal">
      <formula>"optional"</formula>
    </cfRule>
    <cfRule type="cellIs" dxfId="56" priority="74" stopIfTrue="1" operator="equal">
      <formula>"optional if"</formula>
    </cfRule>
  </conditionalFormatting>
  <conditionalFormatting sqref="F250">
    <cfRule type="cellIs" dxfId="55" priority="33" stopIfTrue="1" operator="equal">
      <formula>"optional"</formula>
    </cfRule>
    <cfRule type="cellIs" dxfId="54" priority="34" stopIfTrue="1" operator="equal">
      <formula>"optional if"</formula>
    </cfRule>
  </conditionalFormatting>
  <conditionalFormatting sqref="F225">
    <cfRule type="cellIs" dxfId="53" priority="69" stopIfTrue="1" operator="equal">
      <formula>"optional"</formula>
    </cfRule>
    <cfRule type="cellIs" dxfId="52" priority="70" stopIfTrue="1" operator="equal">
      <formula>"optional if"</formula>
    </cfRule>
  </conditionalFormatting>
  <conditionalFormatting sqref="F226">
    <cfRule type="cellIs" dxfId="51" priority="67" stopIfTrue="1" operator="equal">
      <formula>"optional"</formula>
    </cfRule>
    <cfRule type="cellIs" dxfId="50" priority="68" stopIfTrue="1" operator="equal">
      <formula>"optional if"</formula>
    </cfRule>
  </conditionalFormatting>
  <conditionalFormatting sqref="F228">
    <cfRule type="cellIs" dxfId="49" priority="65" stopIfTrue="1" operator="equal">
      <formula>"optional"</formula>
    </cfRule>
    <cfRule type="cellIs" dxfId="48" priority="66" stopIfTrue="1" operator="equal">
      <formula>"optional if"</formula>
    </cfRule>
  </conditionalFormatting>
  <conditionalFormatting sqref="F229">
    <cfRule type="cellIs" dxfId="47" priority="63" stopIfTrue="1" operator="equal">
      <formula>"optional"</formula>
    </cfRule>
    <cfRule type="cellIs" dxfId="46" priority="64" stopIfTrue="1" operator="equal">
      <formula>"optional if"</formula>
    </cfRule>
  </conditionalFormatting>
  <conditionalFormatting sqref="F232">
    <cfRule type="cellIs" dxfId="45" priority="59" stopIfTrue="1" operator="equal">
      <formula>"optional"</formula>
    </cfRule>
    <cfRule type="cellIs" dxfId="44" priority="60" stopIfTrue="1" operator="equal">
      <formula>"optional if"</formula>
    </cfRule>
  </conditionalFormatting>
  <conditionalFormatting sqref="F233">
    <cfRule type="cellIs" dxfId="43" priority="57" stopIfTrue="1" operator="equal">
      <formula>"optional"</formula>
    </cfRule>
    <cfRule type="cellIs" dxfId="42" priority="58" stopIfTrue="1" operator="equal">
      <formula>"optional if"</formula>
    </cfRule>
  </conditionalFormatting>
  <conditionalFormatting sqref="F234">
    <cfRule type="cellIs" dxfId="41" priority="55" stopIfTrue="1" operator="equal">
      <formula>"optional"</formula>
    </cfRule>
    <cfRule type="cellIs" dxfId="40" priority="56" stopIfTrue="1" operator="equal">
      <formula>"optional if"</formula>
    </cfRule>
  </conditionalFormatting>
  <conditionalFormatting sqref="F235">
    <cfRule type="cellIs" dxfId="39" priority="53" stopIfTrue="1" operator="equal">
      <formula>"optional"</formula>
    </cfRule>
    <cfRule type="cellIs" dxfId="38" priority="54" stopIfTrue="1" operator="equal">
      <formula>"optional if"</formula>
    </cfRule>
  </conditionalFormatting>
  <conditionalFormatting sqref="F236">
    <cfRule type="cellIs" dxfId="37" priority="51" stopIfTrue="1" operator="equal">
      <formula>"optional"</formula>
    </cfRule>
    <cfRule type="cellIs" dxfId="36" priority="52" stopIfTrue="1" operator="equal">
      <formula>"optional if"</formula>
    </cfRule>
  </conditionalFormatting>
  <conditionalFormatting sqref="F272">
    <cfRule type="cellIs" dxfId="35" priority="13" stopIfTrue="1" operator="equal">
      <formula>"optional"</formula>
    </cfRule>
    <cfRule type="cellIs" dxfId="34" priority="14" stopIfTrue="1" operator="equal">
      <formula>"optional if"</formula>
    </cfRule>
  </conditionalFormatting>
  <conditionalFormatting sqref="F241">
    <cfRule type="cellIs" dxfId="33" priority="45" stopIfTrue="1" operator="equal">
      <formula>"optional"</formula>
    </cfRule>
    <cfRule type="cellIs" dxfId="32" priority="46" stopIfTrue="1" operator="equal">
      <formula>"optional if"</formula>
    </cfRule>
  </conditionalFormatting>
  <conditionalFormatting sqref="F274">
    <cfRule type="cellIs" dxfId="31" priority="9" stopIfTrue="1" operator="equal">
      <formula>"optional"</formula>
    </cfRule>
    <cfRule type="cellIs" dxfId="30" priority="10" stopIfTrue="1" operator="equal">
      <formula>"optional if"</formula>
    </cfRule>
  </conditionalFormatting>
  <conditionalFormatting sqref="F277">
    <cfRule type="cellIs" dxfId="29" priority="5" stopIfTrue="1" operator="equal">
      <formula>"optional"</formula>
    </cfRule>
    <cfRule type="cellIs" dxfId="28" priority="6" stopIfTrue="1" operator="equal">
      <formula>"optional if"</formula>
    </cfRule>
  </conditionalFormatting>
  <conditionalFormatting sqref="F248">
    <cfRule type="cellIs" dxfId="27" priority="37" stopIfTrue="1" operator="equal">
      <formula>"optional"</formula>
    </cfRule>
    <cfRule type="cellIs" dxfId="26" priority="38" stopIfTrue="1" operator="equal">
      <formula>"optional if"</formula>
    </cfRule>
  </conditionalFormatting>
  <conditionalFormatting sqref="F249">
    <cfRule type="cellIs" dxfId="25" priority="35" stopIfTrue="1" operator="equal">
      <formula>"optional"</formula>
    </cfRule>
    <cfRule type="cellIs" dxfId="24" priority="36" stopIfTrue="1" operator="equal">
      <formula>"optional if"</formula>
    </cfRule>
  </conditionalFormatting>
  <conditionalFormatting sqref="F252">
    <cfRule type="cellIs" dxfId="23" priority="31" stopIfTrue="1" operator="equal">
      <formula>"optional"</formula>
    </cfRule>
    <cfRule type="cellIs" dxfId="22" priority="32" stopIfTrue="1" operator="equal">
      <formula>"optional if"</formula>
    </cfRule>
  </conditionalFormatting>
  <conditionalFormatting sqref="F253">
    <cfRule type="cellIs" dxfId="21" priority="29" stopIfTrue="1" operator="equal">
      <formula>"optional"</formula>
    </cfRule>
    <cfRule type="cellIs" dxfId="20" priority="30" stopIfTrue="1" operator="equal">
      <formula>"optional if"</formula>
    </cfRule>
  </conditionalFormatting>
  <conditionalFormatting sqref="F254">
    <cfRule type="cellIs" dxfId="19" priority="27" stopIfTrue="1" operator="equal">
      <formula>"optional"</formula>
    </cfRule>
    <cfRule type="cellIs" dxfId="18" priority="28" stopIfTrue="1" operator="equal">
      <formula>"optional if"</formula>
    </cfRule>
  </conditionalFormatting>
  <conditionalFormatting sqref="F255:F260">
    <cfRule type="cellIs" dxfId="17" priority="25" stopIfTrue="1" operator="equal">
      <formula>"optional"</formula>
    </cfRule>
    <cfRule type="cellIs" dxfId="16" priority="26" stopIfTrue="1" operator="equal">
      <formula>"optional if"</formula>
    </cfRule>
  </conditionalFormatting>
  <conditionalFormatting sqref="F264">
    <cfRule type="cellIs" dxfId="15" priority="23" stopIfTrue="1" operator="equal">
      <formula>"optional"</formula>
    </cfRule>
    <cfRule type="cellIs" dxfId="14" priority="24" stopIfTrue="1" operator="equal">
      <formula>"optional if"</formula>
    </cfRule>
  </conditionalFormatting>
  <conditionalFormatting sqref="F268">
    <cfRule type="cellIs" dxfId="13" priority="21" stopIfTrue="1" operator="equal">
      <formula>"optional"</formula>
    </cfRule>
    <cfRule type="cellIs" dxfId="12" priority="22" stopIfTrue="1" operator="equal">
      <formula>"optional if"</formula>
    </cfRule>
  </conditionalFormatting>
  <conditionalFormatting sqref="F269">
    <cfRule type="cellIs" dxfId="11" priority="19" stopIfTrue="1" operator="equal">
      <formula>"optional"</formula>
    </cfRule>
    <cfRule type="cellIs" dxfId="10" priority="20" stopIfTrue="1" operator="equal">
      <formula>"optional if"</formula>
    </cfRule>
  </conditionalFormatting>
  <conditionalFormatting sqref="F270">
    <cfRule type="cellIs" dxfId="9" priority="17" stopIfTrue="1" operator="equal">
      <formula>"optional"</formula>
    </cfRule>
    <cfRule type="cellIs" dxfId="8" priority="18" stopIfTrue="1" operator="equal">
      <formula>"optional if"</formula>
    </cfRule>
  </conditionalFormatting>
  <conditionalFormatting sqref="F273">
    <cfRule type="cellIs" dxfId="7" priority="11" stopIfTrue="1" operator="equal">
      <formula>"optional"</formula>
    </cfRule>
    <cfRule type="cellIs" dxfId="6" priority="12" stopIfTrue="1" operator="equal">
      <formula>"optional if"</formula>
    </cfRule>
  </conditionalFormatting>
  <conditionalFormatting sqref="F276">
    <cfRule type="cellIs" dxfId="5" priority="7" stopIfTrue="1" operator="equal">
      <formula>"optional"</formula>
    </cfRule>
    <cfRule type="cellIs" dxfId="4" priority="8" stopIfTrue="1" operator="equal">
      <formula>"optional if"</formula>
    </cfRule>
  </conditionalFormatting>
  <conditionalFormatting sqref="C57:D57 D58:D60">
    <cfRule type="cellIs" dxfId="3" priority="3" stopIfTrue="1" operator="equal">
      <formula>"optional"</formula>
    </cfRule>
    <cfRule type="cellIs" dxfId="2" priority="4" stopIfTrue="1" operator="equal">
      <formula>"optional if"</formula>
    </cfRule>
  </conditionalFormatting>
  <conditionalFormatting sqref="D212:D215">
    <cfRule type="cellIs" dxfId="1" priority="1" stopIfTrue="1" operator="equal">
      <formula>"optional"</formula>
    </cfRule>
    <cfRule type="cellIs" dxfId="0" priority="2" stopIfTrue="1" operator="equal">
      <formula>"optional if"</formula>
    </cfRule>
  </conditionalFormatting>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E99"/>
  <sheetViews>
    <sheetView zoomScale="85" zoomScaleNormal="85" workbookViewId="0"/>
  </sheetViews>
  <sheetFormatPr defaultRowHeight="12.75" x14ac:dyDescent="0.2"/>
  <cols>
    <col min="1" max="1" width="9.140625" style="74"/>
    <col min="2" max="2" width="39.85546875" style="74" bestFit="1" customWidth="1"/>
    <col min="3" max="3" width="82.28515625" style="74" bestFit="1" customWidth="1"/>
    <col min="4" max="4" width="66.7109375" style="74" customWidth="1"/>
    <col min="5" max="5" width="56.5703125" style="74" bestFit="1" customWidth="1"/>
    <col min="6" max="16384" width="9.140625" style="74"/>
  </cols>
  <sheetData>
    <row r="1" spans="1:5" x14ac:dyDescent="0.2">
      <c r="A1" s="73"/>
      <c r="B1" s="73"/>
      <c r="C1" s="73"/>
      <c r="D1" s="73"/>
    </row>
    <row r="2" spans="1:5" x14ac:dyDescent="0.2">
      <c r="A2" s="73"/>
      <c r="B2" s="75" t="s">
        <v>870</v>
      </c>
      <c r="C2" s="75" t="s">
        <v>871</v>
      </c>
      <c r="D2" s="75" t="s">
        <v>872</v>
      </c>
    </row>
    <row r="3" spans="1:5" x14ac:dyDescent="0.2">
      <c r="A3" s="73"/>
      <c r="B3" s="76" t="s">
        <v>873</v>
      </c>
      <c r="C3" s="77" t="s">
        <v>874</v>
      </c>
      <c r="D3" s="77" t="s">
        <v>874</v>
      </c>
      <c r="E3" s="78" t="s">
        <v>875</v>
      </c>
    </row>
    <row r="4" spans="1:5" x14ac:dyDescent="0.2">
      <c r="A4" s="73"/>
      <c r="B4" s="76" t="s">
        <v>876</v>
      </c>
      <c r="C4" s="77" t="s">
        <v>877</v>
      </c>
      <c r="D4" s="77" t="s">
        <v>877</v>
      </c>
      <c r="E4" s="78" t="s">
        <v>875</v>
      </c>
    </row>
    <row r="5" spans="1:5" x14ac:dyDescent="0.2">
      <c r="A5" s="73"/>
      <c r="B5" s="76" t="s">
        <v>873</v>
      </c>
      <c r="C5" s="80" t="s">
        <v>878</v>
      </c>
      <c r="D5" s="81" t="s">
        <v>878</v>
      </c>
      <c r="E5" s="78" t="s">
        <v>875</v>
      </c>
    </row>
    <row r="6" spans="1:5" x14ac:dyDescent="0.2">
      <c r="A6" s="73"/>
      <c r="B6" s="76" t="s">
        <v>873</v>
      </c>
      <c r="C6" s="80" t="s">
        <v>879</v>
      </c>
      <c r="D6" s="81" t="s">
        <v>879</v>
      </c>
      <c r="E6" s="78" t="s">
        <v>875</v>
      </c>
    </row>
    <row r="7" spans="1:5" x14ac:dyDescent="0.2">
      <c r="A7" s="73"/>
      <c r="B7" s="76" t="s">
        <v>873</v>
      </c>
      <c r="C7" s="80" t="s">
        <v>880</v>
      </c>
      <c r="D7" s="81" t="s">
        <v>880</v>
      </c>
      <c r="E7" s="78" t="s">
        <v>875</v>
      </c>
    </row>
    <row r="8" spans="1:5" x14ac:dyDescent="0.2">
      <c r="A8" s="73"/>
      <c r="B8" s="76" t="s">
        <v>873</v>
      </c>
      <c r="C8" s="80" t="s">
        <v>881</v>
      </c>
      <c r="D8" s="81" t="s">
        <v>882</v>
      </c>
    </row>
    <row r="9" spans="1:5" x14ac:dyDescent="0.2">
      <c r="A9" s="73"/>
      <c r="B9" s="76" t="s">
        <v>873</v>
      </c>
      <c r="C9" s="80" t="s">
        <v>883</v>
      </c>
      <c r="D9" s="81" t="s">
        <v>884</v>
      </c>
    </row>
    <row r="10" spans="1:5" x14ac:dyDescent="0.2">
      <c r="A10" s="73"/>
      <c r="B10" s="76" t="s">
        <v>873</v>
      </c>
      <c r="C10" s="80" t="s">
        <v>885</v>
      </c>
      <c r="D10" s="81" t="s">
        <v>886</v>
      </c>
    </row>
    <row r="11" spans="1:5" x14ac:dyDescent="0.2">
      <c r="A11" s="73"/>
      <c r="B11" s="76" t="s">
        <v>873</v>
      </c>
      <c r="C11" s="80" t="s">
        <v>887</v>
      </c>
      <c r="D11" s="81" t="s">
        <v>888</v>
      </c>
    </row>
    <row r="12" spans="1:5" x14ac:dyDescent="0.2">
      <c r="A12" s="73"/>
      <c r="B12" s="76" t="s">
        <v>873</v>
      </c>
      <c r="C12" s="80" t="s">
        <v>889</v>
      </c>
      <c r="D12" s="82" t="s">
        <v>889</v>
      </c>
      <c r="E12" s="78" t="s">
        <v>875</v>
      </c>
    </row>
    <row r="13" spans="1:5" x14ac:dyDescent="0.2">
      <c r="A13" s="73"/>
      <c r="B13" s="33" t="s">
        <v>873</v>
      </c>
      <c r="C13" s="81" t="s">
        <v>890</v>
      </c>
      <c r="D13" s="81" t="s">
        <v>890</v>
      </c>
      <c r="E13" s="78" t="s">
        <v>875</v>
      </c>
    </row>
    <row r="14" spans="1:5" x14ac:dyDescent="0.2">
      <c r="B14" s="83"/>
      <c r="C14" s="84"/>
      <c r="D14" s="84"/>
    </row>
    <row r="15" spans="1:5" x14ac:dyDescent="0.2">
      <c r="B15" s="83"/>
      <c r="C15" s="84"/>
      <c r="D15" s="84"/>
    </row>
    <row r="16" spans="1:5" x14ac:dyDescent="0.2">
      <c r="A16" s="73"/>
      <c r="B16" s="85" t="s">
        <v>891</v>
      </c>
      <c r="C16" s="85" t="s">
        <v>871</v>
      </c>
      <c r="D16" s="85" t="s">
        <v>872</v>
      </c>
    </row>
    <row r="17" spans="1:5" ht="25.5" x14ac:dyDescent="0.2">
      <c r="A17" s="73"/>
      <c r="B17" s="86" t="s">
        <v>873</v>
      </c>
      <c r="C17" s="87" t="s">
        <v>892</v>
      </c>
      <c r="D17" s="87" t="s">
        <v>892</v>
      </c>
      <c r="E17" s="78" t="s">
        <v>875</v>
      </c>
    </row>
    <row r="18" spans="1:5" ht="25.5" x14ac:dyDescent="0.2">
      <c r="A18" s="73"/>
      <c r="B18" s="86" t="s">
        <v>873</v>
      </c>
      <c r="C18" s="87" t="s">
        <v>893</v>
      </c>
      <c r="D18" s="87" t="s">
        <v>894</v>
      </c>
    </row>
    <row r="19" spans="1:5" ht="25.5" x14ac:dyDescent="0.2">
      <c r="A19" s="73"/>
      <c r="B19" s="86" t="s">
        <v>873</v>
      </c>
      <c r="C19" s="87" t="s">
        <v>895</v>
      </c>
      <c r="D19" s="87" t="s">
        <v>896</v>
      </c>
    </row>
    <row r="20" spans="1:5" x14ac:dyDescent="0.2">
      <c r="B20" s="88"/>
      <c r="C20" s="88"/>
      <c r="D20" s="89"/>
    </row>
    <row r="21" spans="1:5" x14ac:dyDescent="0.2">
      <c r="B21" s="88"/>
      <c r="C21" s="88"/>
      <c r="D21" s="89"/>
    </row>
    <row r="22" spans="1:5" x14ac:dyDescent="0.2">
      <c r="A22" s="73"/>
      <c r="B22" s="85" t="s">
        <v>897</v>
      </c>
      <c r="C22" s="85" t="s">
        <v>871</v>
      </c>
      <c r="D22" s="85" t="s">
        <v>872</v>
      </c>
    </row>
    <row r="23" spans="1:5" ht="25.5" x14ac:dyDescent="0.2">
      <c r="A23" s="73"/>
      <c r="B23" s="86" t="s">
        <v>873</v>
      </c>
      <c r="C23" s="87" t="s">
        <v>898</v>
      </c>
      <c r="D23" s="87" t="s">
        <v>898</v>
      </c>
      <c r="E23" s="78" t="s">
        <v>875</v>
      </c>
    </row>
    <row r="24" spans="1:5" ht="25.5" x14ac:dyDescent="0.2">
      <c r="A24" s="73"/>
      <c r="B24" s="86" t="s">
        <v>873</v>
      </c>
      <c r="C24" s="87" t="s">
        <v>899</v>
      </c>
      <c r="D24" s="87" t="s">
        <v>899</v>
      </c>
      <c r="E24" s="78" t="s">
        <v>875</v>
      </c>
    </row>
    <row r="25" spans="1:5" ht="25.5" x14ac:dyDescent="0.2">
      <c r="A25" s="73"/>
      <c r="B25" s="86" t="s">
        <v>873</v>
      </c>
      <c r="C25" s="87" t="s">
        <v>900</v>
      </c>
      <c r="D25" s="87" t="s">
        <v>900</v>
      </c>
      <c r="E25" s="78" t="s">
        <v>875</v>
      </c>
    </row>
    <row r="26" spans="1:5" ht="25.5" x14ac:dyDescent="0.2">
      <c r="A26" s="73"/>
      <c r="B26" s="86" t="s">
        <v>873</v>
      </c>
      <c r="C26" s="74" t="s">
        <v>901</v>
      </c>
      <c r="D26" s="90" t="s">
        <v>901</v>
      </c>
      <c r="E26" s="78" t="s">
        <v>875</v>
      </c>
    </row>
    <row r="27" spans="1:5" ht="25.5" x14ac:dyDescent="0.2">
      <c r="A27" s="73"/>
      <c r="B27" s="86" t="s">
        <v>873</v>
      </c>
      <c r="C27" s="87" t="s">
        <v>902</v>
      </c>
      <c r="D27" s="87" t="s">
        <v>902</v>
      </c>
      <c r="E27" s="78" t="s">
        <v>875</v>
      </c>
    </row>
    <row r="28" spans="1:5" ht="25.5" x14ac:dyDescent="0.2">
      <c r="A28" s="73"/>
      <c r="B28" s="86" t="s">
        <v>873</v>
      </c>
      <c r="C28" s="87" t="s">
        <v>903</v>
      </c>
      <c r="D28" s="87" t="s">
        <v>903</v>
      </c>
      <c r="E28" s="78" t="s">
        <v>875</v>
      </c>
    </row>
    <row r="29" spans="1:5" s="91" customFormat="1" ht="25.5" x14ac:dyDescent="0.2">
      <c r="A29" s="73"/>
      <c r="B29" s="86" t="s">
        <v>873</v>
      </c>
      <c r="C29" s="87" t="s">
        <v>904</v>
      </c>
      <c r="D29" s="87" t="s">
        <v>905</v>
      </c>
    </row>
    <row r="30" spans="1:5" s="91" customFormat="1" ht="25.5" x14ac:dyDescent="0.2">
      <c r="A30" s="73"/>
      <c r="B30" s="86" t="s">
        <v>873</v>
      </c>
      <c r="C30" s="87" t="s">
        <v>906</v>
      </c>
      <c r="D30" s="87" t="s">
        <v>907</v>
      </c>
    </row>
    <row r="31" spans="1:5" s="91" customFormat="1" ht="25.5" x14ac:dyDescent="0.2">
      <c r="A31" s="73"/>
      <c r="B31" s="86" t="s">
        <v>873</v>
      </c>
      <c r="C31" s="87" t="s">
        <v>908</v>
      </c>
      <c r="D31" s="87" t="s">
        <v>909</v>
      </c>
    </row>
    <row r="32" spans="1:5" s="91" customFormat="1" ht="25.5" x14ac:dyDescent="0.2">
      <c r="A32" s="73"/>
      <c r="B32" s="86" t="s">
        <v>873</v>
      </c>
      <c r="C32" s="87" t="s">
        <v>910</v>
      </c>
      <c r="D32" s="87" t="s">
        <v>911</v>
      </c>
    </row>
    <row r="33" spans="1:5" s="91" customFormat="1" ht="25.5" x14ac:dyDescent="0.2">
      <c r="A33" s="73"/>
      <c r="B33" s="86" t="s">
        <v>873</v>
      </c>
      <c r="C33" s="87" t="s">
        <v>912</v>
      </c>
      <c r="D33" s="87" t="s">
        <v>913</v>
      </c>
    </row>
    <row r="34" spans="1:5" s="91" customFormat="1" ht="25.5" x14ac:dyDescent="0.2">
      <c r="A34" s="73"/>
      <c r="B34" s="86" t="s">
        <v>873</v>
      </c>
      <c r="C34" s="87" t="s">
        <v>914</v>
      </c>
      <c r="D34" s="87" t="s">
        <v>915</v>
      </c>
    </row>
    <row r="35" spans="1:5" s="91" customFormat="1" ht="25.5" x14ac:dyDescent="0.2">
      <c r="A35" s="73"/>
      <c r="B35" s="86" t="s">
        <v>873</v>
      </c>
      <c r="C35" s="87" t="s">
        <v>916</v>
      </c>
      <c r="D35" s="87" t="s">
        <v>917</v>
      </c>
    </row>
    <row r="36" spans="1:5" s="91" customFormat="1" ht="13.9" customHeight="1" x14ac:dyDescent="0.2">
      <c r="A36" s="73"/>
      <c r="B36" s="86" t="s">
        <v>873</v>
      </c>
      <c r="C36" s="87" t="s">
        <v>918</v>
      </c>
      <c r="D36" s="87" t="s">
        <v>919</v>
      </c>
    </row>
    <row r="37" spans="1:5" s="91" customFormat="1" ht="25.5" x14ac:dyDescent="0.2">
      <c r="A37" s="73"/>
      <c r="B37" s="86" t="s">
        <v>873</v>
      </c>
      <c r="C37" s="97" t="s">
        <v>1034</v>
      </c>
      <c r="D37" s="97" t="s">
        <v>1034</v>
      </c>
      <c r="E37" s="78" t="s">
        <v>875</v>
      </c>
    </row>
    <row r="38" spans="1:5" ht="25.5" x14ac:dyDescent="0.2">
      <c r="A38" s="73"/>
      <c r="B38" s="86" t="s">
        <v>873</v>
      </c>
      <c r="C38" s="97" t="s">
        <v>1035</v>
      </c>
      <c r="D38" s="97" t="s">
        <v>1035</v>
      </c>
      <c r="E38" s="78" t="s">
        <v>875</v>
      </c>
    </row>
    <row r="39" spans="1:5" x14ac:dyDescent="0.2">
      <c r="A39" s="73"/>
      <c r="B39" s="92"/>
      <c r="C39" s="93"/>
      <c r="D39" s="93"/>
      <c r="E39" s="78"/>
    </row>
    <row r="40" spans="1:5" x14ac:dyDescent="0.2">
      <c r="B40" s="88"/>
      <c r="C40" s="88"/>
      <c r="D40" s="89"/>
    </row>
    <row r="41" spans="1:5" x14ac:dyDescent="0.2">
      <c r="A41" s="73"/>
      <c r="B41" s="85" t="s">
        <v>920</v>
      </c>
      <c r="C41" s="85" t="s">
        <v>871</v>
      </c>
      <c r="D41" s="85" t="s">
        <v>872</v>
      </c>
    </row>
    <row r="42" spans="1:5" ht="25.5" x14ac:dyDescent="0.2">
      <c r="A42" s="73"/>
      <c r="B42" s="86" t="s">
        <v>873</v>
      </c>
      <c r="C42" s="87" t="s">
        <v>921</v>
      </c>
      <c r="D42" s="87" t="s">
        <v>921</v>
      </c>
      <c r="E42" s="78" t="s">
        <v>875</v>
      </c>
    </row>
    <row r="43" spans="1:5" ht="15.6" customHeight="1" x14ac:dyDescent="0.2">
      <c r="A43" s="73"/>
      <c r="B43" s="86" t="s">
        <v>873</v>
      </c>
      <c r="C43" s="87" t="s">
        <v>922</v>
      </c>
      <c r="D43" s="87" t="s">
        <v>922</v>
      </c>
      <c r="E43" s="78" t="s">
        <v>875</v>
      </c>
    </row>
    <row r="44" spans="1:5" ht="15.6" customHeight="1" x14ac:dyDescent="0.2">
      <c r="A44" s="73"/>
      <c r="B44" s="86" t="s">
        <v>873</v>
      </c>
      <c r="C44" s="87" t="s">
        <v>923</v>
      </c>
      <c r="D44" s="87" t="s">
        <v>923</v>
      </c>
      <c r="E44" s="78" t="s">
        <v>875</v>
      </c>
    </row>
    <row r="45" spans="1:5" ht="15.6" customHeight="1" x14ac:dyDescent="0.2">
      <c r="A45" s="73"/>
      <c r="B45" s="86" t="s">
        <v>873</v>
      </c>
      <c r="C45" s="87" t="s">
        <v>924</v>
      </c>
      <c r="D45" s="87" t="s">
        <v>924</v>
      </c>
      <c r="E45" s="78" t="s">
        <v>875</v>
      </c>
    </row>
    <row r="46" spans="1:5" ht="15.6" customHeight="1" x14ac:dyDescent="0.2">
      <c r="A46" s="73"/>
      <c r="B46" s="86" t="s">
        <v>873</v>
      </c>
      <c r="C46" s="87" t="s">
        <v>925</v>
      </c>
      <c r="D46" s="87" t="s">
        <v>925</v>
      </c>
      <c r="E46" s="78" t="s">
        <v>875</v>
      </c>
    </row>
    <row r="47" spans="1:5" ht="15.6" customHeight="1" x14ac:dyDescent="0.2">
      <c r="A47" s="73"/>
      <c r="B47" s="86" t="s">
        <v>873</v>
      </c>
      <c r="C47" s="87" t="s">
        <v>926</v>
      </c>
      <c r="D47" s="87" t="s">
        <v>926</v>
      </c>
      <c r="E47" s="78" t="s">
        <v>875</v>
      </c>
    </row>
    <row r="48" spans="1:5" ht="25.5" x14ac:dyDescent="0.2">
      <c r="A48" s="73"/>
      <c r="B48" s="86" t="s">
        <v>873</v>
      </c>
      <c r="C48" s="87" t="s">
        <v>927</v>
      </c>
      <c r="D48" s="87" t="s">
        <v>928</v>
      </c>
    </row>
    <row r="49" spans="1:5" ht="25.5" x14ac:dyDescent="0.2">
      <c r="A49" s="73"/>
      <c r="B49" s="86" t="s">
        <v>873</v>
      </c>
      <c r="C49" s="87" t="s">
        <v>929</v>
      </c>
      <c r="D49" s="87" t="s">
        <v>930</v>
      </c>
    </row>
    <row r="50" spans="1:5" ht="25.5" x14ac:dyDescent="0.2">
      <c r="A50" s="73"/>
      <c r="B50" s="86" t="s">
        <v>873</v>
      </c>
      <c r="C50" s="87" t="s">
        <v>931</v>
      </c>
      <c r="D50" s="87" t="s">
        <v>932</v>
      </c>
    </row>
    <row r="51" spans="1:5" ht="25.5" x14ac:dyDescent="0.2">
      <c r="A51" s="73"/>
      <c r="B51" s="86" t="s">
        <v>873</v>
      </c>
      <c r="C51" s="87" t="s">
        <v>933</v>
      </c>
      <c r="D51" s="87" t="s">
        <v>934</v>
      </c>
    </row>
    <row r="52" spans="1:5" ht="25.5" x14ac:dyDescent="0.2">
      <c r="A52" s="73"/>
      <c r="B52" s="86" t="s">
        <v>873</v>
      </c>
      <c r="C52" s="87" t="s">
        <v>935</v>
      </c>
      <c r="D52" s="87" t="s">
        <v>936</v>
      </c>
    </row>
    <row r="53" spans="1:5" ht="25.5" x14ac:dyDescent="0.2">
      <c r="A53" s="73"/>
      <c r="B53" s="86" t="s">
        <v>873</v>
      </c>
      <c r="C53" s="87" t="s">
        <v>937</v>
      </c>
      <c r="D53" s="87" t="s">
        <v>938</v>
      </c>
    </row>
    <row r="54" spans="1:5" ht="82.9" customHeight="1" x14ac:dyDescent="0.2">
      <c r="A54" s="73"/>
      <c r="B54" s="86" t="s">
        <v>873</v>
      </c>
      <c r="C54" s="87" t="s">
        <v>939</v>
      </c>
      <c r="D54" s="87" t="s">
        <v>940</v>
      </c>
    </row>
    <row r="55" spans="1:5" ht="25.5" x14ac:dyDescent="0.2">
      <c r="A55" s="73"/>
      <c r="B55" s="86" t="s">
        <v>873</v>
      </c>
      <c r="C55" s="87" t="s">
        <v>941</v>
      </c>
      <c r="D55" s="87" t="s">
        <v>942</v>
      </c>
    </row>
    <row r="56" spans="1:5" ht="25.5" x14ac:dyDescent="0.2">
      <c r="A56" s="73"/>
      <c r="B56" s="86" t="s">
        <v>873</v>
      </c>
      <c r="C56" s="97" t="s">
        <v>1036</v>
      </c>
      <c r="D56" s="97" t="s">
        <v>1036</v>
      </c>
      <c r="E56" s="78" t="s">
        <v>875</v>
      </c>
    </row>
    <row r="57" spans="1:5" ht="25.5" x14ac:dyDescent="0.2">
      <c r="A57" s="73"/>
      <c r="B57" s="86" t="s">
        <v>873</v>
      </c>
      <c r="C57" s="97" t="s">
        <v>1037</v>
      </c>
      <c r="D57" s="97" t="s">
        <v>1037</v>
      </c>
      <c r="E57" s="78" t="s">
        <v>875</v>
      </c>
    </row>
    <row r="58" spans="1:5" x14ac:dyDescent="0.2">
      <c r="A58" s="73"/>
      <c r="B58" s="92"/>
      <c r="C58" s="89"/>
      <c r="D58" s="89"/>
      <c r="E58" s="78"/>
    </row>
    <row r="59" spans="1:5" ht="15.6" customHeight="1" x14ac:dyDescent="0.2">
      <c r="B59" s="88"/>
      <c r="C59" s="88"/>
      <c r="D59" s="88"/>
    </row>
    <row r="60" spans="1:5" ht="15.6" customHeight="1" x14ac:dyDescent="0.2">
      <c r="A60" s="73"/>
      <c r="B60" s="85" t="s">
        <v>943</v>
      </c>
      <c r="C60" s="85" t="s">
        <v>871</v>
      </c>
      <c r="D60" s="85" t="s">
        <v>872</v>
      </c>
    </row>
    <row r="61" spans="1:5" ht="15.6" customHeight="1" x14ac:dyDescent="0.2">
      <c r="A61" s="73"/>
      <c r="B61" s="86" t="s">
        <v>873</v>
      </c>
      <c r="C61" s="87" t="s">
        <v>944</v>
      </c>
      <c r="D61" s="87" t="s">
        <v>944</v>
      </c>
      <c r="E61" s="78" t="s">
        <v>875</v>
      </c>
    </row>
    <row r="62" spans="1:5" ht="15.6" customHeight="1" x14ac:dyDescent="0.2">
      <c r="A62" s="73"/>
      <c r="B62" s="86" t="s">
        <v>873</v>
      </c>
      <c r="C62" s="87" t="s">
        <v>945</v>
      </c>
      <c r="D62" s="87" t="s">
        <v>946</v>
      </c>
      <c r="E62" s="78"/>
    </row>
    <row r="63" spans="1:5" ht="15.6" customHeight="1" x14ac:dyDescent="0.2">
      <c r="A63" s="73"/>
      <c r="B63" s="86" t="s">
        <v>873</v>
      </c>
      <c r="C63" s="87" t="s">
        <v>947</v>
      </c>
      <c r="D63" s="87" t="s">
        <v>948</v>
      </c>
      <c r="E63" s="78"/>
    </row>
    <row r="64" spans="1:5" ht="15.6" customHeight="1" x14ac:dyDescent="0.2">
      <c r="A64" s="73"/>
      <c r="B64" s="92"/>
      <c r="C64" s="89"/>
      <c r="D64" s="89"/>
      <c r="E64" s="78"/>
    </row>
    <row r="65" spans="1:5" ht="15.6" customHeight="1" x14ac:dyDescent="0.2">
      <c r="B65" s="88"/>
      <c r="C65" s="88"/>
      <c r="D65" s="88"/>
    </row>
    <row r="66" spans="1:5" ht="15.6" customHeight="1" x14ac:dyDescent="0.2">
      <c r="A66" s="73"/>
      <c r="B66" s="85" t="s">
        <v>949</v>
      </c>
      <c r="C66" s="85" t="s">
        <v>871</v>
      </c>
      <c r="D66" s="85" t="s">
        <v>872</v>
      </c>
    </row>
    <row r="67" spans="1:5" ht="15.6" customHeight="1" x14ac:dyDescent="0.2">
      <c r="A67" s="73"/>
      <c r="B67" s="86" t="s">
        <v>873</v>
      </c>
      <c r="C67" s="87" t="s">
        <v>950</v>
      </c>
      <c r="D67" s="87" t="s">
        <v>950</v>
      </c>
      <c r="E67" s="78" t="s">
        <v>875</v>
      </c>
    </row>
    <row r="68" spans="1:5" ht="15.6" customHeight="1" x14ac:dyDescent="0.2">
      <c r="A68" s="73"/>
      <c r="B68" s="86" t="s">
        <v>873</v>
      </c>
      <c r="C68" s="87" t="s">
        <v>951</v>
      </c>
      <c r="D68" s="87" t="s">
        <v>951</v>
      </c>
      <c r="E68" s="78" t="s">
        <v>875</v>
      </c>
    </row>
    <row r="69" spans="1:5" ht="15.6" customHeight="1" x14ac:dyDescent="0.2">
      <c r="A69" s="73"/>
      <c r="B69" s="86" t="s">
        <v>873</v>
      </c>
      <c r="C69" s="87" t="s">
        <v>952</v>
      </c>
      <c r="D69" s="87" t="s">
        <v>952</v>
      </c>
      <c r="E69" s="78" t="s">
        <v>875</v>
      </c>
    </row>
    <row r="70" spans="1:5" ht="14.45" customHeight="1" x14ac:dyDescent="0.2">
      <c r="A70" s="73"/>
      <c r="B70" s="86" t="s">
        <v>873</v>
      </c>
      <c r="C70" s="87" t="s">
        <v>953</v>
      </c>
      <c r="D70" s="87" t="s">
        <v>954</v>
      </c>
    </row>
    <row r="71" spans="1:5" ht="25.5" x14ac:dyDescent="0.2">
      <c r="A71" s="73"/>
      <c r="B71" s="86" t="s">
        <v>873</v>
      </c>
      <c r="C71" s="87" t="s">
        <v>955</v>
      </c>
      <c r="D71" s="87" t="s">
        <v>956</v>
      </c>
    </row>
    <row r="72" spans="1:5" ht="25.5" x14ac:dyDescent="0.2">
      <c r="A72" s="73"/>
      <c r="B72" s="86" t="s">
        <v>873</v>
      </c>
      <c r="C72" s="87" t="s">
        <v>957</v>
      </c>
      <c r="D72" s="87" t="s">
        <v>958</v>
      </c>
    </row>
    <row r="73" spans="1:5" ht="25.5" x14ac:dyDescent="0.2">
      <c r="A73" s="73"/>
      <c r="B73" s="86" t="s">
        <v>873</v>
      </c>
      <c r="C73" s="87" t="s">
        <v>959</v>
      </c>
      <c r="D73" s="87" t="s">
        <v>960</v>
      </c>
    </row>
    <row r="74" spans="1:5" ht="25.5" x14ac:dyDescent="0.2">
      <c r="A74" s="73"/>
      <c r="B74" s="86" t="s">
        <v>873</v>
      </c>
      <c r="C74" s="97" t="s">
        <v>1038</v>
      </c>
      <c r="D74" s="97" t="s">
        <v>1038</v>
      </c>
      <c r="E74" s="78" t="s">
        <v>875</v>
      </c>
    </row>
    <row r="75" spans="1:5" ht="25.5" x14ac:dyDescent="0.2">
      <c r="A75" s="73"/>
      <c r="B75" s="86" t="s">
        <v>873</v>
      </c>
      <c r="C75" s="97" t="s">
        <v>1039</v>
      </c>
      <c r="D75" s="97" t="s">
        <v>1039</v>
      </c>
      <c r="E75" s="78" t="s">
        <v>875</v>
      </c>
    </row>
    <row r="76" spans="1:5" ht="15.6" customHeight="1" x14ac:dyDescent="0.2">
      <c r="B76" s="88"/>
      <c r="C76" s="88"/>
      <c r="D76" s="88"/>
    </row>
    <row r="77" spans="1:5" ht="15.6" customHeight="1" x14ac:dyDescent="0.2">
      <c r="B77" s="88"/>
      <c r="C77" s="88"/>
      <c r="D77" s="88"/>
    </row>
    <row r="78" spans="1:5" x14ac:dyDescent="0.2">
      <c r="A78" s="73"/>
      <c r="B78" s="85" t="s">
        <v>961</v>
      </c>
      <c r="C78" s="85" t="s">
        <v>871</v>
      </c>
      <c r="D78" s="85" t="s">
        <v>872</v>
      </c>
    </row>
    <row r="79" spans="1:5" ht="25.5" x14ac:dyDescent="0.2">
      <c r="A79" s="73"/>
      <c r="B79" s="86" t="s">
        <v>873</v>
      </c>
      <c r="C79" s="87" t="s">
        <v>962</v>
      </c>
      <c r="D79" s="87" t="s">
        <v>962</v>
      </c>
      <c r="E79" s="78" t="s">
        <v>875</v>
      </c>
    </row>
    <row r="80" spans="1:5" ht="25.5" x14ac:dyDescent="0.2">
      <c r="A80" s="73"/>
      <c r="B80" s="86" t="s">
        <v>873</v>
      </c>
      <c r="C80" s="87" t="s">
        <v>963</v>
      </c>
      <c r="D80" s="87" t="s">
        <v>963</v>
      </c>
      <c r="E80" s="78" t="s">
        <v>875</v>
      </c>
    </row>
    <row r="81" spans="1:5" ht="25.5" x14ac:dyDescent="0.2">
      <c r="A81" s="73"/>
      <c r="B81" s="86" t="s">
        <v>873</v>
      </c>
      <c r="C81" s="87" t="s">
        <v>964</v>
      </c>
      <c r="D81" s="87" t="s">
        <v>964</v>
      </c>
      <c r="E81" s="78" t="s">
        <v>875</v>
      </c>
    </row>
    <row r="82" spans="1:5" ht="25.5" x14ac:dyDescent="0.2">
      <c r="A82" s="73"/>
      <c r="B82" s="86" t="s">
        <v>873</v>
      </c>
      <c r="C82" s="87" t="s">
        <v>965</v>
      </c>
      <c r="D82" s="87" t="s">
        <v>965</v>
      </c>
      <c r="E82" s="78" t="s">
        <v>875</v>
      </c>
    </row>
    <row r="85" spans="1:5" x14ac:dyDescent="0.2">
      <c r="B85" s="85" t="s">
        <v>966</v>
      </c>
      <c r="C85" s="85" t="s">
        <v>871</v>
      </c>
      <c r="D85" s="85" t="s">
        <v>872</v>
      </c>
    </row>
    <row r="86" spans="1:5" x14ac:dyDescent="0.2">
      <c r="B86" s="33" t="s">
        <v>967</v>
      </c>
      <c r="C86" s="33" t="s">
        <v>968</v>
      </c>
      <c r="D86" s="33" t="s">
        <v>969</v>
      </c>
      <c r="E86" s="78" t="s">
        <v>970</v>
      </c>
    </row>
    <row r="87" spans="1:5" x14ac:dyDescent="0.2">
      <c r="B87" s="94" t="s">
        <v>967</v>
      </c>
      <c r="C87" s="94" t="s">
        <v>971</v>
      </c>
      <c r="D87" s="33" t="s">
        <v>972</v>
      </c>
      <c r="E87" s="78" t="s">
        <v>970</v>
      </c>
    </row>
    <row r="88" spans="1:5" x14ac:dyDescent="0.2">
      <c r="B88" s="33" t="s">
        <v>967</v>
      </c>
      <c r="C88" s="95" t="s">
        <v>973</v>
      </c>
      <c r="D88" s="33" t="s">
        <v>974</v>
      </c>
      <c r="E88" s="78" t="s">
        <v>970</v>
      </c>
    </row>
    <row r="89" spans="1:5" x14ac:dyDescent="0.2">
      <c r="C89" s="79"/>
      <c r="D89" s="79"/>
    </row>
    <row r="90" spans="1:5" customFormat="1" x14ac:dyDescent="0.2"/>
    <row r="91" spans="1:5" customFormat="1" x14ac:dyDescent="0.2"/>
    <row r="92" spans="1:5" customFormat="1" x14ac:dyDescent="0.2"/>
    <row r="93" spans="1:5" customFormat="1" x14ac:dyDescent="0.2"/>
    <row r="98" spans="2:2" x14ac:dyDescent="0.2">
      <c r="B98" s="73"/>
    </row>
    <row r="99" spans="2:2" x14ac:dyDescent="0.2">
      <c r="B99" s="73"/>
    </row>
  </sheetData>
  <sheetProtection algorithmName="SHA-512" hashValue="pY9+Q1CJ+L3ZpcM6i09Qwf7MHQoXrHKiQf51lUmQ4aiw5wSNkFKdGfIoZ2nzdhhu+9DfAMWiuILqzHe/gXVaDw==" saltValue="uxwzwB9c8R6qQ3paUDkd9Q==" spinCount="100000" sheet="1" objects="1" scenarios="1" formatColumns="0" formatRows="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332"/>
  <sheetViews>
    <sheetView workbookViewId="0"/>
  </sheetViews>
  <sheetFormatPr defaultRowHeight="12.75" x14ac:dyDescent="0.2"/>
  <cols>
    <col min="1" max="1" width="15.85546875" style="10" bestFit="1" customWidth="1"/>
    <col min="2" max="2" width="11.28515625" style="10" bestFit="1" customWidth="1"/>
    <col min="3" max="3" width="20.85546875" style="114" customWidth="1"/>
    <col min="4" max="4" width="14" style="105" customWidth="1"/>
    <col min="5" max="5" width="50.5703125" style="10" customWidth="1"/>
    <col min="6" max="6" width="11.85546875" style="121" customWidth="1"/>
    <col min="7" max="7" width="17" style="121" customWidth="1"/>
    <col min="8" max="8" width="19.42578125" style="121" customWidth="1"/>
    <col min="9" max="9" width="32.28515625" style="121" customWidth="1"/>
    <col min="12" max="16384" width="9.140625" style="9"/>
  </cols>
  <sheetData>
    <row r="1" spans="1:9" ht="15.75" x14ac:dyDescent="0.25">
      <c r="A1" s="7" t="s">
        <v>0</v>
      </c>
      <c r="B1" s="8"/>
      <c r="C1" s="115"/>
      <c r="D1" s="103"/>
      <c r="E1" s="8"/>
    </row>
    <row r="2" spans="1:9" x14ac:dyDescent="0.2">
      <c r="B2" s="11"/>
      <c r="C2" s="116"/>
      <c r="E2" s="12"/>
    </row>
    <row r="3" spans="1:9" x14ac:dyDescent="0.2">
      <c r="A3" s="13"/>
      <c r="B3" s="13"/>
      <c r="C3" s="104"/>
      <c r="E3" s="12"/>
    </row>
    <row r="4" spans="1:9" ht="25.5" x14ac:dyDescent="0.2">
      <c r="A4" s="2"/>
      <c r="B4" s="2"/>
      <c r="C4" s="106" t="s">
        <v>5</v>
      </c>
      <c r="D4" s="106" t="s">
        <v>5</v>
      </c>
      <c r="E4" s="2" t="s">
        <v>6</v>
      </c>
      <c r="F4" s="124" t="s">
        <v>855</v>
      </c>
      <c r="G4" s="124" t="s">
        <v>857</v>
      </c>
      <c r="H4" s="124" t="s">
        <v>975</v>
      </c>
      <c r="I4" s="124" t="s">
        <v>858</v>
      </c>
    </row>
    <row r="5" spans="1:9" x14ac:dyDescent="0.2">
      <c r="A5" s="3" t="s">
        <v>7</v>
      </c>
      <c r="B5" s="3" t="s">
        <v>8</v>
      </c>
      <c r="C5" s="107" t="s">
        <v>851</v>
      </c>
      <c r="D5" s="108" t="s">
        <v>9</v>
      </c>
      <c r="E5" s="3" t="s">
        <v>10</v>
      </c>
      <c r="F5" s="121">
        <f>COUNTIF(F$6:F$332, "&lt;" &amp; -Tolerance) + COUNTIF(F$6:F$332, "&gt;" &amp; Tolerance) + COUNTIF(F$6:F$332, FALSE)</f>
        <v>0</v>
      </c>
      <c r="G5" s="121">
        <f>COUNTIF(G$6:G$332, "missing")</f>
        <v>0</v>
      </c>
      <c r="H5" s="121">
        <f>COUNTIF(H$6:H$332, "*Flag*" )</f>
        <v>0</v>
      </c>
      <c r="I5" s="121">
        <f>COUNTIF(I$6:I$332, "*Fraud*" ) + COUNTIF(I$6:I$332, "*positive*" )</f>
        <v>0</v>
      </c>
    </row>
    <row r="6" spans="1:9" x14ac:dyDescent="0.2">
      <c r="A6" s="4" t="s">
        <v>1</v>
      </c>
      <c r="B6" s="5" t="s">
        <v>11</v>
      </c>
      <c r="C6" s="109">
        <f xml:space="preserve"> SUM($C$12, $C$15)</f>
        <v>0</v>
      </c>
      <c r="D6" s="110" t="s">
        <v>634</v>
      </c>
      <c r="E6" s="6"/>
      <c r="F6" s="122">
        <f>SUM($C$6) - SUM($C$12, $C$15)</f>
        <v>0</v>
      </c>
      <c r="G6" s="121" t="str">
        <f t="shared" ref="G6:G69" si="0">IF(OR(ISBLANK($C6), ISBLANK($D6)), "missing", "OK")</f>
        <v>OK</v>
      </c>
      <c r="H6" s="121" t="str">
        <f t="shared" ref="H6:H37" si="1">IF(AND($C6&gt;0, $D6= "NA"), "Flag should be OK", IF($D6="E","Flag E only for fraud","OK"))</f>
        <v>OK</v>
      </c>
      <c r="I6" s="121" t="str">
        <f>IF(AND($C6&gt;0, NOT($C$69&gt;0)), "Row " &amp; ROW($C$69) &amp; " should also be positive!", IF($C$132 &gt; $C6 + Tolerance,"Fraud in row " &amp; ROW($C$132) &amp; " higher than payment", "OK"))</f>
        <v>OK</v>
      </c>
    </row>
    <row r="7" spans="1:9" x14ac:dyDescent="0.2">
      <c r="A7" s="4" t="s">
        <v>12</v>
      </c>
      <c r="B7" s="5" t="s">
        <v>11</v>
      </c>
      <c r="C7" s="109">
        <f xml:space="preserve"> SUM($C$13, $C$16)</f>
        <v>0</v>
      </c>
      <c r="D7" s="110" t="s">
        <v>634</v>
      </c>
      <c r="E7" s="6"/>
      <c r="F7" s="122">
        <f>SUM($C$7) - SUM($C$13, $C$16)</f>
        <v>0</v>
      </c>
      <c r="G7" s="121" t="str">
        <f t="shared" si="0"/>
        <v>OK</v>
      </c>
      <c r="H7" s="121" t="str">
        <f t="shared" si="1"/>
        <v>OK</v>
      </c>
      <c r="I7" s="121" t="str">
        <f>IF(AND($C7&gt;0, NOT($C$70&gt;0)), "Row " &amp; ROW($C$70) &amp; " should also be positive!", IF($C$133 &gt; $C7 + Tolerance,"Fraud in row " &amp; ROW($C$133) &amp; " higher than payment", "OK"))</f>
        <v>OK</v>
      </c>
    </row>
    <row r="8" spans="1:9" x14ac:dyDescent="0.2">
      <c r="A8" s="4" t="s">
        <v>13</v>
      </c>
      <c r="B8" s="5" t="s">
        <v>11</v>
      </c>
      <c r="C8" s="109">
        <f xml:space="preserve"> SUM($C$14, $C$17)</f>
        <v>0</v>
      </c>
      <c r="D8" s="110" t="s">
        <v>634</v>
      </c>
      <c r="E8" s="6"/>
      <c r="F8" s="122">
        <f>SUM($C$8) - SUM($C$14, $C$17)</f>
        <v>0</v>
      </c>
      <c r="G8" s="121" t="str">
        <f t="shared" si="0"/>
        <v>OK</v>
      </c>
      <c r="H8" s="121" t="str">
        <f t="shared" si="1"/>
        <v>OK</v>
      </c>
      <c r="I8" s="121" t="str">
        <f>IF(AND($C8&gt;0, NOT($C$71&gt;0)), "Row " &amp; ROW($C$71) &amp; " should also be positive!", IF($C$134 &gt; $C8 + Tolerance,"Fraud in row " &amp; ROW($C$134) &amp; " higher than payment", "OK"))</f>
        <v>OK</v>
      </c>
    </row>
    <row r="9" spans="1:9" x14ac:dyDescent="0.2">
      <c r="A9" s="4" t="s">
        <v>1</v>
      </c>
      <c r="B9" s="5" t="s">
        <v>14</v>
      </c>
      <c r="C9" s="111">
        <v>0</v>
      </c>
      <c r="D9" s="110" t="s">
        <v>634</v>
      </c>
      <c r="E9" s="6"/>
      <c r="F9" s="121" t="b">
        <f>SUM($C$6) &gt;= SUM($C$9)</f>
        <v>1</v>
      </c>
      <c r="G9" s="121" t="str">
        <f t="shared" si="0"/>
        <v>OK</v>
      </c>
      <c r="H9" s="121" t="str">
        <f t="shared" si="1"/>
        <v>OK</v>
      </c>
      <c r="I9" s="121" t="str">
        <f>IF(AND($C9&gt;0, NOT($C$72&gt;0)), "Row " &amp; ROW($C$72) &amp; " should also be positive!", IF($C$135 &gt; $C9 + Tolerance,"Fraud in row " &amp; ROW($C$135) &amp; " higher than payment", "OK"))</f>
        <v>OK</v>
      </c>
    </row>
    <row r="10" spans="1:9" x14ac:dyDescent="0.2">
      <c r="A10" s="4" t="s">
        <v>12</v>
      </c>
      <c r="B10" s="5" t="s">
        <v>14</v>
      </c>
      <c r="C10" s="111">
        <v>0</v>
      </c>
      <c r="D10" s="110" t="s">
        <v>634</v>
      </c>
      <c r="E10" s="6"/>
      <c r="F10" s="121" t="b">
        <f>SUM($C$7) &gt;= SUM($C$10)</f>
        <v>1</v>
      </c>
      <c r="G10" s="121" t="str">
        <f t="shared" si="0"/>
        <v>OK</v>
      </c>
      <c r="H10" s="121" t="str">
        <f t="shared" si="1"/>
        <v>OK</v>
      </c>
      <c r="I10" s="121" t="str">
        <f>IF(AND($C10&gt;0, NOT($C$73&gt;0)), "Row " &amp; ROW($C$73) &amp; " should also be positive!", IF($C$136 &gt; $C10 + Tolerance,"Fraud in row " &amp; ROW($C$136) &amp; " higher than payment", "OK"))</f>
        <v>OK</v>
      </c>
    </row>
    <row r="11" spans="1:9" x14ac:dyDescent="0.2">
      <c r="A11" s="4" t="s">
        <v>13</v>
      </c>
      <c r="B11" s="5" t="s">
        <v>14</v>
      </c>
      <c r="C11" s="111">
        <v>0</v>
      </c>
      <c r="D11" s="110" t="s">
        <v>634</v>
      </c>
      <c r="E11" s="6"/>
      <c r="F11" s="121" t="b">
        <f>SUM($C$8) &gt;= SUM($C$11)</f>
        <v>1</v>
      </c>
      <c r="G11" s="121" t="str">
        <f t="shared" si="0"/>
        <v>OK</v>
      </c>
      <c r="H11" s="121" t="str">
        <f t="shared" si="1"/>
        <v>OK</v>
      </c>
      <c r="I11" s="121" t="str">
        <f>IF(AND($C11&gt;0, NOT($C$74&gt;0)), "Row " &amp; ROW($C$74) &amp; " should also be positive!", IF($C$137 &gt; $C11 + Tolerance,"Fraud in row " &amp; ROW($C$137) &amp; " higher than payment", "OK"))</f>
        <v>OK</v>
      </c>
    </row>
    <row r="12" spans="1:9" x14ac:dyDescent="0.2">
      <c r="A12" s="4" t="s">
        <v>1</v>
      </c>
      <c r="B12" s="5" t="s">
        <v>15</v>
      </c>
      <c r="C12" s="111">
        <v>0</v>
      </c>
      <c r="D12" s="110" t="s">
        <v>634</v>
      </c>
      <c r="E12" s="6"/>
      <c r="G12" s="121" t="str">
        <f t="shared" si="0"/>
        <v>OK</v>
      </c>
      <c r="H12" s="121" t="str">
        <f t="shared" si="1"/>
        <v>OK</v>
      </c>
      <c r="I12" s="121" t="str">
        <f>IF(AND($C12&gt;0, NOT($C$75&gt;0)), "Row " &amp; ROW($C$75) &amp; " should also be positive!", IF($C$138 &gt; $C12 + Tolerance,"Fraud in row " &amp; ROW($C$138) &amp; " higher than payment", "OK"))</f>
        <v>OK</v>
      </c>
    </row>
    <row r="13" spans="1:9" x14ac:dyDescent="0.2">
      <c r="A13" s="4" t="s">
        <v>12</v>
      </c>
      <c r="B13" s="5" t="s">
        <v>15</v>
      </c>
      <c r="C13" s="111">
        <v>0</v>
      </c>
      <c r="D13" s="110" t="s">
        <v>634</v>
      </c>
      <c r="E13" s="6"/>
      <c r="G13" s="121" t="str">
        <f t="shared" si="0"/>
        <v>OK</v>
      </c>
      <c r="H13" s="121" t="str">
        <f t="shared" si="1"/>
        <v>OK</v>
      </c>
      <c r="I13" s="121" t="str">
        <f>IF(AND($C13&gt;0, NOT($C$76&gt;0)), "Row " &amp; ROW($C$76) &amp; " should also be positive!", IF($C$139 &gt; $C13 + Tolerance,"Fraud in row " &amp; ROW($C$139) &amp; " higher than payment", "OK"))</f>
        <v>OK</v>
      </c>
    </row>
    <row r="14" spans="1:9" x14ac:dyDescent="0.2">
      <c r="A14" s="4" t="s">
        <v>13</v>
      </c>
      <c r="B14" s="5" t="s">
        <v>15</v>
      </c>
      <c r="C14" s="111">
        <v>0</v>
      </c>
      <c r="D14" s="110" t="s">
        <v>634</v>
      </c>
      <c r="E14" s="6"/>
      <c r="G14" s="121" t="str">
        <f t="shared" si="0"/>
        <v>OK</v>
      </c>
      <c r="H14" s="121" t="str">
        <f t="shared" si="1"/>
        <v>OK</v>
      </c>
      <c r="I14" s="121" t="str">
        <f>IF(AND($C14&gt;0, NOT($C$77&gt;0)), "Row " &amp; ROW($C$77) &amp; " should also be positive!", IF($C$140 &gt; $C14 + Tolerance,"Fraud in row " &amp; ROW($C$140) &amp; " higher than payment", "OK"))</f>
        <v>OK</v>
      </c>
    </row>
    <row r="15" spans="1:9" x14ac:dyDescent="0.2">
      <c r="A15" s="4" t="s">
        <v>1</v>
      </c>
      <c r="B15" s="5" t="s">
        <v>16</v>
      </c>
      <c r="C15" s="109">
        <f xml:space="preserve"> SUM($C$18, $C$45)</f>
        <v>0</v>
      </c>
      <c r="D15" s="110" t="s">
        <v>634</v>
      </c>
      <c r="E15" s="6"/>
      <c r="F15" s="122">
        <f>SUM($C$15) - SUM($C$18, $C$45)</f>
        <v>0</v>
      </c>
      <c r="G15" s="121" t="str">
        <f t="shared" si="0"/>
        <v>OK</v>
      </c>
      <c r="H15" s="121" t="str">
        <f t="shared" si="1"/>
        <v>OK</v>
      </c>
      <c r="I15" s="121" t="str">
        <f>IF(AND($C15&gt;0, NOT($C$78&gt;0)), "Row " &amp; ROW($C$78) &amp; " should also be positive!", IF($C$141 &gt; $C15 + Tolerance,"Fraud in row " &amp; ROW($C$141) &amp; " higher than payment", "OK"))</f>
        <v>OK</v>
      </c>
    </row>
    <row r="16" spans="1:9" x14ac:dyDescent="0.2">
      <c r="A16" s="4" t="s">
        <v>12</v>
      </c>
      <c r="B16" s="5" t="s">
        <v>16</v>
      </c>
      <c r="C16" s="109">
        <f xml:space="preserve"> SUM($C$19, $C$46)</f>
        <v>0</v>
      </c>
      <c r="D16" s="110" t="s">
        <v>634</v>
      </c>
      <c r="E16" s="6"/>
      <c r="F16" s="122">
        <f>SUM($C$16) - SUM($C$19, $C$46)</f>
        <v>0</v>
      </c>
      <c r="G16" s="121" t="str">
        <f t="shared" si="0"/>
        <v>OK</v>
      </c>
      <c r="H16" s="121" t="str">
        <f t="shared" si="1"/>
        <v>OK</v>
      </c>
      <c r="I16" s="121" t="str">
        <f>IF(AND($C16&gt;0, NOT($C$79&gt;0)), "Row " &amp; ROW($C$79) &amp; " should also be positive!", IF($C$142 &gt; $C16 + Tolerance,"Fraud in row " &amp; ROW($C$142) &amp; " higher than payment", "OK"))</f>
        <v>OK</v>
      </c>
    </row>
    <row r="17" spans="1:9" x14ac:dyDescent="0.2">
      <c r="A17" s="4" t="s">
        <v>13</v>
      </c>
      <c r="B17" s="5" t="s">
        <v>16</v>
      </c>
      <c r="C17" s="109">
        <f xml:space="preserve"> SUM($C$20, $C$47)</f>
        <v>0</v>
      </c>
      <c r="D17" s="110" t="s">
        <v>634</v>
      </c>
      <c r="E17" s="6"/>
      <c r="F17" s="122">
        <f>SUM($C$17) - SUM($C$20, $C$47)</f>
        <v>0</v>
      </c>
      <c r="G17" s="121" t="str">
        <f t="shared" si="0"/>
        <v>OK</v>
      </c>
      <c r="H17" s="121" t="str">
        <f t="shared" si="1"/>
        <v>OK</v>
      </c>
      <c r="I17" s="121" t="str">
        <f>IF(AND($C17&gt;0, NOT($C$80&gt;0)), "Row " &amp; ROW($C$80) &amp; " should also be positive!", IF($C$143 &gt; $C17 + Tolerance,"Fraud in row " &amp; ROW($C$143) &amp; " higher than payment", "OK"))</f>
        <v>OK</v>
      </c>
    </row>
    <row r="18" spans="1:9" x14ac:dyDescent="0.2">
      <c r="A18" s="4" t="s">
        <v>1</v>
      </c>
      <c r="B18" s="5" t="s">
        <v>17</v>
      </c>
      <c r="C18" s="109">
        <f xml:space="preserve"> SUM($C$21, $C$24)</f>
        <v>0</v>
      </c>
      <c r="D18" s="110" t="s">
        <v>634</v>
      </c>
      <c r="E18" s="6"/>
      <c r="F18" s="122">
        <f>SUM($C$18) - SUM($C$21, $C$24)</f>
        <v>0</v>
      </c>
      <c r="G18" s="121" t="str">
        <f t="shared" si="0"/>
        <v>OK</v>
      </c>
      <c r="H18" s="121" t="str">
        <f t="shared" si="1"/>
        <v>OK</v>
      </c>
      <c r="I18" s="121" t="str">
        <f>IF(AND($C18&gt;0, NOT($C$81&gt;0)), "Row " &amp; ROW($C$81) &amp; " should also be positive!", IF($C$144 &gt; $C18 + Tolerance,"Fraud in row " &amp; ROW($C$144) &amp; " higher than payment", "OK"))</f>
        <v>OK</v>
      </c>
    </row>
    <row r="19" spans="1:9" x14ac:dyDescent="0.2">
      <c r="A19" s="4" t="s">
        <v>12</v>
      </c>
      <c r="B19" s="5" t="s">
        <v>17</v>
      </c>
      <c r="C19" s="109">
        <f xml:space="preserve"> SUM($C$22, $C$25)</f>
        <v>0</v>
      </c>
      <c r="D19" s="110" t="s">
        <v>634</v>
      </c>
      <c r="E19" s="6"/>
      <c r="F19" s="122">
        <f>SUM($C$19) - SUM($C$22, $C$25)</f>
        <v>0</v>
      </c>
      <c r="G19" s="121" t="str">
        <f t="shared" si="0"/>
        <v>OK</v>
      </c>
      <c r="H19" s="121" t="str">
        <f t="shared" si="1"/>
        <v>OK</v>
      </c>
      <c r="I19" s="121" t="str">
        <f>IF(AND($C19&gt;0, NOT($C$82&gt;0)), "Row " &amp; ROW($C$82) &amp; " should also be positive!", IF($C$145 &gt; $C19 + Tolerance,"Fraud in row " &amp; ROW($C$145) &amp; " higher than payment", "OK"))</f>
        <v>OK</v>
      </c>
    </row>
    <row r="20" spans="1:9" x14ac:dyDescent="0.2">
      <c r="A20" s="4" t="s">
        <v>13</v>
      </c>
      <c r="B20" s="5" t="s">
        <v>17</v>
      </c>
      <c r="C20" s="109">
        <f xml:space="preserve"> SUM($C$23, $C$26)</f>
        <v>0</v>
      </c>
      <c r="D20" s="110" t="s">
        <v>634</v>
      </c>
      <c r="E20" s="6"/>
      <c r="F20" s="122">
        <f>SUM($C$20) - SUM($C$23, $C$26)</f>
        <v>0</v>
      </c>
      <c r="G20" s="121" t="str">
        <f t="shared" si="0"/>
        <v>OK</v>
      </c>
      <c r="H20" s="121" t="str">
        <f t="shared" si="1"/>
        <v>OK</v>
      </c>
      <c r="I20" s="121" t="str">
        <f>IF(AND($C20&gt;0, NOT($C$83&gt;0)), "Row " &amp; ROW($C$83) &amp; " should also be positive!", IF($C$146 &gt; $C20 + Tolerance,"Fraud in row " &amp; ROW($C$146) &amp; " higher than payment", "OK"))</f>
        <v>OK</v>
      </c>
    </row>
    <row r="21" spans="1:9" x14ac:dyDescent="0.2">
      <c r="A21" s="4" t="s">
        <v>1</v>
      </c>
      <c r="B21" s="5" t="s">
        <v>18</v>
      </c>
      <c r="C21" s="111">
        <v>0</v>
      </c>
      <c r="D21" s="110" t="s">
        <v>634</v>
      </c>
      <c r="E21" s="6"/>
      <c r="G21" s="121" t="str">
        <f t="shared" si="0"/>
        <v>OK</v>
      </c>
      <c r="H21" s="121" t="str">
        <f t="shared" si="1"/>
        <v>OK</v>
      </c>
      <c r="I21" s="121" t="str">
        <f>IF(AND($C21&gt;0, NOT($C$84&gt;0)), "Row " &amp; ROW($C$84) &amp; " should also be positive!", IF($C$147 &gt; $C21 + Tolerance,"Fraud in row " &amp; ROW($C$147) &amp; " higher than payment", "OK"))</f>
        <v>OK</v>
      </c>
    </row>
    <row r="22" spans="1:9" x14ac:dyDescent="0.2">
      <c r="A22" s="4" t="s">
        <v>12</v>
      </c>
      <c r="B22" s="5" t="s">
        <v>18</v>
      </c>
      <c r="C22" s="111">
        <v>0</v>
      </c>
      <c r="D22" s="110" t="s">
        <v>634</v>
      </c>
      <c r="E22" s="6"/>
      <c r="G22" s="121" t="str">
        <f t="shared" si="0"/>
        <v>OK</v>
      </c>
      <c r="H22" s="121" t="str">
        <f t="shared" si="1"/>
        <v>OK</v>
      </c>
      <c r="I22" s="121" t="str">
        <f>IF(AND($C22&gt;0, NOT($C$85&gt;0)), "Row " &amp; ROW($C$85) &amp; " should also be positive!", IF($C$148 &gt; $C22 + Tolerance,"Fraud in row " &amp; ROW($C$148) &amp; " higher than payment", "OK"))</f>
        <v>OK</v>
      </c>
    </row>
    <row r="23" spans="1:9" x14ac:dyDescent="0.2">
      <c r="A23" s="4" t="s">
        <v>13</v>
      </c>
      <c r="B23" s="5" t="s">
        <v>18</v>
      </c>
      <c r="C23" s="111">
        <v>0</v>
      </c>
      <c r="D23" s="110" t="s">
        <v>634</v>
      </c>
      <c r="E23" s="6"/>
      <c r="G23" s="121" t="str">
        <f t="shared" si="0"/>
        <v>OK</v>
      </c>
      <c r="H23" s="121" t="str">
        <f t="shared" si="1"/>
        <v>OK</v>
      </c>
      <c r="I23" s="121" t="str">
        <f>IF(AND($C23&gt;0, NOT($C$86&gt;0)), "Row " &amp; ROW($C$86) &amp; " should also be positive!", IF($C$149 &gt; $C23 + Tolerance,"Fraud in row " &amp; ROW($C$149) &amp; " higher than payment", "OK"))</f>
        <v>OK</v>
      </c>
    </row>
    <row r="24" spans="1:9" x14ac:dyDescent="0.2">
      <c r="A24" s="4" t="s">
        <v>1</v>
      </c>
      <c r="B24" s="5" t="s">
        <v>19</v>
      </c>
      <c r="C24" s="109">
        <f xml:space="preserve"> SUM($C$27, $C$30, $C$33, $C$36, $C$39, $C$42)</f>
        <v>0</v>
      </c>
      <c r="D24" s="110" t="s">
        <v>634</v>
      </c>
      <c r="E24" s="6"/>
      <c r="F24" s="122">
        <f>SUM($C$24) - SUM($C$27, $C$30, $C$33, $C$36, $C$39, $C$42)</f>
        <v>0</v>
      </c>
      <c r="G24" s="121" t="str">
        <f t="shared" si="0"/>
        <v>OK</v>
      </c>
      <c r="H24" s="121" t="str">
        <f t="shared" si="1"/>
        <v>OK</v>
      </c>
      <c r="I24" s="121" t="str">
        <f>IF(AND($C24&gt;0, NOT($C$87&gt;0)), "Row " &amp; ROW($C$87) &amp; " should also be positive!", IF($C$159 &gt; $C24 + Tolerance,"Fraud in row " &amp; ROW($C$159) &amp; " higher than payment", "OK"))</f>
        <v>OK</v>
      </c>
    </row>
    <row r="25" spans="1:9" x14ac:dyDescent="0.2">
      <c r="A25" s="4" t="s">
        <v>12</v>
      </c>
      <c r="B25" s="5" t="s">
        <v>19</v>
      </c>
      <c r="C25" s="109">
        <f xml:space="preserve"> SUM($C$28, $C$31, $C$34, $C$37, $C$40, $C$43)</f>
        <v>0</v>
      </c>
      <c r="D25" s="110" t="s">
        <v>634</v>
      </c>
      <c r="E25" s="6"/>
      <c r="F25" s="122">
        <f>SUM($C$25) - SUM($C$28, $C$31, $C$34, $C$37, $C$40, $C$43)</f>
        <v>0</v>
      </c>
      <c r="G25" s="121" t="str">
        <f t="shared" si="0"/>
        <v>OK</v>
      </c>
      <c r="H25" s="121" t="str">
        <f t="shared" si="1"/>
        <v>OK</v>
      </c>
      <c r="I25" s="121" t="str">
        <f>IF(AND($C25&gt;0, NOT($C$88&gt;0)), "Row " &amp; ROW($C$88) &amp; " should also be positive!", IF($C$160 &gt; $C25 + Tolerance,"Fraud in row " &amp; ROW($C$160) &amp; " higher than payment", "OK"))</f>
        <v>OK</v>
      </c>
    </row>
    <row r="26" spans="1:9" x14ac:dyDescent="0.2">
      <c r="A26" s="4" t="s">
        <v>13</v>
      </c>
      <c r="B26" s="5" t="s">
        <v>19</v>
      </c>
      <c r="C26" s="109">
        <f xml:space="preserve"> SUM($C$29, $C$32, $C$35, $C$38, $C$41, $C$44)</f>
        <v>0</v>
      </c>
      <c r="D26" s="110" t="s">
        <v>634</v>
      </c>
      <c r="E26" s="6"/>
      <c r="F26" s="122">
        <f>SUM($C$26) - SUM($C$29, $C$32, $C$35, $C$38, $C$41, $C$44)</f>
        <v>0</v>
      </c>
      <c r="G26" s="121" t="str">
        <f t="shared" si="0"/>
        <v>OK</v>
      </c>
      <c r="H26" s="121" t="str">
        <f t="shared" si="1"/>
        <v>OK</v>
      </c>
      <c r="I26" s="121" t="str">
        <f>IF(AND($C26&gt;0, NOT($C$89&gt;0)), "Row " &amp; ROW($C$89) &amp; " should also be positive!", IF($C$161 &gt; $C26 + Tolerance,"Fraud in row " &amp; ROW($C$161) &amp; " higher than payment", "OK"))</f>
        <v>OK</v>
      </c>
    </row>
    <row r="27" spans="1:9" x14ac:dyDescent="0.2">
      <c r="A27" s="4" t="s">
        <v>1</v>
      </c>
      <c r="B27" s="5" t="s">
        <v>20</v>
      </c>
      <c r="C27" s="111">
        <v>0</v>
      </c>
      <c r="D27" s="110" t="s">
        <v>634</v>
      </c>
      <c r="E27" s="6"/>
      <c r="G27" s="121" t="str">
        <f t="shared" si="0"/>
        <v>OK</v>
      </c>
      <c r="H27" s="121" t="str">
        <f t="shared" si="1"/>
        <v>OK</v>
      </c>
      <c r="I27" s="121" t="str">
        <f>IF(AND($C27&gt;0, NOT($C$90&gt;0)), "Row " &amp; ROW($C$90) &amp; " should also be positive!", IF($C$171 &gt; $C27 + Tolerance,"Fraud in row " &amp; ROW($C$171) &amp; " higher than payment", "OK"))</f>
        <v>OK</v>
      </c>
    </row>
    <row r="28" spans="1:9" x14ac:dyDescent="0.2">
      <c r="A28" s="4" t="s">
        <v>12</v>
      </c>
      <c r="B28" s="5" t="s">
        <v>20</v>
      </c>
      <c r="C28" s="111">
        <v>0</v>
      </c>
      <c r="D28" s="110" t="s">
        <v>634</v>
      </c>
      <c r="E28" s="6"/>
      <c r="G28" s="121" t="str">
        <f t="shared" si="0"/>
        <v>OK</v>
      </c>
      <c r="H28" s="121" t="str">
        <f t="shared" si="1"/>
        <v>OK</v>
      </c>
      <c r="I28" s="121" t="str">
        <f>IF(AND($C28&gt;0, NOT($C$91&gt;0)), "Row " &amp; ROW($C$91) &amp; " should also be positive!", IF($C$172 &gt; $C28 + Tolerance,"Fraud in row " &amp; ROW($C$172) &amp; " higher than payment", "OK"))</f>
        <v>OK</v>
      </c>
    </row>
    <row r="29" spans="1:9" x14ac:dyDescent="0.2">
      <c r="A29" s="4" t="s">
        <v>13</v>
      </c>
      <c r="B29" s="5" t="s">
        <v>20</v>
      </c>
      <c r="C29" s="111">
        <v>0</v>
      </c>
      <c r="D29" s="110" t="s">
        <v>634</v>
      </c>
      <c r="E29" s="6"/>
      <c r="G29" s="121" t="str">
        <f t="shared" si="0"/>
        <v>OK</v>
      </c>
      <c r="H29" s="121" t="str">
        <f t="shared" si="1"/>
        <v>OK</v>
      </c>
      <c r="I29" s="121" t="str">
        <f>IF(AND($C29&gt;0, NOT($C$92&gt;0)), "Row " &amp; ROW($C$92) &amp; " should also be positive!", IF($C$173 &gt; $C29 + Tolerance,"Fraud in row " &amp; ROW($C$173) &amp; " higher than payment", "OK"))</f>
        <v>OK</v>
      </c>
    </row>
    <row r="30" spans="1:9" x14ac:dyDescent="0.2">
      <c r="A30" s="4" t="s">
        <v>1</v>
      </c>
      <c r="B30" s="5" t="s">
        <v>21</v>
      </c>
      <c r="C30" s="111">
        <v>0</v>
      </c>
      <c r="D30" s="110" t="s">
        <v>634</v>
      </c>
      <c r="E30" s="6"/>
      <c r="G30" s="121" t="str">
        <f t="shared" si="0"/>
        <v>OK</v>
      </c>
      <c r="H30" s="121" t="str">
        <f t="shared" si="1"/>
        <v>OK</v>
      </c>
      <c r="I30" s="121" t="str">
        <f>IF(AND($C30&gt;0, NOT($C$93&gt;0)), "Row " &amp; ROW($C$93) &amp; " should also be positive!", IF($C$174 &gt; $C30 + Tolerance,"Fraud in row " &amp; ROW($C$174) &amp; " higher than payment", "OK"))</f>
        <v>OK</v>
      </c>
    </row>
    <row r="31" spans="1:9" x14ac:dyDescent="0.2">
      <c r="A31" s="4" t="s">
        <v>12</v>
      </c>
      <c r="B31" s="5" t="s">
        <v>21</v>
      </c>
      <c r="C31" s="111">
        <v>0</v>
      </c>
      <c r="D31" s="110" t="s">
        <v>634</v>
      </c>
      <c r="E31" s="6"/>
      <c r="G31" s="121" t="str">
        <f t="shared" si="0"/>
        <v>OK</v>
      </c>
      <c r="H31" s="121" t="str">
        <f t="shared" si="1"/>
        <v>OK</v>
      </c>
      <c r="I31" s="121" t="str">
        <f>IF(AND($C31&gt;0, NOT($C$94&gt;0)), "Row " &amp; ROW($C$94) &amp; " should also be positive!", IF($C$175 &gt; $C31 + Tolerance,"Fraud in row " &amp; ROW($C$175) &amp; " higher than payment", "OK"))</f>
        <v>OK</v>
      </c>
    </row>
    <row r="32" spans="1:9" x14ac:dyDescent="0.2">
      <c r="A32" s="4" t="s">
        <v>13</v>
      </c>
      <c r="B32" s="5" t="s">
        <v>21</v>
      </c>
      <c r="C32" s="111">
        <v>0</v>
      </c>
      <c r="D32" s="110" t="s">
        <v>634</v>
      </c>
      <c r="E32" s="6"/>
      <c r="G32" s="121" t="str">
        <f t="shared" si="0"/>
        <v>OK</v>
      </c>
      <c r="H32" s="121" t="str">
        <f t="shared" si="1"/>
        <v>OK</v>
      </c>
      <c r="I32" s="121" t="str">
        <f>IF(AND($C32&gt;0, NOT($C$95&gt;0)), "Row " &amp; ROW($C$95) &amp; " should also be positive!", IF($C$176 &gt; $C32 + Tolerance,"Fraud in row " &amp; ROW($C$176) &amp; " higher than payment", "OK"))</f>
        <v>OK</v>
      </c>
    </row>
    <row r="33" spans="1:9" x14ac:dyDescent="0.2">
      <c r="A33" s="4" t="s">
        <v>1</v>
      </c>
      <c r="B33" s="5" t="s">
        <v>22</v>
      </c>
      <c r="C33" s="111">
        <v>0</v>
      </c>
      <c r="D33" s="110" t="s">
        <v>634</v>
      </c>
      <c r="E33" s="6"/>
      <c r="G33" s="121" t="str">
        <f t="shared" si="0"/>
        <v>OK</v>
      </c>
      <c r="H33" s="121" t="str">
        <f t="shared" si="1"/>
        <v>OK</v>
      </c>
      <c r="I33" s="121" t="str">
        <f>IF(AND($C33&gt;0, NOT($C$96&gt;0)), "Row " &amp; ROW($C$96) &amp; " should also be positive!", IF($C$177 &gt; $C33 + Tolerance,"Fraud in row " &amp; ROW($C$177) &amp; " higher than payment", "OK"))</f>
        <v>OK</v>
      </c>
    </row>
    <row r="34" spans="1:9" x14ac:dyDescent="0.2">
      <c r="A34" s="4" t="s">
        <v>12</v>
      </c>
      <c r="B34" s="5" t="s">
        <v>22</v>
      </c>
      <c r="C34" s="111">
        <v>0</v>
      </c>
      <c r="D34" s="110" t="s">
        <v>634</v>
      </c>
      <c r="E34" s="6"/>
      <c r="G34" s="121" t="str">
        <f t="shared" si="0"/>
        <v>OK</v>
      </c>
      <c r="H34" s="121" t="str">
        <f t="shared" si="1"/>
        <v>OK</v>
      </c>
      <c r="I34" s="121" t="str">
        <f>IF(AND($C34&gt;0, NOT($C$97&gt;0)), "Row " &amp; ROW($C$97) &amp; " should also be positive!", IF($C$178 &gt; $C34 + Tolerance,"Fraud in row " &amp; ROW($C$178) &amp; " higher than payment", "OK"))</f>
        <v>OK</v>
      </c>
    </row>
    <row r="35" spans="1:9" x14ac:dyDescent="0.2">
      <c r="A35" s="4" t="s">
        <v>13</v>
      </c>
      <c r="B35" s="5" t="s">
        <v>22</v>
      </c>
      <c r="C35" s="111">
        <v>0</v>
      </c>
      <c r="D35" s="110" t="s">
        <v>634</v>
      </c>
      <c r="E35" s="6"/>
      <c r="G35" s="121" t="str">
        <f t="shared" si="0"/>
        <v>OK</v>
      </c>
      <c r="H35" s="121" t="str">
        <f t="shared" si="1"/>
        <v>OK</v>
      </c>
      <c r="I35" s="121" t="str">
        <f>IF(AND($C35&gt;0, NOT($C$98&gt;0)), "Row " &amp; ROW($C$98) &amp; " should also be positive!", IF($C$179 &gt; $C35 + Tolerance,"Fraud in row " &amp; ROW($C$179) &amp; " higher than payment", "OK"))</f>
        <v>OK</v>
      </c>
    </row>
    <row r="36" spans="1:9" x14ac:dyDescent="0.2">
      <c r="A36" s="4" t="s">
        <v>1</v>
      </c>
      <c r="B36" s="5" t="s">
        <v>23</v>
      </c>
      <c r="C36" s="111">
        <v>0</v>
      </c>
      <c r="D36" s="110" t="s">
        <v>634</v>
      </c>
      <c r="E36" s="6"/>
      <c r="G36" s="121" t="str">
        <f t="shared" si="0"/>
        <v>OK</v>
      </c>
      <c r="H36" s="121" t="str">
        <f t="shared" si="1"/>
        <v>OK</v>
      </c>
      <c r="I36" s="121" t="str">
        <f>IF(AND($C36&gt;0, NOT($C$99&gt;0)), "Row " &amp; ROW($C$99) &amp; " should also be positive!", IF($C$180 &gt; $C36 + Tolerance,"Fraud in row " &amp; ROW($C$180) &amp; " higher than payment", "OK"))</f>
        <v>OK</v>
      </c>
    </row>
    <row r="37" spans="1:9" x14ac:dyDescent="0.2">
      <c r="A37" s="4" t="s">
        <v>12</v>
      </c>
      <c r="B37" s="5" t="s">
        <v>23</v>
      </c>
      <c r="C37" s="111">
        <v>0</v>
      </c>
      <c r="D37" s="110" t="s">
        <v>634</v>
      </c>
      <c r="E37" s="6"/>
      <c r="G37" s="121" t="str">
        <f t="shared" si="0"/>
        <v>OK</v>
      </c>
      <c r="H37" s="121" t="str">
        <f t="shared" si="1"/>
        <v>OK</v>
      </c>
      <c r="I37" s="121" t="str">
        <f>IF(AND($C37&gt;0, NOT($C$100&gt;0)), "Row " &amp; ROW($C$100) &amp; " should also be positive!", IF($C$181 &gt; $C37 + Tolerance,"Fraud in row " &amp; ROW($C$181) &amp; " higher than payment", "OK"))</f>
        <v>OK</v>
      </c>
    </row>
    <row r="38" spans="1:9" x14ac:dyDescent="0.2">
      <c r="A38" s="4" t="s">
        <v>13</v>
      </c>
      <c r="B38" s="5" t="s">
        <v>23</v>
      </c>
      <c r="C38" s="111">
        <v>0</v>
      </c>
      <c r="D38" s="110" t="s">
        <v>634</v>
      </c>
      <c r="E38" s="6"/>
      <c r="G38" s="121" t="str">
        <f t="shared" si="0"/>
        <v>OK</v>
      </c>
      <c r="H38" s="121" t="str">
        <f t="shared" ref="H38:H69" si="2">IF(AND($C38&gt;0, $D38= "NA"), "Flag should be OK", IF($D38="E","Flag E only for fraud","OK"))</f>
        <v>OK</v>
      </c>
      <c r="I38" s="121" t="str">
        <f>IF(AND($C38&gt;0, NOT($C$101&gt;0)), "Row " &amp; ROW($C$101) &amp; " should also be positive!", IF($C$182 &gt; $C38 + Tolerance,"Fraud in row " &amp; ROW($C$182) &amp; " higher than payment", "OK"))</f>
        <v>OK</v>
      </c>
    </row>
    <row r="39" spans="1:9" x14ac:dyDescent="0.2">
      <c r="A39" s="4" t="s">
        <v>1</v>
      </c>
      <c r="B39" s="5" t="s">
        <v>24</v>
      </c>
      <c r="C39" s="111">
        <v>0</v>
      </c>
      <c r="D39" s="110" t="s">
        <v>634</v>
      </c>
      <c r="E39" s="6"/>
      <c r="G39" s="121" t="str">
        <f t="shared" si="0"/>
        <v>OK</v>
      </c>
      <c r="H39" s="121" t="str">
        <f t="shared" si="2"/>
        <v>OK</v>
      </c>
      <c r="I39" s="121" t="str">
        <f>IF(AND($C39&gt;0, NOT($C$102&gt;0)), "Row " &amp; ROW($C$102) &amp; " should also be positive!", IF($C$183 &gt; $C39 + Tolerance,"Fraud in row " &amp; ROW($C$183) &amp; " higher than payment", "OK"))</f>
        <v>OK</v>
      </c>
    </row>
    <row r="40" spans="1:9" x14ac:dyDescent="0.2">
      <c r="A40" s="4" t="s">
        <v>12</v>
      </c>
      <c r="B40" s="5" t="s">
        <v>24</v>
      </c>
      <c r="C40" s="111">
        <v>0</v>
      </c>
      <c r="D40" s="110" t="s">
        <v>634</v>
      </c>
      <c r="E40" s="6"/>
      <c r="G40" s="121" t="str">
        <f t="shared" si="0"/>
        <v>OK</v>
      </c>
      <c r="H40" s="121" t="str">
        <f t="shared" si="2"/>
        <v>OK</v>
      </c>
      <c r="I40" s="121" t="str">
        <f>IF(AND($C40&gt;0, NOT($C$103&gt;0)), "Row " &amp; ROW($C$103) &amp; " should also be positive!", IF($C$184 &gt; $C40 + Tolerance,"Fraud in row " &amp; ROW($C$184) &amp; " higher than payment", "OK"))</f>
        <v>OK</v>
      </c>
    </row>
    <row r="41" spans="1:9" x14ac:dyDescent="0.2">
      <c r="A41" s="4" t="s">
        <v>13</v>
      </c>
      <c r="B41" s="5" t="s">
        <v>24</v>
      </c>
      <c r="C41" s="111">
        <v>0</v>
      </c>
      <c r="D41" s="110" t="s">
        <v>634</v>
      </c>
      <c r="E41" s="6"/>
      <c r="G41" s="121" t="str">
        <f t="shared" si="0"/>
        <v>OK</v>
      </c>
      <c r="H41" s="121" t="str">
        <f t="shared" si="2"/>
        <v>OK</v>
      </c>
      <c r="I41" s="121" t="str">
        <f>IF(AND($C41&gt;0, NOT($C$104&gt;0)), "Row " &amp; ROW($C$104) &amp; " should also be positive!", IF($C$185 &gt; $C41 + Tolerance,"Fraud in row " &amp; ROW($C$185) &amp; " higher than payment", "OK"))</f>
        <v>OK</v>
      </c>
    </row>
    <row r="42" spans="1:9" x14ac:dyDescent="0.2">
      <c r="A42" s="4" t="s">
        <v>1</v>
      </c>
      <c r="B42" s="5" t="s">
        <v>25</v>
      </c>
      <c r="C42" s="111">
        <v>0</v>
      </c>
      <c r="D42" s="110" t="s">
        <v>634</v>
      </c>
      <c r="E42" s="6"/>
      <c r="G42" s="121" t="str">
        <f t="shared" si="0"/>
        <v>OK</v>
      </c>
      <c r="H42" s="121" t="str">
        <f t="shared" si="2"/>
        <v>OK</v>
      </c>
      <c r="I42" s="121" t="str">
        <f>IF(AND($C42&gt;0, NOT($C$105&gt;0)), "Row " &amp; ROW($C$105) &amp; " should also be positive!", IF($C$186 &gt; $C42 + Tolerance,"Fraud in row " &amp; ROW($C$186) &amp; " higher than payment", "OK"))</f>
        <v>OK</v>
      </c>
    </row>
    <row r="43" spans="1:9" x14ac:dyDescent="0.2">
      <c r="A43" s="4" t="s">
        <v>12</v>
      </c>
      <c r="B43" s="5" t="s">
        <v>25</v>
      </c>
      <c r="C43" s="111">
        <v>0</v>
      </c>
      <c r="D43" s="110" t="s">
        <v>634</v>
      </c>
      <c r="E43" s="6"/>
      <c r="G43" s="121" t="str">
        <f t="shared" si="0"/>
        <v>OK</v>
      </c>
      <c r="H43" s="121" t="str">
        <f t="shared" si="2"/>
        <v>OK</v>
      </c>
      <c r="I43" s="121" t="str">
        <f>IF(AND($C43&gt;0, NOT($C$106&gt;0)), "Row " &amp; ROW($C$106) &amp; " should also be positive!", IF($C$187 &gt; $C43 + Tolerance,"Fraud in row " &amp; ROW($C$187) &amp; " higher than payment", "OK"))</f>
        <v>OK</v>
      </c>
    </row>
    <row r="44" spans="1:9" x14ac:dyDescent="0.2">
      <c r="A44" s="4" t="s">
        <v>13</v>
      </c>
      <c r="B44" s="5" t="s">
        <v>25</v>
      </c>
      <c r="C44" s="111">
        <v>0</v>
      </c>
      <c r="D44" s="110" t="s">
        <v>634</v>
      </c>
      <c r="E44" s="6"/>
      <c r="G44" s="121" t="str">
        <f t="shared" si="0"/>
        <v>OK</v>
      </c>
      <c r="H44" s="121" t="str">
        <f t="shared" si="2"/>
        <v>OK</v>
      </c>
      <c r="I44" s="121" t="str">
        <f>IF(AND($C44&gt;0, NOT($C$107&gt;0)), "Row " &amp; ROW($C$107) &amp; " should also be positive!", IF($C$188 &gt; $C44 + Tolerance,"Fraud in row " &amp; ROW($C$188) &amp; " higher than payment", "OK"))</f>
        <v>OK</v>
      </c>
    </row>
    <row r="45" spans="1:9" x14ac:dyDescent="0.2">
      <c r="A45" s="4" t="s">
        <v>1</v>
      </c>
      <c r="B45" s="5" t="s">
        <v>26</v>
      </c>
      <c r="C45" s="109">
        <f xml:space="preserve"> SUM($C$48, $C$51)</f>
        <v>0</v>
      </c>
      <c r="D45" s="110" t="s">
        <v>634</v>
      </c>
      <c r="E45" s="6"/>
      <c r="F45" s="122">
        <f>SUM($C$45) - SUM($C$48, $C$51)</f>
        <v>0</v>
      </c>
      <c r="G45" s="121" t="str">
        <f t="shared" si="0"/>
        <v>OK</v>
      </c>
      <c r="H45" s="121" t="str">
        <f t="shared" si="2"/>
        <v>OK</v>
      </c>
      <c r="I45" s="121" t="str">
        <f>IF(AND($C45&gt;0, NOT($C$108&gt;0)), "Row " &amp; ROW($C$108) &amp; " should also be positive!", IF($C$189 &gt; $C45 + Tolerance,"Fraud in row " &amp; ROW($C$189) &amp; " higher than payment", "OK"))</f>
        <v>OK</v>
      </c>
    </row>
    <row r="46" spans="1:9" x14ac:dyDescent="0.2">
      <c r="A46" s="4" t="s">
        <v>12</v>
      </c>
      <c r="B46" s="5" t="s">
        <v>26</v>
      </c>
      <c r="C46" s="109">
        <f xml:space="preserve"> SUM($C$49, $C$52)</f>
        <v>0</v>
      </c>
      <c r="D46" s="110" t="s">
        <v>634</v>
      </c>
      <c r="E46" s="6"/>
      <c r="F46" s="122">
        <f>SUM($C$46) - SUM($C$49, $C$52)</f>
        <v>0</v>
      </c>
      <c r="G46" s="121" t="str">
        <f t="shared" si="0"/>
        <v>OK</v>
      </c>
      <c r="H46" s="121" t="str">
        <f t="shared" si="2"/>
        <v>OK</v>
      </c>
      <c r="I46" s="121" t="str">
        <f>IF(AND($C46&gt;0, NOT($C$109&gt;0)), "Row " &amp; ROW($C$109) &amp; " should also be positive!", IF($C$190 &gt; $C46 + Tolerance,"Fraud in row " &amp; ROW($C$190) &amp; " higher than payment", "OK"))</f>
        <v>OK</v>
      </c>
    </row>
    <row r="47" spans="1:9" x14ac:dyDescent="0.2">
      <c r="A47" s="4" t="s">
        <v>13</v>
      </c>
      <c r="B47" s="5" t="s">
        <v>26</v>
      </c>
      <c r="C47" s="109">
        <f xml:space="preserve"> SUM($C$50, $C$53)</f>
        <v>0</v>
      </c>
      <c r="D47" s="110" t="s">
        <v>634</v>
      </c>
      <c r="E47" s="6"/>
      <c r="F47" s="122">
        <f>SUM($C$47) - SUM($C$50, $C$53)</f>
        <v>0</v>
      </c>
      <c r="G47" s="121" t="str">
        <f t="shared" si="0"/>
        <v>OK</v>
      </c>
      <c r="H47" s="121" t="str">
        <f t="shared" si="2"/>
        <v>OK</v>
      </c>
      <c r="I47" s="121" t="str">
        <f>IF(AND($C47&gt;0, NOT($C$110&gt;0)), "Row " &amp; ROW($C$110) &amp; " should also be positive!", IF($C$191 &gt; $C47 + Tolerance,"Fraud in row " &amp; ROW($C$191) &amp; " higher than payment", "OK"))</f>
        <v>OK</v>
      </c>
    </row>
    <row r="48" spans="1:9" x14ac:dyDescent="0.2">
      <c r="A48" s="4" t="s">
        <v>1</v>
      </c>
      <c r="B48" s="5" t="s">
        <v>27</v>
      </c>
      <c r="C48" s="111">
        <v>0</v>
      </c>
      <c r="D48" s="110" t="s">
        <v>634</v>
      </c>
      <c r="E48" s="6"/>
      <c r="G48" s="121" t="str">
        <f t="shared" si="0"/>
        <v>OK</v>
      </c>
      <c r="H48" s="121" t="str">
        <f t="shared" si="2"/>
        <v>OK</v>
      </c>
      <c r="I48" s="121" t="str">
        <f>IF(AND($C48&gt;0, NOT($C$111&gt;0)), "Row " &amp; ROW($C$111) &amp; " should also be positive!", IF($C$192 &gt; $C48 + Tolerance,"Fraud in row " &amp; ROW($C$192) &amp; " higher than payment", "OK"))</f>
        <v>OK</v>
      </c>
    </row>
    <row r="49" spans="1:9" x14ac:dyDescent="0.2">
      <c r="A49" s="4" t="s">
        <v>12</v>
      </c>
      <c r="B49" s="5" t="s">
        <v>27</v>
      </c>
      <c r="C49" s="111">
        <v>0</v>
      </c>
      <c r="D49" s="110" t="s">
        <v>634</v>
      </c>
      <c r="E49" s="6"/>
      <c r="G49" s="121" t="str">
        <f t="shared" si="0"/>
        <v>OK</v>
      </c>
      <c r="H49" s="121" t="str">
        <f t="shared" si="2"/>
        <v>OK</v>
      </c>
      <c r="I49" s="121" t="str">
        <f>IF(AND($C49&gt;0, NOT($C$112&gt;0)), "Row " &amp; ROW($C$112) &amp; " should also be positive!", IF($C$193 &gt; $C49 + Tolerance,"Fraud in row " &amp; ROW($C$193) &amp; " higher than payment", "OK"))</f>
        <v>OK</v>
      </c>
    </row>
    <row r="50" spans="1:9" x14ac:dyDescent="0.2">
      <c r="A50" s="4" t="s">
        <v>13</v>
      </c>
      <c r="B50" s="5" t="s">
        <v>27</v>
      </c>
      <c r="C50" s="111">
        <v>0</v>
      </c>
      <c r="D50" s="110" t="s">
        <v>634</v>
      </c>
      <c r="E50" s="6"/>
      <c r="G50" s="121" t="str">
        <f t="shared" si="0"/>
        <v>OK</v>
      </c>
      <c r="H50" s="121" t="str">
        <f t="shared" si="2"/>
        <v>OK</v>
      </c>
      <c r="I50" s="121" t="str">
        <f>IF(AND($C50&gt;0, NOT($C$113&gt;0)), "Row " &amp; ROW($C$113) &amp; " should also be positive!", IF($C$194 &gt; $C50 + Tolerance,"Fraud in row " &amp; ROW($C$194) &amp; " higher than payment", "OK"))</f>
        <v>OK</v>
      </c>
    </row>
    <row r="51" spans="1:9" x14ac:dyDescent="0.2">
      <c r="A51" s="4" t="s">
        <v>1</v>
      </c>
      <c r="B51" s="5" t="s">
        <v>28</v>
      </c>
      <c r="C51" s="109">
        <f xml:space="preserve"> SUM($C$54, $C$57, $C$60, $C$63, $C$66)</f>
        <v>0</v>
      </c>
      <c r="D51" s="110" t="s">
        <v>634</v>
      </c>
      <c r="E51" s="6"/>
      <c r="F51" s="122">
        <f>SUM($C$51) - SUM($C$54, $C$57, $C$60, $C$63, $C$66)</f>
        <v>0</v>
      </c>
      <c r="G51" s="121" t="str">
        <f t="shared" si="0"/>
        <v>OK</v>
      </c>
      <c r="H51" s="121" t="str">
        <f t="shared" si="2"/>
        <v>OK</v>
      </c>
      <c r="I51" s="121" t="str">
        <f>IF(AND($C51&gt;0, NOT($C$114&gt;0)), "Row " &amp; ROW($C$114) &amp; " should also be positive!", IF($C$204 &gt; $C51 + Tolerance,"Fraud in row " &amp; ROW($C$204) &amp; " higher than payment", "OK"))</f>
        <v>OK</v>
      </c>
    </row>
    <row r="52" spans="1:9" x14ac:dyDescent="0.2">
      <c r="A52" s="4" t="s">
        <v>12</v>
      </c>
      <c r="B52" s="5" t="s">
        <v>28</v>
      </c>
      <c r="C52" s="109">
        <f xml:space="preserve"> SUM($C$55, $C$58, $C$61, $C$64, $C$67)</f>
        <v>0</v>
      </c>
      <c r="D52" s="110" t="s">
        <v>634</v>
      </c>
      <c r="E52" s="6"/>
      <c r="F52" s="122">
        <f>SUM($C$52) - SUM($C$55, $C$58, $C$61, $C$64, $C$67)</f>
        <v>0</v>
      </c>
      <c r="G52" s="121" t="str">
        <f t="shared" si="0"/>
        <v>OK</v>
      </c>
      <c r="H52" s="121" t="str">
        <f t="shared" si="2"/>
        <v>OK</v>
      </c>
      <c r="I52" s="121" t="str">
        <f>IF(AND($C52&gt;0, NOT($C$115&gt;0)), "Row " &amp; ROW($C$115) &amp; " should also be positive!", IF($C$205 &gt; $C52 + Tolerance,"Fraud in row " &amp; ROW($C$205) &amp; " higher than payment", "OK"))</f>
        <v>OK</v>
      </c>
    </row>
    <row r="53" spans="1:9" x14ac:dyDescent="0.2">
      <c r="A53" s="4" t="s">
        <v>13</v>
      </c>
      <c r="B53" s="5" t="s">
        <v>28</v>
      </c>
      <c r="C53" s="109">
        <f xml:space="preserve"> SUM($C$56, $C$59, $C$62, $C$65, $C$68)</f>
        <v>0</v>
      </c>
      <c r="D53" s="110" t="s">
        <v>634</v>
      </c>
      <c r="E53" s="6"/>
      <c r="F53" s="122">
        <f>SUM($C$53) - SUM($C$56, $C$59, $C$62, $C$65, $C$68)</f>
        <v>0</v>
      </c>
      <c r="G53" s="121" t="str">
        <f t="shared" si="0"/>
        <v>OK</v>
      </c>
      <c r="H53" s="121" t="str">
        <f t="shared" si="2"/>
        <v>OK</v>
      </c>
      <c r="I53" s="121" t="str">
        <f>IF(AND($C53&gt;0, NOT($C$116&gt;0)), "Row " &amp; ROW($C$116) &amp; " should also be positive!", IF($C$206 &gt; $C53 + Tolerance,"Fraud in row " &amp; ROW($C$206) &amp; " higher than payment", "OK"))</f>
        <v>OK</v>
      </c>
    </row>
    <row r="54" spans="1:9" x14ac:dyDescent="0.2">
      <c r="A54" s="4" t="s">
        <v>1</v>
      </c>
      <c r="B54" s="5" t="s">
        <v>29</v>
      </c>
      <c r="C54" s="111">
        <v>0</v>
      </c>
      <c r="D54" s="110" t="s">
        <v>634</v>
      </c>
      <c r="E54" s="6"/>
      <c r="G54" s="121" t="str">
        <f t="shared" si="0"/>
        <v>OK</v>
      </c>
      <c r="H54" s="121" t="str">
        <f t="shared" si="2"/>
        <v>OK</v>
      </c>
      <c r="I54" s="121" t="str">
        <f>IF(AND($C54&gt;0, NOT($C$117&gt;0)), "Row " &amp; ROW($C$117) &amp; " should also be positive!", IF($C$216 &gt; $C54 + Tolerance,"Fraud in row " &amp; ROW($C$216) &amp; " higher than payment", "OK"))</f>
        <v>OK</v>
      </c>
    </row>
    <row r="55" spans="1:9" x14ac:dyDescent="0.2">
      <c r="A55" s="4" t="s">
        <v>12</v>
      </c>
      <c r="B55" s="5" t="s">
        <v>29</v>
      </c>
      <c r="C55" s="111">
        <v>0</v>
      </c>
      <c r="D55" s="110" t="s">
        <v>634</v>
      </c>
      <c r="E55" s="6"/>
      <c r="G55" s="121" t="str">
        <f t="shared" si="0"/>
        <v>OK</v>
      </c>
      <c r="H55" s="121" t="str">
        <f t="shared" si="2"/>
        <v>OK</v>
      </c>
      <c r="I55" s="121" t="str">
        <f>IF(AND($C55&gt;0, NOT($C$118&gt;0)), "Row " &amp; ROW($C$118) &amp; " should also be positive!", IF($C$217 &gt; $C55 + Tolerance,"Fraud in row " &amp; ROW($C$217) &amp; " higher than payment", "OK"))</f>
        <v>OK</v>
      </c>
    </row>
    <row r="56" spans="1:9" x14ac:dyDescent="0.2">
      <c r="A56" s="4" t="s">
        <v>13</v>
      </c>
      <c r="B56" s="5" t="s">
        <v>29</v>
      </c>
      <c r="C56" s="111">
        <v>0</v>
      </c>
      <c r="D56" s="110" t="s">
        <v>634</v>
      </c>
      <c r="E56" s="6"/>
      <c r="G56" s="121" t="str">
        <f t="shared" si="0"/>
        <v>OK</v>
      </c>
      <c r="H56" s="121" t="str">
        <f t="shared" si="2"/>
        <v>OK</v>
      </c>
      <c r="I56" s="121" t="str">
        <f>IF(AND($C56&gt;0, NOT($C$119&gt;0)), "Row " &amp; ROW($C$119) &amp; " should also be positive!", IF($C$218 &gt; $C56 + Tolerance,"Fraud in row " &amp; ROW($C$218) &amp; " higher than payment", "OK"))</f>
        <v>OK</v>
      </c>
    </row>
    <row r="57" spans="1:9" x14ac:dyDescent="0.2">
      <c r="A57" s="4" t="s">
        <v>1</v>
      </c>
      <c r="B57" s="5" t="s">
        <v>30</v>
      </c>
      <c r="C57" s="111">
        <v>0</v>
      </c>
      <c r="D57" s="110" t="s">
        <v>634</v>
      </c>
      <c r="E57" s="6"/>
      <c r="G57" s="121" t="str">
        <f t="shared" si="0"/>
        <v>OK</v>
      </c>
      <c r="H57" s="121" t="str">
        <f t="shared" si="2"/>
        <v>OK</v>
      </c>
      <c r="I57" s="121" t="str">
        <f>IF(AND($C57&gt;0, NOT($C$120&gt;0)), "Row " &amp; ROW($C$120) &amp; " should also be positive!", IF($C$219 &gt; $C57 + Tolerance,"Fraud in row " &amp; ROW($C$219) &amp; " higher than payment", "OK"))</f>
        <v>OK</v>
      </c>
    </row>
    <row r="58" spans="1:9" x14ac:dyDescent="0.2">
      <c r="A58" s="4" t="s">
        <v>12</v>
      </c>
      <c r="B58" s="5" t="s">
        <v>30</v>
      </c>
      <c r="C58" s="111">
        <v>0</v>
      </c>
      <c r="D58" s="110" t="s">
        <v>634</v>
      </c>
      <c r="E58" s="6"/>
      <c r="G58" s="121" t="str">
        <f t="shared" si="0"/>
        <v>OK</v>
      </c>
      <c r="H58" s="121" t="str">
        <f t="shared" si="2"/>
        <v>OK</v>
      </c>
      <c r="I58" s="121" t="str">
        <f>IF(AND($C58&gt;0, NOT($C$121&gt;0)), "Row " &amp; ROW($C$121) &amp; " should also be positive!", IF($C$220 &gt; $C58 + Tolerance,"Fraud in row " &amp; ROW($C$220) &amp; " higher than payment", "OK"))</f>
        <v>OK</v>
      </c>
    </row>
    <row r="59" spans="1:9" x14ac:dyDescent="0.2">
      <c r="A59" s="4" t="s">
        <v>13</v>
      </c>
      <c r="B59" s="5" t="s">
        <v>30</v>
      </c>
      <c r="C59" s="111">
        <v>0</v>
      </c>
      <c r="D59" s="110" t="s">
        <v>634</v>
      </c>
      <c r="E59" s="6"/>
      <c r="G59" s="121" t="str">
        <f t="shared" si="0"/>
        <v>OK</v>
      </c>
      <c r="H59" s="121" t="str">
        <f t="shared" si="2"/>
        <v>OK</v>
      </c>
      <c r="I59" s="121" t="str">
        <f>IF(AND($C59&gt;0, NOT($C$122&gt;0)), "Row " &amp; ROW($C$122) &amp; " should also be positive!", IF($C$221 &gt; $C59 + Tolerance,"Fraud in row " &amp; ROW($C$221) &amp; " higher than payment", "OK"))</f>
        <v>OK</v>
      </c>
    </row>
    <row r="60" spans="1:9" x14ac:dyDescent="0.2">
      <c r="A60" s="4" t="s">
        <v>1</v>
      </c>
      <c r="B60" s="5" t="s">
        <v>31</v>
      </c>
      <c r="C60" s="111">
        <v>0</v>
      </c>
      <c r="D60" s="110" t="s">
        <v>634</v>
      </c>
      <c r="E60" s="6"/>
      <c r="G60" s="121" t="str">
        <f t="shared" si="0"/>
        <v>OK</v>
      </c>
      <c r="H60" s="121" t="str">
        <f t="shared" si="2"/>
        <v>OK</v>
      </c>
      <c r="I60" s="121" t="str">
        <f>IF(AND($C60&gt;0, NOT($C$123&gt;0)), "Row " &amp; ROW($C$123) &amp; " should also be positive!", IF($C$222 &gt; $C60 + Tolerance,"Fraud in row " &amp; ROW($C$222) &amp; " higher than payment", "OK"))</f>
        <v>OK</v>
      </c>
    </row>
    <row r="61" spans="1:9" x14ac:dyDescent="0.2">
      <c r="A61" s="4" t="s">
        <v>12</v>
      </c>
      <c r="B61" s="5" t="s">
        <v>31</v>
      </c>
      <c r="C61" s="111">
        <v>0</v>
      </c>
      <c r="D61" s="110" t="s">
        <v>634</v>
      </c>
      <c r="E61" s="6"/>
      <c r="G61" s="121" t="str">
        <f t="shared" si="0"/>
        <v>OK</v>
      </c>
      <c r="H61" s="121" t="str">
        <f t="shared" si="2"/>
        <v>OK</v>
      </c>
      <c r="I61" s="121" t="str">
        <f>IF(AND($C61&gt;0, NOT($C$124&gt;0)), "Row " &amp; ROW($C$124) &amp; " should also be positive!", IF($C$223 &gt; $C61 + Tolerance,"Fraud in row " &amp; ROW($C$223) &amp; " higher than payment", "OK"))</f>
        <v>OK</v>
      </c>
    </row>
    <row r="62" spans="1:9" x14ac:dyDescent="0.2">
      <c r="A62" s="4" t="s">
        <v>13</v>
      </c>
      <c r="B62" s="5" t="s">
        <v>31</v>
      </c>
      <c r="C62" s="111">
        <v>0</v>
      </c>
      <c r="D62" s="110" t="s">
        <v>634</v>
      </c>
      <c r="E62" s="6"/>
      <c r="G62" s="121" t="str">
        <f t="shared" si="0"/>
        <v>OK</v>
      </c>
      <c r="H62" s="121" t="str">
        <f t="shared" si="2"/>
        <v>OK</v>
      </c>
      <c r="I62" s="121" t="str">
        <f>IF(AND($C62&gt;0, NOT($C$125&gt;0)), "Row " &amp; ROW($C$125) &amp; " should also be positive!", IF($C$224 &gt; $C62 + Tolerance,"Fraud in row " &amp; ROW($C$224) &amp; " higher than payment", "OK"))</f>
        <v>OK</v>
      </c>
    </row>
    <row r="63" spans="1:9" x14ac:dyDescent="0.2">
      <c r="A63" s="4" t="s">
        <v>1</v>
      </c>
      <c r="B63" s="5" t="s">
        <v>32</v>
      </c>
      <c r="C63" s="111">
        <v>0</v>
      </c>
      <c r="D63" s="110" t="s">
        <v>634</v>
      </c>
      <c r="E63" s="6"/>
      <c r="G63" s="121" t="str">
        <f t="shared" si="0"/>
        <v>OK</v>
      </c>
      <c r="H63" s="121" t="str">
        <f t="shared" si="2"/>
        <v>OK</v>
      </c>
      <c r="I63" s="121" t="str">
        <f>IF(AND($C63&gt;0, NOT($C$126&gt;0)), "Row " &amp; ROW($C$126) &amp; " should also be positive!", IF($C$225 &gt; $C63 + Tolerance,"Fraud in row " &amp; ROW($C$225) &amp; " higher than payment", "OK"))</f>
        <v>OK</v>
      </c>
    </row>
    <row r="64" spans="1:9" x14ac:dyDescent="0.2">
      <c r="A64" s="4" t="s">
        <v>12</v>
      </c>
      <c r="B64" s="5" t="s">
        <v>32</v>
      </c>
      <c r="C64" s="111">
        <v>0</v>
      </c>
      <c r="D64" s="110" t="s">
        <v>634</v>
      </c>
      <c r="E64" s="6"/>
      <c r="G64" s="121" t="str">
        <f t="shared" si="0"/>
        <v>OK</v>
      </c>
      <c r="H64" s="121" t="str">
        <f t="shared" si="2"/>
        <v>OK</v>
      </c>
      <c r="I64" s="121" t="str">
        <f>IF(AND($C64&gt;0, NOT($C$127&gt;0)), "Row " &amp; ROW($C$127) &amp; " should also be positive!", IF($C$226 &gt; $C64 + Tolerance,"Fraud in row " &amp; ROW($C$226) &amp; " higher than payment", "OK"))</f>
        <v>OK</v>
      </c>
    </row>
    <row r="65" spans="1:9" x14ac:dyDescent="0.2">
      <c r="A65" s="4" t="s">
        <v>13</v>
      </c>
      <c r="B65" s="5" t="s">
        <v>32</v>
      </c>
      <c r="C65" s="111">
        <v>0</v>
      </c>
      <c r="D65" s="110" t="s">
        <v>634</v>
      </c>
      <c r="E65" s="6"/>
      <c r="G65" s="121" t="str">
        <f t="shared" si="0"/>
        <v>OK</v>
      </c>
      <c r="H65" s="121" t="str">
        <f t="shared" si="2"/>
        <v>OK</v>
      </c>
      <c r="I65" s="121" t="str">
        <f>IF(AND($C65&gt;0, NOT($C$128&gt;0)), "Row " &amp; ROW($C$128) &amp; " should also be positive!", IF($C$227 &gt; $C65 + Tolerance,"Fraud in row " &amp; ROW($C$227) &amp; " higher than payment", "OK"))</f>
        <v>OK</v>
      </c>
    </row>
    <row r="66" spans="1:9" x14ac:dyDescent="0.2">
      <c r="A66" s="4" t="s">
        <v>1</v>
      </c>
      <c r="B66" s="5" t="s">
        <v>33</v>
      </c>
      <c r="C66" s="111">
        <v>0</v>
      </c>
      <c r="D66" s="110" t="s">
        <v>634</v>
      </c>
      <c r="E66" s="6"/>
      <c r="G66" s="121" t="str">
        <f t="shared" si="0"/>
        <v>OK</v>
      </c>
      <c r="H66" s="121" t="str">
        <f t="shared" si="2"/>
        <v>OK</v>
      </c>
      <c r="I66" s="121" t="str">
        <f>IF(AND($C66&gt;0, NOT($C$129&gt;0)), "Row " &amp; ROW($C$129) &amp; " should also be positive!", IF($C$228 &gt; $C66 + Tolerance,"Fraud in row " &amp; ROW($C$228) &amp; " higher than payment", "OK"))</f>
        <v>OK</v>
      </c>
    </row>
    <row r="67" spans="1:9" x14ac:dyDescent="0.2">
      <c r="A67" s="4" t="s">
        <v>12</v>
      </c>
      <c r="B67" s="5" t="s">
        <v>33</v>
      </c>
      <c r="C67" s="111">
        <v>0</v>
      </c>
      <c r="D67" s="110" t="s">
        <v>634</v>
      </c>
      <c r="E67" s="6"/>
      <c r="G67" s="121" t="str">
        <f t="shared" si="0"/>
        <v>OK</v>
      </c>
      <c r="H67" s="121" t="str">
        <f t="shared" si="2"/>
        <v>OK</v>
      </c>
      <c r="I67" s="121" t="str">
        <f>IF(AND($C67&gt;0, NOT($C$130&gt;0)), "Row " &amp; ROW($C$130) &amp; " should also be positive!", IF($C$229 &gt; $C67 + Tolerance,"Fraud in row " &amp; ROW($C$229) &amp; " higher than payment", "OK"))</f>
        <v>OK</v>
      </c>
    </row>
    <row r="68" spans="1:9" x14ac:dyDescent="0.2">
      <c r="A68" s="4" t="s">
        <v>13</v>
      </c>
      <c r="B68" s="5" t="s">
        <v>33</v>
      </c>
      <c r="C68" s="111">
        <v>0</v>
      </c>
      <c r="D68" s="110" t="s">
        <v>634</v>
      </c>
      <c r="E68" s="6"/>
      <c r="G68" s="121" t="str">
        <f t="shared" si="0"/>
        <v>OK</v>
      </c>
      <c r="H68" s="121" t="str">
        <f t="shared" si="2"/>
        <v>OK</v>
      </c>
      <c r="I68" s="121" t="str">
        <f>IF(AND($C68&gt;0, NOT($C$131&gt;0)), "Row " &amp; ROW($C$131) &amp; " should also be positive!", IF($C$230 &gt; $C68 + Tolerance,"Fraud in row " &amp; ROW($C$230) &amp; " higher than payment", "OK"))</f>
        <v>OK</v>
      </c>
    </row>
    <row r="69" spans="1:9" x14ac:dyDescent="0.2">
      <c r="A69" s="4" t="s">
        <v>1</v>
      </c>
      <c r="B69" s="5" t="s">
        <v>34</v>
      </c>
      <c r="C69" s="112">
        <f xml:space="preserve"> SUM($C$75, $C$78)</f>
        <v>0</v>
      </c>
      <c r="D69" s="110" t="s">
        <v>634</v>
      </c>
      <c r="E69" s="6"/>
      <c r="F69" s="123">
        <f>SUM($C$69) - SUM($C$75, $C$78)</f>
        <v>0</v>
      </c>
      <c r="G69" s="121" t="str">
        <f t="shared" si="0"/>
        <v>OK</v>
      </c>
      <c r="H69" s="121" t="str">
        <f t="shared" si="2"/>
        <v>OK</v>
      </c>
      <c r="I69" s="121" t="str">
        <f>IF(AND($C69&gt;0, NOT($C$6&gt;0)), "Row " &amp; ROW($C$6) &amp; " should also be positive!", IF($C$231 &gt; $C69 + Tolerance,"Fraud in row " &amp; ROW($C$231) &amp; " higher than payment", "OK"))</f>
        <v>OK</v>
      </c>
    </row>
    <row r="70" spans="1:9" x14ac:dyDescent="0.2">
      <c r="A70" s="4" t="s">
        <v>12</v>
      </c>
      <c r="B70" s="5" t="s">
        <v>34</v>
      </c>
      <c r="C70" s="112">
        <f xml:space="preserve"> SUM($C$76, $C$79)</f>
        <v>0</v>
      </c>
      <c r="D70" s="110" t="s">
        <v>634</v>
      </c>
      <c r="E70" s="6"/>
      <c r="F70" s="123">
        <f>SUM($C$70) - SUM($C$76, $C$79)</f>
        <v>0</v>
      </c>
      <c r="G70" s="121" t="str">
        <f t="shared" ref="G70:G133" si="3">IF(OR(ISBLANK($C70), ISBLANK($D70)), "missing", "OK")</f>
        <v>OK</v>
      </c>
      <c r="H70" s="121" t="str">
        <f t="shared" ref="H70:H101" si="4">IF(AND($C70&gt;0, $D70= "NA"), "Flag should be OK", IF($D70="E","Flag E only for fraud","OK"))</f>
        <v>OK</v>
      </c>
      <c r="I70" s="121" t="str">
        <f>IF(AND($C70&gt;0, NOT($C$7&gt;0)), "Row " &amp; ROW($C$7) &amp; " should also be positive!", IF($C$232 &gt; $C70 + Tolerance,"Fraud in row " &amp; ROW($C$232) &amp; " higher than payment", "OK"))</f>
        <v>OK</v>
      </c>
    </row>
    <row r="71" spans="1:9" x14ac:dyDescent="0.2">
      <c r="A71" s="4" t="s">
        <v>13</v>
      </c>
      <c r="B71" s="5" t="s">
        <v>34</v>
      </c>
      <c r="C71" s="112">
        <f xml:space="preserve"> SUM($C$77, $C$80)</f>
        <v>0</v>
      </c>
      <c r="D71" s="110" t="s">
        <v>634</v>
      </c>
      <c r="E71" s="6"/>
      <c r="F71" s="123">
        <f>SUM($C$71) - SUM($C$77, $C$80)</f>
        <v>0</v>
      </c>
      <c r="G71" s="121" t="str">
        <f t="shared" si="3"/>
        <v>OK</v>
      </c>
      <c r="H71" s="121" t="str">
        <f t="shared" si="4"/>
        <v>OK</v>
      </c>
      <c r="I71" s="121" t="str">
        <f>IF(AND($C71&gt;0, NOT($C$8&gt;0)), "Row " &amp; ROW($C$8) &amp; " should also be positive!", IF($C$233 &gt; $C71 + Tolerance,"Fraud in row " &amp; ROW($C$233) &amp; " higher than payment", "OK"))</f>
        <v>OK</v>
      </c>
    </row>
    <row r="72" spans="1:9" x14ac:dyDescent="0.2">
      <c r="A72" s="4" t="s">
        <v>1</v>
      </c>
      <c r="B72" s="5" t="s">
        <v>35</v>
      </c>
      <c r="C72" s="113">
        <v>0</v>
      </c>
      <c r="D72" s="110" t="s">
        <v>634</v>
      </c>
      <c r="E72" s="6"/>
      <c r="F72" s="121" t="b">
        <f>SUM($C$69) &gt;= SUM($C$72)</f>
        <v>1</v>
      </c>
      <c r="G72" s="121" t="str">
        <f t="shared" si="3"/>
        <v>OK</v>
      </c>
      <c r="H72" s="121" t="str">
        <f t="shared" si="4"/>
        <v>OK</v>
      </c>
      <c r="I72" s="121" t="str">
        <f>IF(AND($C72&gt;0, NOT($C$9&gt;0)), "Row " &amp; ROW($C$9) &amp; " should also be positive!", IF($C$234 &gt; $C72 + Tolerance,"Fraud in row " &amp; ROW($C$234) &amp; " higher than payment", "OK"))</f>
        <v>OK</v>
      </c>
    </row>
    <row r="73" spans="1:9" x14ac:dyDescent="0.2">
      <c r="A73" s="4" t="s">
        <v>12</v>
      </c>
      <c r="B73" s="5" t="s">
        <v>35</v>
      </c>
      <c r="C73" s="113">
        <v>0</v>
      </c>
      <c r="D73" s="110" t="s">
        <v>634</v>
      </c>
      <c r="E73" s="6"/>
      <c r="F73" s="121" t="b">
        <f>SUM($C$70) &gt;= SUM($C$73)</f>
        <v>1</v>
      </c>
      <c r="G73" s="121" t="str">
        <f t="shared" si="3"/>
        <v>OK</v>
      </c>
      <c r="H73" s="121" t="str">
        <f t="shared" si="4"/>
        <v>OK</v>
      </c>
      <c r="I73" s="121" t="str">
        <f>IF(AND($C73&gt;0, NOT($C$10&gt;0)), "Row " &amp; ROW($C$10) &amp; " should also be positive!", IF($C$235 &gt; $C73 + Tolerance,"Fraud in row " &amp; ROW($C$235) &amp; " higher than payment", "OK"))</f>
        <v>OK</v>
      </c>
    </row>
    <row r="74" spans="1:9" x14ac:dyDescent="0.2">
      <c r="A74" s="4" t="s">
        <v>13</v>
      </c>
      <c r="B74" s="5" t="s">
        <v>35</v>
      </c>
      <c r="C74" s="113">
        <v>0</v>
      </c>
      <c r="D74" s="110" t="s">
        <v>634</v>
      </c>
      <c r="E74" s="6"/>
      <c r="F74" s="121" t="b">
        <f>SUM($C$71) &gt;= SUM($C$74)</f>
        <v>1</v>
      </c>
      <c r="G74" s="121" t="str">
        <f t="shared" si="3"/>
        <v>OK</v>
      </c>
      <c r="H74" s="121" t="str">
        <f t="shared" si="4"/>
        <v>OK</v>
      </c>
      <c r="I74" s="121" t="str">
        <f>IF(AND($C74&gt;0, NOT($C$11&gt;0)), "Row " &amp; ROW($C$11) &amp; " should also be positive!", IF($C$236 &gt; $C74 + Tolerance,"Fraud in row " &amp; ROW($C$236) &amp; " higher than payment", "OK"))</f>
        <v>OK</v>
      </c>
    </row>
    <row r="75" spans="1:9" x14ac:dyDescent="0.2">
      <c r="A75" s="4" t="s">
        <v>1</v>
      </c>
      <c r="B75" s="5" t="s">
        <v>36</v>
      </c>
      <c r="C75" s="113">
        <v>0</v>
      </c>
      <c r="D75" s="110" t="s">
        <v>634</v>
      </c>
      <c r="E75" s="6"/>
      <c r="G75" s="121" t="str">
        <f t="shared" si="3"/>
        <v>OK</v>
      </c>
      <c r="H75" s="121" t="str">
        <f t="shared" si="4"/>
        <v>OK</v>
      </c>
      <c r="I75" s="121" t="str">
        <f>IF(AND($C75&gt;0, NOT($C$12&gt;0)), "Row " &amp; ROW($C$12) &amp; " should also be positive!", IF($C$237 &gt; $C75 + Tolerance,"Fraud in row " &amp; ROW($C$237) &amp; " higher than payment", "OK"))</f>
        <v>OK</v>
      </c>
    </row>
    <row r="76" spans="1:9" x14ac:dyDescent="0.2">
      <c r="A76" s="4" t="s">
        <v>12</v>
      </c>
      <c r="B76" s="5" t="s">
        <v>36</v>
      </c>
      <c r="C76" s="113">
        <v>0</v>
      </c>
      <c r="D76" s="110" t="s">
        <v>634</v>
      </c>
      <c r="E76" s="6"/>
      <c r="G76" s="121" t="str">
        <f t="shared" si="3"/>
        <v>OK</v>
      </c>
      <c r="H76" s="121" t="str">
        <f t="shared" si="4"/>
        <v>OK</v>
      </c>
      <c r="I76" s="121" t="str">
        <f>IF(AND($C76&gt;0, NOT($C$13&gt;0)), "Row " &amp; ROW($C$13) &amp; " should also be positive!", IF($C$238 &gt; $C76 + Tolerance,"Fraud in row " &amp; ROW($C$238) &amp; " higher than payment", "OK"))</f>
        <v>OK</v>
      </c>
    </row>
    <row r="77" spans="1:9" x14ac:dyDescent="0.2">
      <c r="A77" s="4" t="s">
        <v>13</v>
      </c>
      <c r="B77" s="5" t="s">
        <v>36</v>
      </c>
      <c r="C77" s="113">
        <v>0</v>
      </c>
      <c r="D77" s="110" t="s">
        <v>634</v>
      </c>
      <c r="E77" s="6"/>
      <c r="G77" s="121" t="str">
        <f t="shared" si="3"/>
        <v>OK</v>
      </c>
      <c r="H77" s="121" t="str">
        <f t="shared" si="4"/>
        <v>OK</v>
      </c>
      <c r="I77" s="121" t="str">
        <f>IF(AND($C77&gt;0, NOT($C$14&gt;0)), "Row " &amp; ROW($C$14) &amp; " should also be positive!", IF($C$239 &gt; $C77 + Tolerance,"Fraud in row " &amp; ROW($C$239) &amp; " higher than payment", "OK"))</f>
        <v>OK</v>
      </c>
    </row>
    <row r="78" spans="1:9" x14ac:dyDescent="0.2">
      <c r="A78" s="4" t="s">
        <v>1</v>
      </c>
      <c r="B78" s="5" t="s">
        <v>37</v>
      </c>
      <c r="C78" s="112">
        <f xml:space="preserve"> SUM($C$81, $C$108)</f>
        <v>0</v>
      </c>
      <c r="D78" s="110" t="s">
        <v>634</v>
      </c>
      <c r="E78" s="6"/>
      <c r="F78" s="123">
        <f>SUM($C$78) - SUM($C$81, $C$108)</f>
        <v>0</v>
      </c>
      <c r="G78" s="121" t="str">
        <f t="shared" si="3"/>
        <v>OK</v>
      </c>
      <c r="H78" s="121" t="str">
        <f t="shared" si="4"/>
        <v>OK</v>
      </c>
      <c r="I78" s="121" t="str">
        <f>IF(AND($C78&gt;0, NOT($C$15&gt;0)), "Row " &amp; ROW($C$15) &amp; " should also be positive!", IF($C$240 &gt; $C78 + Tolerance,"Fraud in row " &amp; ROW($C$240) &amp; " higher than payment", "OK"))</f>
        <v>OK</v>
      </c>
    </row>
    <row r="79" spans="1:9" x14ac:dyDescent="0.2">
      <c r="A79" s="4" t="s">
        <v>12</v>
      </c>
      <c r="B79" s="5" t="s">
        <v>37</v>
      </c>
      <c r="C79" s="112">
        <f xml:space="preserve"> SUM($C$82, $C$109)</f>
        <v>0</v>
      </c>
      <c r="D79" s="110" t="s">
        <v>634</v>
      </c>
      <c r="E79" s="6"/>
      <c r="F79" s="123">
        <f>SUM($C$79) - SUM($C$82, $C$109)</f>
        <v>0</v>
      </c>
      <c r="G79" s="121" t="str">
        <f t="shared" si="3"/>
        <v>OK</v>
      </c>
      <c r="H79" s="121" t="str">
        <f t="shared" si="4"/>
        <v>OK</v>
      </c>
      <c r="I79" s="121" t="str">
        <f>IF(AND($C79&gt;0, NOT($C$16&gt;0)), "Row " &amp; ROW($C$16) &amp; " should also be positive!", IF($C$241 &gt; $C79 + Tolerance,"Fraud in row " &amp; ROW($C$241) &amp; " higher than payment", "OK"))</f>
        <v>OK</v>
      </c>
    </row>
    <row r="80" spans="1:9" x14ac:dyDescent="0.2">
      <c r="A80" s="4" t="s">
        <v>13</v>
      </c>
      <c r="B80" s="5" t="s">
        <v>37</v>
      </c>
      <c r="C80" s="112">
        <f xml:space="preserve"> SUM($C$83, $C$110)</f>
        <v>0</v>
      </c>
      <c r="D80" s="110" t="s">
        <v>634</v>
      </c>
      <c r="E80" s="6"/>
      <c r="F80" s="123">
        <f>SUM($C$80) - SUM($C$83, $C$110)</f>
        <v>0</v>
      </c>
      <c r="G80" s="121" t="str">
        <f t="shared" si="3"/>
        <v>OK</v>
      </c>
      <c r="H80" s="121" t="str">
        <f t="shared" si="4"/>
        <v>OK</v>
      </c>
      <c r="I80" s="121" t="str">
        <f>IF(AND($C80&gt;0, NOT($C$17&gt;0)), "Row " &amp; ROW($C$17) &amp; " should also be positive!", IF($C$242 &gt; $C80 + Tolerance,"Fraud in row " &amp; ROW($C$242) &amp; " higher than payment", "OK"))</f>
        <v>OK</v>
      </c>
    </row>
    <row r="81" spans="1:9" x14ac:dyDescent="0.2">
      <c r="A81" s="4" t="s">
        <v>1</v>
      </c>
      <c r="B81" s="5" t="s">
        <v>38</v>
      </c>
      <c r="C81" s="112">
        <f xml:space="preserve"> SUM($C$84, $C$87)</f>
        <v>0</v>
      </c>
      <c r="D81" s="110" t="s">
        <v>634</v>
      </c>
      <c r="E81" s="6"/>
      <c r="F81" s="123">
        <f>SUM($C$81) - SUM($C$84, $C$87)</f>
        <v>0</v>
      </c>
      <c r="G81" s="121" t="str">
        <f t="shared" si="3"/>
        <v>OK</v>
      </c>
      <c r="H81" s="121" t="str">
        <f t="shared" si="4"/>
        <v>OK</v>
      </c>
      <c r="I81" s="121" t="str">
        <f>IF(AND($C81&gt;0, NOT($C$18&gt;0)), "Row " &amp; ROW($C$18) &amp; " should also be positive!", IF($C$243 &gt; $C81 + Tolerance,"Fraud in row " &amp; ROW($C$243) &amp; " higher than payment", "OK"))</f>
        <v>OK</v>
      </c>
    </row>
    <row r="82" spans="1:9" x14ac:dyDescent="0.2">
      <c r="A82" s="4" t="s">
        <v>12</v>
      </c>
      <c r="B82" s="5" t="s">
        <v>38</v>
      </c>
      <c r="C82" s="112">
        <f xml:space="preserve"> SUM($C$85, $C$88)</f>
        <v>0</v>
      </c>
      <c r="D82" s="110" t="s">
        <v>634</v>
      </c>
      <c r="E82" s="6"/>
      <c r="F82" s="123">
        <f>SUM($C$82) - SUM($C$85, $C$88)</f>
        <v>0</v>
      </c>
      <c r="G82" s="121" t="str">
        <f t="shared" si="3"/>
        <v>OK</v>
      </c>
      <c r="H82" s="121" t="str">
        <f t="shared" si="4"/>
        <v>OK</v>
      </c>
      <c r="I82" s="121" t="str">
        <f>IF(AND($C82&gt;0, NOT($C$19&gt;0)), "Row " &amp; ROW($C$19) &amp; " should also be positive!", IF($C$244 &gt; $C82 + Tolerance,"Fraud in row " &amp; ROW($C$244) &amp; " higher than payment", "OK"))</f>
        <v>OK</v>
      </c>
    </row>
    <row r="83" spans="1:9" x14ac:dyDescent="0.2">
      <c r="A83" s="4" t="s">
        <v>13</v>
      </c>
      <c r="B83" s="5" t="s">
        <v>38</v>
      </c>
      <c r="C83" s="112">
        <f xml:space="preserve"> SUM($C$86, $C$89)</f>
        <v>0</v>
      </c>
      <c r="D83" s="110" t="s">
        <v>634</v>
      </c>
      <c r="E83" s="6"/>
      <c r="F83" s="123">
        <f>SUM($C$83) - SUM($C$86, $C$89)</f>
        <v>0</v>
      </c>
      <c r="G83" s="121" t="str">
        <f t="shared" si="3"/>
        <v>OK</v>
      </c>
      <c r="H83" s="121" t="str">
        <f t="shared" si="4"/>
        <v>OK</v>
      </c>
      <c r="I83" s="121" t="str">
        <f>IF(AND($C83&gt;0, NOT($C$20&gt;0)), "Row " &amp; ROW($C$20) &amp; " should also be positive!", IF($C$245 &gt; $C83 + Tolerance,"Fraud in row " &amp; ROW($C$245) &amp; " higher than payment", "OK"))</f>
        <v>OK</v>
      </c>
    </row>
    <row r="84" spans="1:9" x14ac:dyDescent="0.2">
      <c r="A84" s="4" t="s">
        <v>1</v>
      </c>
      <c r="B84" s="5" t="s">
        <v>39</v>
      </c>
      <c r="C84" s="113">
        <v>0</v>
      </c>
      <c r="D84" s="110" t="s">
        <v>634</v>
      </c>
      <c r="E84" s="6"/>
      <c r="G84" s="121" t="str">
        <f t="shared" si="3"/>
        <v>OK</v>
      </c>
      <c r="H84" s="121" t="str">
        <f t="shared" si="4"/>
        <v>OK</v>
      </c>
      <c r="I84" s="121" t="str">
        <f>IF(AND($C84&gt;0, NOT($C$21&gt;0)), "Row " &amp; ROW($C$21) &amp; " should also be positive!", IF($C$246 &gt; $C84 + Tolerance,"Fraud in row " &amp; ROW($C$246) &amp; " higher than payment", "OK"))</f>
        <v>OK</v>
      </c>
    </row>
    <row r="85" spans="1:9" x14ac:dyDescent="0.2">
      <c r="A85" s="4" t="s">
        <v>12</v>
      </c>
      <c r="B85" s="5" t="s">
        <v>39</v>
      </c>
      <c r="C85" s="113">
        <v>0</v>
      </c>
      <c r="D85" s="110" t="s">
        <v>634</v>
      </c>
      <c r="E85" s="6"/>
      <c r="G85" s="121" t="str">
        <f t="shared" si="3"/>
        <v>OK</v>
      </c>
      <c r="H85" s="121" t="str">
        <f t="shared" si="4"/>
        <v>OK</v>
      </c>
      <c r="I85" s="121" t="str">
        <f>IF(AND($C85&gt;0, NOT($C$22&gt;0)), "Row " &amp; ROW($C$22) &amp; " should also be positive!", IF($C$247 &gt; $C85 + Tolerance,"Fraud in row " &amp; ROW($C$247) &amp; " higher than payment", "OK"))</f>
        <v>OK</v>
      </c>
    </row>
    <row r="86" spans="1:9" x14ac:dyDescent="0.2">
      <c r="A86" s="4" t="s">
        <v>13</v>
      </c>
      <c r="B86" s="5" t="s">
        <v>39</v>
      </c>
      <c r="C86" s="113">
        <v>0</v>
      </c>
      <c r="D86" s="110" t="s">
        <v>634</v>
      </c>
      <c r="E86" s="6"/>
      <c r="G86" s="121" t="str">
        <f t="shared" si="3"/>
        <v>OK</v>
      </c>
      <c r="H86" s="121" t="str">
        <f t="shared" si="4"/>
        <v>OK</v>
      </c>
      <c r="I86" s="121" t="str">
        <f>IF(AND($C86&gt;0, NOT($C$23&gt;0)), "Row " &amp; ROW($C$23) &amp; " should also be positive!", IF($C$248 &gt; $C86 + Tolerance,"Fraud in row " &amp; ROW($C$248) &amp; " higher than payment", "OK"))</f>
        <v>OK</v>
      </c>
    </row>
    <row r="87" spans="1:9" x14ac:dyDescent="0.2">
      <c r="A87" s="4" t="s">
        <v>1</v>
      </c>
      <c r="B87" s="5" t="s">
        <v>40</v>
      </c>
      <c r="C87" s="112">
        <f xml:space="preserve"> SUM($C$90, $C$93, $C$96, $C$99, $C$102, $C$105)</f>
        <v>0</v>
      </c>
      <c r="D87" s="110" t="s">
        <v>634</v>
      </c>
      <c r="E87" s="6"/>
      <c r="F87" s="123">
        <f>SUM($C$87) - SUM($C$90, $C$93, $C$96, $C$99, $C$102, $C$105)</f>
        <v>0</v>
      </c>
      <c r="G87" s="121" t="str">
        <f t="shared" si="3"/>
        <v>OK</v>
      </c>
      <c r="H87" s="121" t="str">
        <f t="shared" si="4"/>
        <v>OK</v>
      </c>
      <c r="I87" s="121" t="str">
        <f>IF(AND($C87&gt;0, NOT($C$24&gt;0)), "Row " &amp; ROW($C$24) &amp; " should also be positive!", IF($C$258 &gt; $C87 + Tolerance,"Fraud in row " &amp; ROW($C$258) &amp; " higher than payment", "OK"))</f>
        <v>OK</v>
      </c>
    </row>
    <row r="88" spans="1:9" x14ac:dyDescent="0.2">
      <c r="A88" s="4" t="s">
        <v>12</v>
      </c>
      <c r="B88" s="5" t="s">
        <v>40</v>
      </c>
      <c r="C88" s="112">
        <f xml:space="preserve"> SUM($C$91, $C$94, $C$97, $C$100, $C$103, $C$106)</f>
        <v>0</v>
      </c>
      <c r="D88" s="110" t="s">
        <v>634</v>
      </c>
      <c r="E88" s="6"/>
      <c r="F88" s="123">
        <f>SUM($C$88) - SUM($C$91, $C$94, $C$97, $C$100, $C$103, $C$106)</f>
        <v>0</v>
      </c>
      <c r="G88" s="121" t="str">
        <f t="shared" si="3"/>
        <v>OK</v>
      </c>
      <c r="H88" s="121" t="str">
        <f t="shared" si="4"/>
        <v>OK</v>
      </c>
      <c r="I88" s="121" t="str">
        <f>IF(AND($C88&gt;0, NOT($C$25&gt;0)), "Row " &amp; ROW($C$25) &amp; " should also be positive!", IF($C$259 &gt; $C88 + Tolerance,"Fraud in row " &amp; ROW($C$259) &amp; " higher than payment", "OK"))</f>
        <v>OK</v>
      </c>
    </row>
    <row r="89" spans="1:9" x14ac:dyDescent="0.2">
      <c r="A89" s="4" t="s">
        <v>13</v>
      </c>
      <c r="B89" s="5" t="s">
        <v>40</v>
      </c>
      <c r="C89" s="112">
        <f xml:space="preserve"> SUM($C$92, $C$95, $C$98, $C$101, $C$104, $C$107)</f>
        <v>0</v>
      </c>
      <c r="D89" s="110" t="s">
        <v>634</v>
      </c>
      <c r="E89" s="6"/>
      <c r="F89" s="123">
        <f>SUM($C$89) - SUM($C$92, $C$95, $C$98, $C$101, $C$104, $C$107)</f>
        <v>0</v>
      </c>
      <c r="G89" s="121" t="str">
        <f t="shared" si="3"/>
        <v>OK</v>
      </c>
      <c r="H89" s="121" t="str">
        <f t="shared" si="4"/>
        <v>OK</v>
      </c>
      <c r="I89" s="121" t="str">
        <f>IF(AND($C89&gt;0, NOT($C$26&gt;0)), "Row " &amp; ROW($C$26) &amp; " should also be positive!", IF($C$260 &gt; $C89 + Tolerance,"Fraud in row " &amp; ROW($C$260) &amp; " higher than payment", "OK"))</f>
        <v>OK</v>
      </c>
    </row>
    <row r="90" spans="1:9" x14ac:dyDescent="0.2">
      <c r="A90" s="4" t="s">
        <v>1</v>
      </c>
      <c r="B90" s="5" t="s">
        <v>41</v>
      </c>
      <c r="C90" s="113">
        <v>0</v>
      </c>
      <c r="D90" s="110" t="s">
        <v>634</v>
      </c>
      <c r="E90" s="6"/>
      <c r="G90" s="121" t="str">
        <f t="shared" si="3"/>
        <v>OK</v>
      </c>
      <c r="H90" s="121" t="str">
        <f t="shared" si="4"/>
        <v>OK</v>
      </c>
      <c r="I90" s="121" t="str">
        <f>IF(AND($C90&gt;0, NOT($C$27&gt;0)), "Row " &amp; ROW($C$27) &amp; " should also be positive!", IF($C$270 &gt; $C90 + Tolerance,"Fraud in row " &amp; ROW($C$270) &amp; " higher than payment", "OK"))</f>
        <v>OK</v>
      </c>
    </row>
    <row r="91" spans="1:9" x14ac:dyDescent="0.2">
      <c r="A91" s="4" t="s">
        <v>12</v>
      </c>
      <c r="B91" s="5" t="s">
        <v>41</v>
      </c>
      <c r="C91" s="113">
        <v>0</v>
      </c>
      <c r="D91" s="110" t="s">
        <v>634</v>
      </c>
      <c r="E91" s="6"/>
      <c r="G91" s="121" t="str">
        <f t="shared" si="3"/>
        <v>OK</v>
      </c>
      <c r="H91" s="121" t="str">
        <f t="shared" si="4"/>
        <v>OK</v>
      </c>
      <c r="I91" s="121" t="str">
        <f>IF(AND($C91&gt;0, NOT($C$28&gt;0)), "Row " &amp; ROW($C$28) &amp; " should also be positive!", IF($C$271 &gt; $C91 + Tolerance,"Fraud in row " &amp; ROW($C$271) &amp; " higher than payment", "OK"))</f>
        <v>OK</v>
      </c>
    </row>
    <row r="92" spans="1:9" x14ac:dyDescent="0.2">
      <c r="A92" s="4" t="s">
        <v>13</v>
      </c>
      <c r="B92" s="5" t="s">
        <v>41</v>
      </c>
      <c r="C92" s="113">
        <v>0</v>
      </c>
      <c r="D92" s="110" t="s">
        <v>634</v>
      </c>
      <c r="E92" s="6"/>
      <c r="G92" s="121" t="str">
        <f t="shared" si="3"/>
        <v>OK</v>
      </c>
      <c r="H92" s="121" t="str">
        <f t="shared" si="4"/>
        <v>OK</v>
      </c>
      <c r="I92" s="121" t="str">
        <f>IF(AND($C92&gt;0, NOT($C$29&gt;0)), "Row " &amp; ROW($C$29) &amp; " should also be positive!", IF($C$272 &gt; $C92 + Tolerance,"Fraud in row " &amp; ROW($C$272) &amp; " higher than payment", "OK"))</f>
        <v>OK</v>
      </c>
    </row>
    <row r="93" spans="1:9" x14ac:dyDescent="0.2">
      <c r="A93" s="4" t="s">
        <v>1</v>
      </c>
      <c r="B93" s="5" t="s">
        <v>42</v>
      </c>
      <c r="C93" s="113">
        <v>0</v>
      </c>
      <c r="D93" s="110" t="s">
        <v>634</v>
      </c>
      <c r="E93" s="6"/>
      <c r="G93" s="121" t="str">
        <f t="shared" si="3"/>
        <v>OK</v>
      </c>
      <c r="H93" s="121" t="str">
        <f t="shared" si="4"/>
        <v>OK</v>
      </c>
      <c r="I93" s="121" t="str">
        <f>IF(AND($C93&gt;0, NOT($C$30&gt;0)), "Row " &amp; ROW($C$30) &amp; " should also be positive!", IF($C$273 &gt; $C93 + Tolerance,"Fraud in row " &amp; ROW($C$273) &amp; " higher than payment", "OK"))</f>
        <v>OK</v>
      </c>
    </row>
    <row r="94" spans="1:9" x14ac:dyDescent="0.2">
      <c r="A94" s="4" t="s">
        <v>12</v>
      </c>
      <c r="B94" s="5" t="s">
        <v>42</v>
      </c>
      <c r="C94" s="113">
        <v>0</v>
      </c>
      <c r="D94" s="110" t="s">
        <v>634</v>
      </c>
      <c r="E94" s="6"/>
      <c r="G94" s="121" t="str">
        <f t="shared" si="3"/>
        <v>OK</v>
      </c>
      <c r="H94" s="121" t="str">
        <f t="shared" si="4"/>
        <v>OK</v>
      </c>
      <c r="I94" s="121" t="str">
        <f>IF(AND($C94&gt;0, NOT($C$31&gt;0)), "Row " &amp; ROW($C$31) &amp; " should also be positive!", IF($C$274 &gt; $C94 + Tolerance,"Fraud in row " &amp; ROW($C$274) &amp; " higher than payment", "OK"))</f>
        <v>OK</v>
      </c>
    </row>
    <row r="95" spans="1:9" x14ac:dyDescent="0.2">
      <c r="A95" s="4" t="s">
        <v>13</v>
      </c>
      <c r="B95" s="5" t="s">
        <v>42</v>
      </c>
      <c r="C95" s="113">
        <v>0</v>
      </c>
      <c r="D95" s="110" t="s">
        <v>634</v>
      </c>
      <c r="E95" s="6"/>
      <c r="G95" s="121" t="str">
        <f t="shared" si="3"/>
        <v>OK</v>
      </c>
      <c r="H95" s="121" t="str">
        <f t="shared" si="4"/>
        <v>OK</v>
      </c>
      <c r="I95" s="121" t="str">
        <f>IF(AND($C95&gt;0, NOT($C$32&gt;0)), "Row " &amp; ROW($C$32) &amp; " should also be positive!", IF($C$275 &gt; $C95 + Tolerance,"Fraud in row " &amp; ROW($C$275) &amp; " higher than payment", "OK"))</f>
        <v>OK</v>
      </c>
    </row>
    <row r="96" spans="1:9" x14ac:dyDescent="0.2">
      <c r="A96" s="4" t="s">
        <v>1</v>
      </c>
      <c r="B96" s="5" t="s">
        <v>43</v>
      </c>
      <c r="C96" s="113">
        <v>0</v>
      </c>
      <c r="D96" s="110" t="s">
        <v>634</v>
      </c>
      <c r="E96" s="6"/>
      <c r="G96" s="121" t="str">
        <f t="shared" si="3"/>
        <v>OK</v>
      </c>
      <c r="H96" s="121" t="str">
        <f t="shared" si="4"/>
        <v>OK</v>
      </c>
      <c r="I96" s="121" t="str">
        <f>IF(AND($C96&gt;0, NOT($C$33&gt;0)), "Row " &amp; ROW($C$33) &amp; " should also be positive!", IF($C$276 &gt; $C96 + Tolerance,"Fraud in row " &amp; ROW($C$276) &amp; " higher than payment", "OK"))</f>
        <v>OK</v>
      </c>
    </row>
    <row r="97" spans="1:9" x14ac:dyDescent="0.2">
      <c r="A97" s="4" t="s">
        <v>12</v>
      </c>
      <c r="B97" s="5" t="s">
        <v>43</v>
      </c>
      <c r="C97" s="113">
        <v>0</v>
      </c>
      <c r="D97" s="110" t="s">
        <v>634</v>
      </c>
      <c r="E97" s="6"/>
      <c r="G97" s="121" t="str">
        <f t="shared" si="3"/>
        <v>OK</v>
      </c>
      <c r="H97" s="121" t="str">
        <f t="shared" si="4"/>
        <v>OK</v>
      </c>
      <c r="I97" s="121" t="str">
        <f>IF(AND($C97&gt;0, NOT($C$34&gt;0)), "Row " &amp; ROW($C$34) &amp; " should also be positive!", IF($C$277 &gt; $C97 + Tolerance,"Fraud in row " &amp; ROW($C$277) &amp; " higher than payment", "OK"))</f>
        <v>OK</v>
      </c>
    </row>
    <row r="98" spans="1:9" x14ac:dyDescent="0.2">
      <c r="A98" s="4" t="s">
        <v>13</v>
      </c>
      <c r="B98" s="5" t="s">
        <v>43</v>
      </c>
      <c r="C98" s="113">
        <v>0</v>
      </c>
      <c r="D98" s="110" t="s">
        <v>634</v>
      </c>
      <c r="E98" s="6"/>
      <c r="G98" s="121" t="str">
        <f t="shared" si="3"/>
        <v>OK</v>
      </c>
      <c r="H98" s="121" t="str">
        <f t="shared" si="4"/>
        <v>OK</v>
      </c>
      <c r="I98" s="121" t="str">
        <f>IF(AND($C98&gt;0, NOT($C$35&gt;0)), "Row " &amp; ROW($C$35) &amp; " should also be positive!", IF($C$278 &gt; $C98 + Tolerance,"Fraud in row " &amp; ROW($C$278) &amp; " higher than payment", "OK"))</f>
        <v>OK</v>
      </c>
    </row>
    <row r="99" spans="1:9" x14ac:dyDescent="0.2">
      <c r="A99" s="4" t="s">
        <v>1</v>
      </c>
      <c r="B99" s="5" t="s">
        <v>44</v>
      </c>
      <c r="C99" s="113">
        <v>0</v>
      </c>
      <c r="D99" s="110" t="s">
        <v>634</v>
      </c>
      <c r="E99" s="6"/>
      <c r="G99" s="121" t="str">
        <f t="shared" si="3"/>
        <v>OK</v>
      </c>
      <c r="H99" s="121" t="str">
        <f t="shared" si="4"/>
        <v>OK</v>
      </c>
      <c r="I99" s="121" t="str">
        <f>IF(AND($C99&gt;0, NOT($C$36&gt;0)), "Row " &amp; ROW($C$36) &amp; " should also be positive!", IF($C$279 &gt; $C99 + Tolerance,"Fraud in row " &amp; ROW($C$279) &amp; " higher than payment", "OK"))</f>
        <v>OK</v>
      </c>
    </row>
    <row r="100" spans="1:9" x14ac:dyDescent="0.2">
      <c r="A100" s="4" t="s">
        <v>12</v>
      </c>
      <c r="B100" s="5" t="s">
        <v>44</v>
      </c>
      <c r="C100" s="113">
        <v>0</v>
      </c>
      <c r="D100" s="110" t="s">
        <v>634</v>
      </c>
      <c r="E100" s="6"/>
      <c r="G100" s="121" t="str">
        <f t="shared" si="3"/>
        <v>OK</v>
      </c>
      <c r="H100" s="121" t="str">
        <f t="shared" si="4"/>
        <v>OK</v>
      </c>
      <c r="I100" s="121" t="str">
        <f>IF(AND($C100&gt;0, NOT($C$37&gt;0)), "Row " &amp; ROW($C$37) &amp; " should also be positive!", IF($C$280 &gt; $C100 + Tolerance,"Fraud in row " &amp; ROW($C$280) &amp; " higher than payment", "OK"))</f>
        <v>OK</v>
      </c>
    </row>
    <row r="101" spans="1:9" x14ac:dyDescent="0.2">
      <c r="A101" s="4" t="s">
        <v>13</v>
      </c>
      <c r="B101" s="5" t="s">
        <v>44</v>
      </c>
      <c r="C101" s="113">
        <v>0</v>
      </c>
      <c r="D101" s="110" t="s">
        <v>634</v>
      </c>
      <c r="E101" s="6"/>
      <c r="G101" s="121" t="str">
        <f t="shared" si="3"/>
        <v>OK</v>
      </c>
      <c r="H101" s="121" t="str">
        <f t="shared" si="4"/>
        <v>OK</v>
      </c>
      <c r="I101" s="121" t="str">
        <f>IF(AND($C101&gt;0, NOT($C$38&gt;0)), "Row " &amp; ROW($C$38) &amp; " should also be positive!", IF($C$281 &gt; $C101 + Tolerance,"Fraud in row " &amp; ROW($C$281) &amp; " higher than payment", "OK"))</f>
        <v>OK</v>
      </c>
    </row>
    <row r="102" spans="1:9" x14ac:dyDescent="0.2">
      <c r="A102" s="4" t="s">
        <v>1</v>
      </c>
      <c r="B102" s="5" t="s">
        <v>45</v>
      </c>
      <c r="C102" s="113">
        <v>0</v>
      </c>
      <c r="D102" s="110" t="s">
        <v>634</v>
      </c>
      <c r="E102" s="6"/>
      <c r="G102" s="121" t="str">
        <f t="shared" si="3"/>
        <v>OK</v>
      </c>
      <c r="H102" s="121" t="str">
        <f t="shared" ref="H102:H131" si="5">IF(AND($C102&gt;0, $D102= "NA"), "Flag should be OK", IF($D102="E","Flag E only for fraud","OK"))</f>
        <v>OK</v>
      </c>
      <c r="I102" s="121" t="str">
        <f>IF(AND($C102&gt;0, NOT($C$39&gt;0)), "Row " &amp; ROW($C$39) &amp; " should also be positive!", IF($C$282 &gt; $C102 + Tolerance,"Fraud in row " &amp; ROW($C$282) &amp; " higher than payment", "OK"))</f>
        <v>OK</v>
      </c>
    </row>
    <row r="103" spans="1:9" x14ac:dyDescent="0.2">
      <c r="A103" s="4" t="s">
        <v>12</v>
      </c>
      <c r="B103" s="5" t="s">
        <v>45</v>
      </c>
      <c r="C103" s="113">
        <v>0</v>
      </c>
      <c r="D103" s="110" t="s">
        <v>634</v>
      </c>
      <c r="E103" s="6"/>
      <c r="G103" s="121" t="str">
        <f t="shared" si="3"/>
        <v>OK</v>
      </c>
      <c r="H103" s="121" t="str">
        <f t="shared" si="5"/>
        <v>OK</v>
      </c>
      <c r="I103" s="121" t="str">
        <f>IF(AND($C103&gt;0, NOT($C$40&gt;0)), "Row " &amp; ROW($C$40) &amp; " should also be positive!", IF($C$283 &gt; $C103 + Tolerance,"Fraud in row " &amp; ROW($C$283) &amp; " higher than payment", "OK"))</f>
        <v>OK</v>
      </c>
    </row>
    <row r="104" spans="1:9" x14ac:dyDescent="0.2">
      <c r="A104" s="4" t="s">
        <v>13</v>
      </c>
      <c r="B104" s="5" t="s">
        <v>45</v>
      </c>
      <c r="C104" s="113">
        <v>0</v>
      </c>
      <c r="D104" s="110" t="s">
        <v>634</v>
      </c>
      <c r="E104" s="6"/>
      <c r="G104" s="121" t="str">
        <f t="shared" si="3"/>
        <v>OK</v>
      </c>
      <c r="H104" s="121" t="str">
        <f t="shared" si="5"/>
        <v>OK</v>
      </c>
      <c r="I104" s="121" t="str">
        <f>IF(AND($C104&gt;0, NOT($C$41&gt;0)), "Row " &amp; ROW($C$41) &amp; " should also be positive!", IF($C$284 &gt; $C104 + Tolerance,"Fraud in row " &amp; ROW($C$284) &amp; " higher than payment", "OK"))</f>
        <v>OK</v>
      </c>
    </row>
    <row r="105" spans="1:9" x14ac:dyDescent="0.2">
      <c r="A105" s="4" t="s">
        <v>1</v>
      </c>
      <c r="B105" s="5" t="s">
        <v>46</v>
      </c>
      <c r="C105" s="113">
        <v>0</v>
      </c>
      <c r="D105" s="110" t="s">
        <v>634</v>
      </c>
      <c r="E105" s="6"/>
      <c r="G105" s="121" t="str">
        <f t="shared" si="3"/>
        <v>OK</v>
      </c>
      <c r="H105" s="121" t="str">
        <f t="shared" si="5"/>
        <v>OK</v>
      </c>
      <c r="I105" s="121" t="str">
        <f>IF(AND($C105&gt;0, NOT($C$42&gt;0)), "Row " &amp; ROW($C$42) &amp; " should also be positive!", IF($C$285 &gt; $C105 + Tolerance,"Fraud in row " &amp; ROW($C$285) &amp; " higher than payment", "OK"))</f>
        <v>OK</v>
      </c>
    </row>
    <row r="106" spans="1:9" x14ac:dyDescent="0.2">
      <c r="A106" s="4" t="s">
        <v>12</v>
      </c>
      <c r="B106" s="5" t="s">
        <v>46</v>
      </c>
      <c r="C106" s="113">
        <v>0</v>
      </c>
      <c r="D106" s="110" t="s">
        <v>634</v>
      </c>
      <c r="E106" s="6"/>
      <c r="G106" s="121" t="str">
        <f t="shared" si="3"/>
        <v>OK</v>
      </c>
      <c r="H106" s="121" t="str">
        <f t="shared" si="5"/>
        <v>OK</v>
      </c>
      <c r="I106" s="121" t="str">
        <f>IF(AND($C106&gt;0, NOT($C$43&gt;0)), "Row " &amp; ROW($C$43) &amp; " should also be positive!", IF($C$286 &gt; $C106 + Tolerance,"Fraud in row " &amp; ROW($C$286) &amp; " higher than payment", "OK"))</f>
        <v>OK</v>
      </c>
    </row>
    <row r="107" spans="1:9" x14ac:dyDescent="0.2">
      <c r="A107" s="4" t="s">
        <v>13</v>
      </c>
      <c r="B107" s="5" t="s">
        <v>46</v>
      </c>
      <c r="C107" s="113">
        <v>0</v>
      </c>
      <c r="D107" s="110" t="s">
        <v>634</v>
      </c>
      <c r="E107" s="6"/>
      <c r="G107" s="121" t="str">
        <f t="shared" si="3"/>
        <v>OK</v>
      </c>
      <c r="H107" s="121" t="str">
        <f t="shared" si="5"/>
        <v>OK</v>
      </c>
      <c r="I107" s="121" t="str">
        <f>IF(AND($C107&gt;0, NOT($C$44&gt;0)), "Row " &amp; ROW($C$44) &amp; " should also be positive!", IF($C$287 &gt; $C107 + Tolerance,"Fraud in row " &amp; ROW($C$287) &amp; " higher than payment", "OK"))</f>
        <v>OK</v>
      </c>
    </row>
    <row r="108" spans="1:9" x14ac:dyDescent="0.2">
      <c r="A108" s="4" t="s">
        <v>1</v>
      </c>
      <c r="B108" s="5" t="s">
        <v>47</v>
      </c>
      <c r="C108" s="112">
        <f xml:space="preserve"> SUM($C$111, $C$114)</f>
        <v>0</v>
      </c>
      <c r="D108" s="110" t="s">
        <v>634</v>
      </c>
      <c r="E108" s="6"/>
      <c r="F108" s="123">
        <f>SUM($C$108) - SUM($C$111, $C$114)</f>
        <v>0</v>
      </c>
      <c r="G108" s="121" t="str">
        <f t="shared" si="3"/>
        <v>OK</v>
      </c>
      <c r="H108" s="121" t="str">
        <f t="shared" si="5"/>
        <v>OK</v>
      </c>
      <c r="I108" s="121" t="str">
        <f>IF(AND($C108&gt;0, NOT($C$45&gt;0)), "Row " &amp; ROW($C$45) &amp; " should also be positive!", IF($C$288 &gt; $C108 + Tolerance,"Fraud in row " &amp; ROW($C$288) &amp; " higher than payment", "OK"))</f>
        <v>OK</v>
      </c>
    </row>
    <row r="109" spans="1:9" x14ac:dyDescent="0.2">
      <c r="A109" s="4" t="s">
        <v>12</v>
      </c>
      <c r="B109" s="5" t="s">
        <v>47</v>
      </c>
      <c r="C109" s="112">
        <f xml:space="preserve"> SUM($C$112, $C$115)</f>
        <v>0</v>
      </c>
      <c r="D109" s="110" t="s">
        <v>634</v>
      </c>
      <c r="E109" s="6"/>
      <c r="F109" s="123">
        <f>SUM($C$109) - SUM($C$112, $C$115)</f>
        <v>0</v>
      </c>
      <c r="G109" s="121" t="str">
        <f t="shared" si="3"/>
        <v>OK</v>
      </c>
      <c r="H109" s="121" t="str">
        <f t="shared" si="5"/>
        <v>OK</v>
      </c>
      <c r="I109" s="121" t="str">
        <f>IF(AND($C109&gt;0, NOT($C$46&gt;0)), "Row " &amp; ROW($C$46) &amp; " should also be positive!", IF($C$289 &gt; $C109 + Tolerance,"Fraud in row " &amp; ROW($C$289) &amp; " higher than payment", "OK"))</f>
        <v>OK</v>
      </c>
    </row>
    <row r="110" spans="1:9" x14ac:dyDescent="0.2">
      <c r="A110" s="4" t="s">
        <v>13</v>
      </c>
      <c r="B110" s="5" t="s">
        <v>47</v>
      </c>
      <c r="C110" s="112">
        <f xml:space="preserve"> SUM($C$113, $C$116)</f>
        <v>0</v>
      </c>
      <c r="D110" s="110" t="s">
        <v>634</v>
      </c>
      <c r="E110" s="6"/>
      <c r="F110" s="123">
        <f>SUM($C$110) - SUM($C$113, $C$116)</f>
        <v>0</v>
      </c>
      <c r="G110" s="121" t="str">
        <f t="shared" si="3"/>
        <v>OK</v>
      </c>
      <c r="H110" s="121" t="str">
        <f t="shared" si="5"/>
        <v>OK</v>
      </c>
      <c r="I110" s="121" t="str">
        <f>IF(AND($C110&gt;0, NOT($C$47&gt;0)), "Row " &amp; ROW($C$47) &amp; " should also be positive!", IF($C$290 &gt; $C110 + Tolerance,"Fraud in row " &amp; ROW($C$290) &amp; " higher than payment", "OK"))</f>
        <v>OK</v>
      </c>
    </row>
    <row r="111" spans="1:9" x14ac:dyDescent="0.2">
      <c r="A111" s="4" t="s">
        <v>1</v>
      </c>
      <c r="B111" s="5" t="s">
        <v>48</v>
      </c>
      <c r="C111" s="113">
        <v>0</v>
      </c>
      <c r="D111" s="110" t="s">
        <v>634</v>
      </c>
      <c r="E111" s="6"/>
      <c r="G111" s="121" t="str">
        <f t="shared" si="3"/>
        <v>OK</v>
      </c>
      <c r="H111" s="121" t="str">
        <f t="shared" si="5"/>
        <v>OK</v>
      </c>
      <c r="I111" s="121" t="str">
        <f>IF(AND($C111&gt;0, NOT($C$48&gt;0)), "Row " &amp; ROW($C$48) &amp; " should also be positive!", IF($C$291 &gt; $C111 + Tolerance,"Fraud in row " &amp; ROW($C$291) &amp; " higher than payment", "OK"))</f>
        <v>OK</v>
      </c>
    </row>
    <row r="112" spans="1:9" x14ac:dyDescent="0.2">
      <c r="A112" s="4" t="s">
        <v>12</v>
      </c>
      <c r="B112" s="5" t="s">
        <v>48</v>
      </c>
      <c r="C112" s="113">
        <v>0</v>
      </c>
      <c r="D112" s="110" t="s">
        <v>634</v>
      </c>
      <c r="E112" s="6"/>
      <c r="G112" s="121" t="str">
        <f t="shared" si="3"/>
        <v>OK</v>
      </c>
      <c r="H112" s="121" t="str">
        <f t="shared" si="5"/>
        <v>OK</v>
      </c>
      <c r="I112" s="121" t="str">
        <f>IF(AND($C112&gt;0, NOT($C$49&gt;0)), "Row " &amp; ROW($C$49) &amp; " should also be positive!", IF($C$292 &gt; $C112 + Tolerance,"Fraud in row " &amp; ROW($C$292) &amp; " higher than payment", "OK"))</f>
        <v>OK</v>
      </c>
    </row>
    <row r="113" spans="1:9" x14ac:dyDescent="0.2">
      <c r="A113" s="4" t="s">
        <v>13</v>
      </c>
      <c r="B113" s="5" t="s">
        <v>48</v>
      </c>
      <c r="C113" s="113">
        <v>0</v>
      </c>
      <c r="D113" s="110" t="s">
        <v>634</v>
      </c>
      <c r="E113" s="6"/>
      <c r="G113" s="121" t="str">
        <f t="shared" si="3"/>
        <v>OK</v>
      </c>
      <c r="H113" s="121" t="str">
        <f t="shared" si="5"/>
        <v>OK</v>
      </c>
      <c r="I113" s="121" t="str">
        <f>IF(AND($C113&gt;0, NOT($C$50&gt;0)), "Row " &amp; ROW($C$50) &amp; " should also be positive!", IF($C$293 &gt; $C113 + Tolerance,"Fraud in row " &amp; ROW($C$293) &amp; " higher than payment", "OK"))</f>
        <v>OK</v>
      </c>
    </row>
    <row r="114" spans="1:9" x14ac:dyDescent="0.2">
      <c r="A114" s="4" t="s">
        <v>1</v>
      </c>
      <c r="B114" s="5" t="s">
        <v>49</v>
      </c>
      <c r="C114" s="112">
        <f xml:space="preserve"> SUM($C$117, $C$120, $C$123, $C$126, $C$129)</f>
        <v>0</v>
      </c>
      <c r="D114" s="110" t="s">
        <v>634</v>
      </c>
      <c r="E114" s="6"/>
      <c r="F114" s="123">
        <f>SUM($C$114) - SUM($C$117, $C$120, $C$123, $C$126, $C$129)</f>
        <v>0</v>
      </c>
      <c r="G114" s="121" t="str">
        <f t="shared" si="3"/>
        <v>OK</v>
      </c>
      <c r="H114" s="121" t="str">
        <f t="shared" si="5"/>
        <v>OK</v>
      </c>
      <c r="I114" s="121" t="str">
        <f>IF(AND($C114&gt;0, NOT($C$51&gt;0)), "Row " &amp; ROW($C$51) &amp; " should also be positive!", IF($C$303 &gt; $C114 + Tolerance,"Fraud in row " &amp; ROW($C$303) &amp; " higher than payment", "OK"))</f>
        <v>OK</v>
      </c>
    </row>
    <row r="115" spans="1:9" x14ac:dyDescent="0.2">
      <c r="A115" s="4" t="s">
        <v>12</v>
      </c>
      <c r="B115" s="5" t="s">
        <v>49</v>
      </c>
      <c r="C115" s="112">
        <f xml:space="preserve"> SUM($C$118, $C$121, $C$124, $C$127, $C$130)</f>
        <v>0</v>
      </c>
      <c r="D115" s="110" t="s">
        <v>634</v>
      </c>
      <c r="E115" s="6"/>
      <c r="F115" s="123">
        <f>SUM($C$115) - SUM($C$118, $C$121, $C$124, $C$127, $C$130)</f>
        <v>0</v>
      </c>
      <c r="G115" s="121" t="str">
        <f t="shared" si="3"/>
        <v>OK</v>
      </c>
      <c r="H115" s="121" t="str">
        <f t="shared" si="5"/>
        <v>OK</v>
      </c>
      <c r="I115" s="121" t="str">
        <f>IF(AND($C115&gt;0, NOT($C$52&gt;0)), "Row " &amp; ROW($C$52) &amp; " should also be positive!", IF($C$304 &gt; $C115 + Tolerance,"Fraud in row " &amp; ROW($C$304) &amp; " higher than payment", "OK"))</f>
        <v>OK</v>
      </c>
    </row>
    <row r="116" spans="1:9" x14ac:dyDescent="0.2">
      <c r="A116" s="4" t="s">
        <v>13</v>
      </c>
      <c r="B116" s="5" t="s">
        <v>49</v>
      </c>
      <c r="C116" s="112">
        <f xml:space="preserve"> SUM($C$119, $C$122, $C$125, $C$128, $C$131)</f>
        <v>0</v>
      </c>
      <c r="D116" s="110" t="s">
        <v>634</v>
      </c>
      <c r="E116" s="6"/>
      <c r="F116" s="123">
        <f>SUM($C$116) - SUM($C$119, $C$122, $C$125, $C$128, $C$131)</f>
        <v>0</v>
      </c>
      <c r="G116" s="121" t="str">
        <f t="shared" si="3"/>
        <v>OK</v>
      </c>
      <c r="H116" s="121" t="str">
        <f t="shared" si="5"/>
        <v>OK</v>
      </c>
      <c r="I116" s="121" t="str">
        <f>IF(AND($C116&gt;0, NOT($C$53&gt;0)), "Row " &amp; ROW($C$53) &amp; " should also be positive!", IF($C$305 &gt; $C116 + Tolerance,"Fraud in row " &amp; ROW($C$305) &amp; " higher than payment", "OK"))</f>
        <v>OK</v>
      </c>
    </row>
    <row r="117" spans="1:9" x14ac:dyDescent="0.2">
      <c r="A117" s="4" t="s">
        <v>1</v>
      </c>
      <c r="B117" s="5" t="s">
        <v>50</v>
      </c>
      <c r="C117" s="113">
        <v>0</v>
      </c>
      <c r="D117" s="110" t="s">
        <v>634</v>
      </c>
      <c r="E117" s="6"/>
      <c r="G117" s="121" t="str">
        <f t="shared" si="3"/>
        <v>OK</v>
      </c>
      <c r="H117" s="121" t="str">
        <f t="shared" si="5"/>
        <v>OK</v>
      </c>
      <c r="I117" s="121" t="str">
        <f>IF(AND($C117&gt;0, NOT($C$54&gt;0)), "Row " &amp; ROW($C$54) &amp; " should also be positive!", IF($C$315 &gt; $C117 + Tolerance,"Fraud in row " &amp; ROW($C$315) &amp; " higher than payment", "OK"))</f>
        <v>OK</v>
      </c>
    </row>
    <row r="118" spans="1:9" x14ac:dyDescent="0.2">
      <c r="A118" s="4" t="s">
        <v>12</v>
      </c>
      <c r="B118" s="5" t="s">
        <v>50</v>
      </c>
      <c r="C118" s="113">
        <v>0</v>
      </c>
      <c r="D118" s="110" t="s">
        <v>634</v>
      </c>
      <c r="E118" s="6"/>
      <c r="G118" s="121" t="str">
        <f t="shared" si="3"/>
        <v>OK</v>
      </c>
      <c r="H118" s="121" t="str">
        <f t="shared" si="5"/>
        <v>OK</v>
      </c>
      <c r="I118" s="121" t="str">
        <f>IF(AND($C118&gt;0, NOT($C$55&gt;0)), "Row " &amp; ROW($C$55) &amp; " should also be positive!", IF($C$316 &gt; $C118 + Tolerance,"Fraud in row " &amp; ROW($C$316) &amp; " higher than payment", "OK"))</f>
        <v>OK</v>
      </c>
    </row>
    <row r="119" spans="1:9" x14ac:dyDescent="0.2">
      <c r="A119" s="4" t="s">
        <v>13</v>
      </c>
      <c r="B119" s="5" t="s">
        <v>50</v>
      </c>
      <c r="C119" s="113">
        <v>0</v>
      </c>
      <c r="D119" s="110" t="s">
        <v>634</v>
      </c>
      <c r="E119" s="6"/>
      <c r="G119" s="121" t="str">
        <f t="shared" si="3"/>
        <v>OK</v>
      </c>
      <c r="H119" s="121" t="str">
        <f t="shared" si="5"/>
        <v>OK</v>
      </c>
      <c r="I119" s="121" t="str">
        <f>IF(AND($C119&gt;0, NOT($C$56&gt;0)), "Row " &amp; ROW($C$56) &amp; " should also be positive!", IF($C$317 &gt; $C119 + Tolerance,"Fraud in row " &amp; ROW($C$317) &amp; " higher than payment", "OK"))</f>
        <v>OK</v>
      </c>
    </row>
    <row r="120" spans="1:9" x14ac:dyDescent="0.2">
      <c r="A120" s="4" t="s">
        <v>1</v>
      </c>
      <c r="B120" s="5" t="s">
        <v>51</v>
      </c>
      <c r="C120" s="113">
        <v>0</v>
      </c>
      <c r="D120" s="110" t="s">
        <v>634</v>
      </c>
      <c r="E120" s="6"/>
      <c r="G120" s="121" t="str">
        <f t="shared" si="3"/>
        <v>OK</v>
      </c>
      <c r="H120" s="121" t="str">
        <f t="shared" si="5"/>
        <v>OK</v>
      </c>
      <c r="I120" s="121" t="str">
        <f>IF(AND($C120&gt;0, NOT($C$57&gt;0)), "Row " &amp; ROW($C$57) &amp; " should also be positive!", IF($C$318 &gt; $C120 + Tolerance,"Fraud in row " &amp; ROW($C$318) &amp; " higher than payment", "OK"))</f>
        <v>OK</v>
      </c>
    </row>
    <row r="121" spans="1:9" x14ac:dyDescent="0.2">
      <c r="A121" s="4" t="s">
        <v>12</v>
      </c>
      <c r="B121" s="5" t="s">
        <v>51</v>
      </c>
      <c r="C121" s="113">
        <v>0</v>
      </c>
      <c r="D121" s="110" t="s">
        <v>634</v>
      </c>
      <c r="E121" s="6"/>
      <c r="G121" s="121" t="str">
        <f t="shared" si="3"/>
        <v>OK</v>
      </c>
      <c r="H121" s="121" t="str">
        <f t="shared" si="5"/>
        <v>OK</v>
      </c>
      <c r="I121" s="121" t="str">
        <f>IF(AND($C121&gt;0, NOT($C$58&gt;0)), "Row " &amp; ROW($C$58) &amp; " should also be positive!", IF($C$319 &gt; $C121 + Tolerance,"Fraud in row " &amp; ROW($C$319) &amp; " higher than payment", "OK"))</f>
        <v>OK</v>
      </c>
    </row>
    <row r="122" spans="1:9" x14ac:dyDescent="0.2">
      <c r="A122" s="4" t="s">
        <v>13</v>
      </c>
      <c r="B122" s="5" t="s">
        <v>51</v>
      </c>
      <c r="C122" s="113">
        <v>0</v>
      </c>
      <c r="D122" s="110" t="s">
        <v>634</v>
      </c>
      <c r="E122" s="6"/>
      <c r="G122" s="121" t="str">
        <f t="shared" si="3"/>
        <v>OK</v>
      </c>
      <c r="H122" s="121" t="str">
        <f t="shared" si="5"/>
        <v>OK</v>
      </c>
      <c r="I122" s="121" t="str">
        <f>IF(AND($C122&gt;0, NOT($C$59&gt;0)), "Row " &amp; ROW($C$59) &amp; " should also be positive!", IF($C$320 &gt; $C122 + Tolerance,"Fraud in row " &amp; ROW($C$320) &amp; " higher than payment", "OK"))</f>
        <v>OK</v>
      </c>
    </row>
    <row r="123" spans="1:9" x14ac:dyDescent="0.2">
      <c r="A123" s="4" t="s">
        <v>1</v>
      </c>
      <c r="B123" s="5" t="s">
        <v>52</v>
      </c>
      <c r="C123" s="113">
        <v>0</v>
      </c>
      <c r="D123" s="110" t="s">
        <v>634</v>
      </c>
      <c r="E123" s="6"/>
      <c r="G123" s="121" t="str">
        <f t="shared" si="3"/>
        <v>OK</v>
      </c>
      <c r="H123" s="121" t="str">
        <f t="shared" si="5"/>
        <v>OK</v>
      </c>
      <c r="I123" s="121" t="str">
        <f>IF(AND($C123&gt;0, NOT($C$60&gt;0)), "Row " &amp; ROW($C$60) &amp; " should also be positive!", IF($C$321 &gt; $C123 + Tolerance,"Fraud in row " &amp; ROW($C$321) &amp; " higher than payment", "OK"))</f>
        <v>OK</v>
      </c>
    </row>
    <row r="124" spans="1:9" x14ac:dyDescent="0.2">
      <c r="A124" s="4" t="s">
        <v>12</v>
      </c>
      <c r="B124" s="5" t="s">
        <v>52</v>
      </c>
      <c r="C124" s="113">
        <v>0</v>
      </c>
      <c r="D124" s="110" t="s">
        <v>634</v>
      </c>
      <c r="E124" s="6"/>
      <c r="G124" s="121" t="str">
        <f t="shared" si="3"/>
        <v>OK</v>
      </c>
      <c r="H124" s="121" t="str">
        <f t="shared" si="5"/>
        <v>OK</v>
      </c>
      <c r="I124" s="121" t="str">
        <f>IF(AND($C124&gt;0, NOT($C$61&gt;0)), "Row " &amp; ROW($C$61) &amp; " should also be positive!", IF($C$322 &gt; $C124 + Tolerance,"Fraud in row " &amp; ROW($C$322) &amp; " higher than payment", "OK"))</f>
        <v>OK</v>
      </c>
    </row>
    <row r="125" spans="1:9" x14ac:dyDescent="0.2">
      <c r="A125" s="4" t="s">
        <v>13</v>
      </c>
      <c r="B125" s="5" t="s">
        <v>52</v>
      </c>
      <c r="C125" s="113">
        <v>0</v>
      </c>
      <c r="D125" s="110" t="s">
        <v>634</v>
      </c>
      <c r="E125" s="6"/>
      <c r="G125" s="121" t="str">
        <f t="shared" si="3"/>
        <v>OK</v>
      </c>
      <c r="H125" s="121" t="str">
        <f t="shared" si="5"/>
        <v>OK</v>
      </c>
      <c r="I125" s="121" t="str">
        <f>IF(AND($C125&gt;0, NOT($C$62&gt;0)), "Row " &amp; ROW($C$62) &amp; " should also be positive!", IF($C$323 &gt; $C125 + Tolerance,"Fraud in row " &amp; ROW($C$323) &amp; " higher than payment", "OK"))</f>
        <v>OK</v>
      </c>
    </row>
    <row r="126" spans="1:9" x14ac:dyDescent="0.2">
      <c r="A126" s="4" t="s">
        <v>1</v>
      </c>
      <c r="B126" s="5" t="s">
        <v>53</v>
      </c>
      <c r="C126" s="113">
        <v>0</v>
      </c>
      <c r="D126" s="110" t="s">
        <v>634</v>
      </c>
      <c r="E126" s="6"/>
      <c r="G126" s="121" t="str">
        <f t="shared" si="3"/>
        <v>OK</v>
      </c>
      <c r="H126" s="121" t="str">
        <f t="shared" si="5"/>
        <v>OK</v>
      </c>
      <c r="I126" s="121" t="str">
        <f>IF(AND($C126&gt;0, NOT($C$63&gt;0)), "Row " &amp; ROW($C$63) &amp; " should also be positive!", IF($C$324 &gt; $C126 + Tolerance,"Fraud in row " &amp; ROW($C$324) &amp; " higher than payment", "OK"))</f>
        <v>OK</v>
      </c>
    </row>
    <row r="127" spans="1:9" x14ac:dyDescent="0.2">
      <c r="A127" s="4" t="s">
        <v>12</v>
      </c>
      <c r="B127" s="5" t="s">
        <v>53</v>
      </c>
      <c r="C127" s="113">
        <v>0</v>
      </c>
      <c r="D127" s="110" t="s">
        <v>634</v>
      </c>
      <c r="E127" s="6"/>
      <c r="G127" s="121" t="str">
        <f t="shared" si="3"/>
        <v>OK</v>
      </c>
      <c r="H127" s="121" t="str">
        <f t="shared" si="5"/>
        <v>OK</v>
      </c>
      <c r="I127" s="121" t="str">
        <f>IF(AND($C127&gt;0, NOT($C$64&gt;0)), "Row " &amp; ROW($C$64) &amp; " should also be positive!", IF($C$325 &gt; $C127 + Tolerance,"Fraud in row " &amp; ROW($C$325) &amp; " higher than payment", "OK"))</f>
        <v>OK</v>
      </c>
    </row>
    <row r="128" spans="1:9" x14ac:dyDescent="0.2">
      <c r="A128" s="4" t="s">
        <v>13</v>
      </c>
      <c r="B128" s="5" t="s">
        <v>53</v>
      </c>
      <c r="C128" s="113">
        <v>0</v>
      </c>
      <c r="D128" s="110" t="s">
        <v>634</v>
      </c>
      <c r="E128" s="6"/>
      <c r="G128" s="121" t="str">
        <f t="shared" si="3"/>
        <v>OK</v>
      </c>
      <c r="H128" s="121" t="str">
        <f t="shared" si="5"/>
        <v>OK</v>
      </c>
      <c r="I128" s="121" t="str">
        <f>IF(AND($C128&gt;0, NOT($C$65&gt;0)), "Row " &amp; ROW($C$65) &amp; " should also be positive!", IF($C$326 &gt; $C128 + Tolerance,"Fraud in row " &amp; ROW($C$326) &amp; " higher than payment", "OK"))</f>
        <v>OK</v>
      </c>
    </row>
    <row r="129" spans="1:9" x14ac:dyDescent="0.2">
      <c r="A129" s="4" t="s">
        <v>1</v>
      </c>
      <c r="B129" s="5" t="s">
        <v>54</v>
      </c>
      <c r="C129" s="113">
        <v>0</v>
      </c>
      <c r="D129" s="110" t="s">
        <v>634</v>
      </c>
      <c r="E129" s="6"/>
      <c r="G129" s="121" t="str">
        <f t="shared" si="3"/>
        <v>OK</v>
      </c>
      <c r="H129" s="121" t="str">
        <f t="shared" si="5"/>
        <v>OK</v>
      </c>
      <c r="I129" s="121" t="str">
        <f>IF(AND($C129&gt;0, NOT($C$66&gt;0)), "Row " &amp; ROW($C$66) &amp; " should also be positive!", IF($C$327 &gt; $C129 + Tolerance,"Fraud in row " &amp; ROW($C$327) &amp; " higher than payment", "OK"))</f>
        <v>OK</v>
      </c>
    </row>
    <row r="130" spans="1:9" x14ac:dyDescent="0.2">
      <c r="A130" s="4" t="s">
        <v>12</v>
      </c>
      <c r="B130" s="5" t="s">
        <v>54</v>
      </c>
      <c r="C130" s="113">
        <v>0</v>
      </c>
      <c r="D130" s="110" t="s">
        <v>634</v>
      </c>
      <c r="E130" s="6"/>
      <c r="G130" s="121" t="str">
        <f t="shared" si="3"/>
        <v>OK</v>
      </c>
      <c r="H130" s="121" t="str">
        <f t="shared" si="5"/>
        <v>OK</v>
      </c>
      <c r="I130" s="121" t="str">
        <f>IF(AND($C130&gt;0, NOT($C$67&gt;0)), "Row " &amp; ROW($C$67) &amp; " should also be positive!", IF($C$328 &gt; $C130 + Tolerance,"Fraud in row " &amp; ROW($C$328) &amp; " higher than payment", "OK"))</f>
        <v>OK</v>
      </c>
    </row>
    <row r="131" spans="1:9" x14ac:dyDescent="0.2">
      <c r="A131" s="4" t="s">
        <v>13</v>
      </c>
      <c r="B131" s="5" t="s">
        <v>54</v>
      </c>
      <c r="C131" s="113">
        <v>0</v>
      </c>
      <c r="D131" s="110" t="s">
        <v>634</v>
      </c>
      <c r="E131" s="6"/>
      <c r="G131" s="121" t="str">
        <f t="shared" si="3"/>
        <v>OK</v>
      </c>
      <c r="H131" s="121" t="str">
        <f t="shared" si="5"/>
        <v>OK</v>
      </c>
      <c r="I131" s="121" t="str">
        <f>IF(AND($C131&gt;0, NOT($C$68&gt;0)), "Row " &amp; ROW($C$68) &amp; " should also be positive!", IF($C$329 &gt; $C131 + Tolerance,"Fraud in row " &amp; ROW($C$329) &amp; " higher than payment", "OK"))</f>
        <v>OK</v>
      </c>
    </row>
    <row r="132" spans="1:9" x14ac:dyDescent="0.2">
      <c r="A132" s="4" t="s">
        <v>1</v>
      </c>
      <c r="B132" s="5" t="s">
        <v>55</v>
      </c>
      <c r="C132" s="109">
        <f xml:space="preserve"> SUM($C$138, $C$141)</f>
        <v>0</v>
      </c>
      <c r="D132" s="110" t="s">
        <v>634</v>
      </c>
      <c r="E132" s="6"/>
      <c r="F132" s="122">
        <f>SUM($C$132) - SUM($C$138, $C$141)</f>
        <v>0</v>
      </c>
      <c r="G132" s="121" t="str">
        <f t="shared" si="3"/>
        <v>OK</v>
      </c>
      <c r="H132" s="121" t="str">
        <f t="shared" ref="H132:H195" si="6">IF(AND($C132&gt;0, $D132= "NA"), "Flag should be OK", "OK")</f>
        <v>OK</v>
      </c>
      <c r="I132" s="121" t="str">
        <f>IF(AND($C132&gt;0, NOT($C$231&gt;0)), "Row " &amp; ROW($C$231) &amp; " should be positive!", "OK")</f>
        <v>OK</v>
      </c>
    </row>
    <row r="133" spans="1:9" x14ac:dyDescent="0.2">
      <c r="A133" s="4" t="s">
        <v>12</v>
      </c>
      <c r="B133" s="5" t="s">
        <v>55</v>
      </c>
      <c r="C133" s="109">
        <f xml:space="preserve"> SUM($C$139, $C$142)</f>
        <v>0</v>
      </c>
      <c r="D133" s="110" t="s">
        <v>634</v>
      </c>
      <c r="E133" s="6"/>
      <c r="F133" s="122">
        <f>SUM($C$133) - SUM($C$139, $C$142)</f>
        <v>0</v>
      </c>
      <c r="G133" s="121" t="str">
        <f t="shared" si="3"/>
        <v>OK</v>
      </c>
      <c r="H133" s="121" t="str">
        <f t="shared" si="6"/>
        <v>OK</v>
      </c>
      <c r="I133" s="121" t="str">
        <f>IF(AND($C133&gt;0, NOT($C$232&gt;0)), "Row " &amp; ROW($C$232) &amp; " should be positive!", "OK")</f>
        <v>OK</v>
      </c>
    </row>
    <row r="134" spans="1:9" x14ac:dyDescent="0.2">
      <c r="A134" s="4" t="s">
        <v>13</v>
      </c>
      <c r="B134" s="5" t="s">
        <v>55</v>
      </c>
      <c r="C134" s="109">
        <f xml:space="preserve"> SUM($C$140, $C$143)</f>
        <v>0</v>
      </c>
      <c r="D134" s="110" t="s">
        <v>634</v>
      </c>
      <c r="E134" s="6"/>
      <c r="F134" s="122">
        <f>SUM($C$134) - SUM($C$140, $C$143)</f>
        <v>0</v>
      </c>
      <c r="G134" s="121" t="str">
        <f t="shared" ref="G134:G197" si="7">IF(OR(ISBLANK($C134), ISBLANK($D134)), "missing", "OK")</f>
        <v>OK</v>
      </c>
      <c r="H134" s="121" t="str">
        <f t="shared" si="6"/>
        <v>OK</v>
      </c>
      <c r="I134" s="121" t="str">
        <f>IF(AND($C134&gt;0, NOT($C$233&gt;0)), "Row " &amp; ROW($C$233) &amp; " should be positive!", "OK")</f>
        <v>OK</v>
      </c>
    </row>
    <row r="135" spans="1:9" x14ac:dyDescent="0.2">
      <c r="A135" s="4" t="s">
        <v>1</v>
      </c>
      <c r="B135" s="5" t="s">
        <v>56</v>
      </c>
      <c r="C135" s="111">
        <v>0</v>
      </c>
      <c r="D135" s="110" t="s">
        <v>634</v>
      </c>
      <c r="E135" s="6"/>
      <c r="F135" s="121" t="b">
        <f>SUM($C$132) &gt;= SUM($C$135)</f>
        <v>1</v>
      </c>
      <c r="G135" s="121" t="str">
        <f t="shared" si="7"/>
        <v>OK</v>
      </c>
      <c r="H135" s="121" t="str">
        <f t="shared" si="6"/>
        <v>OK</v>
      </c>
      <c r="I135" s="121" t="str">
        <f>IF(AND($C135&gt;0, NOT($C$234&gt;0)), "Row " &amp; ROW($C$234) &amp; " should be positive!", "OK")</f>
        <v>OK</v>
      </c>
    </row>
    <row r="136" spans="1:9" x14ac:dyDescent="0.2">
      <c r="A136" s="4" t="s">
        <v>12</v>
      </c>
      <c r="B136" s="5" t="s">
        <v>56</v>
      </c>
      <c r="C136" s="111">
        <v>0</v>
      </c>
      <c r="D136" s="110" t="s">
        <v>634</v>
      </c>
      <c r="E136" s="6"/>
      <c r="F136" s="121" t="b">
        <f>SUM($C$133) &gt;= SUM($C$136)</f>
        <v>1</v>
      </c>
      <c r="G136" s="121" t="str">
        <f t="shared" si="7"/>
        <v>OK</v>
      </c>
      <c r="H136" s="121" t="str">
        <f t="shared" si="6"/>
        <v>OK</v>
      </c>
      <c r="I136" s="121" t="str">
        <f>IF(AND($C136&gt;0, NOT($C$235&gt;0)), "Row " &amp; ROW($C$235) &amp; " should be positive!", "OK")</f>
        <v>OK</v>
      </c>
    </row>
    <row r="137" spans="1:9" x14ac:dyDescent="0.2">
      <c r="A137" s="4" t="s">
        <v>13</v>
      </c>
      <c r="B137" s="5" t="s">
        <v>56</v>
      </c>
      <c r="C137" s="111">
        <v>0</v>
      </c>
      <c r="D137" s="110" t="s">
        <v>634</v>
      </c>
      <c r="E137" s="6"/>
      <c r="F137" s="121" t="b">
        <f>SUM($C$134) &gt;= SUM($C$137)</f>
        <v>1</v>
      </c>
      <c r="G137" s="121" t="str">
        <f t="shared" si="7"/>
        <v>OK</v>
      </c>
      <c r="H137" s="121" t="str">
        <f t="shared" si="6"/>
        <v>OK</v>
      </c>
      <c r="I137" s="121" t="str">
        <f>IF(AND($C137&gt;0, NOT($C$236&gt;0)), "Row " &amp; ROW($C$236) &amp; " should be positive!", "OK")</f>
        <v>OK</v>
      </c>
    </row>
    <row r="138" spans="1:9" x14ac:dyDescent="0.2">
      <c r="A138" s="4" t="s">
        <v>1</v>
      </c>
      <c r="B138" s="5" t="s">
        <v>57</v>
      </c>
      <c r="C138" s="111">
        <v>0</v>
      </c>
      <c r="D138" s="110" t="s">
        <v>634</v>
      </c>
      <c r="E138" s="6"/>
      <c r="G138" s="121" t="str">
        <f t="shared" si="7"/>
        <v>OK</v>
      </c>
      <c r="H138" s="121" t="str">
        <f t="shared" si="6"/>
        <v>OK</v>
      </c>
      <c r="I138" s="121" t="str">
        <f>IF(AND($C138&gt;0, NOT($C$237&gt;0)), "Row " &amp; ROW($C$237) &amp; " should be positive!", "OK")</f>
        <v>OK</v>
      </c>
    </row>
    <row r="139" spans="1:9" x14ac:dyDescent="0.2">
      <c r="A139" s="4" t="s">
        <v>12</v>
      </c>
      <c r="B139" s="5" t="s">
        <v>57</v>
      </c>
      <c r="C139" s="111">
        <v>0</v>
      </c>
      <c r="D139" s="110" t="s">
        <v>634</v>
      </c>
      <c r="E139" s="6"/>
      <c r="G139" s="121" t="str">
        <f t="shared" si="7"/>
        <v>OK</v>
      </c>
      <c r="H139" s="121" t="str">
        <f t="shared" si="6"/>
        <v>OK</v>
      </c>
      <c r="I139" s="121" t="str">
        <f>IF(AND($C139&gt;0, NOT($C$238&gt;0)), "Row " &amp; ROW($C$238) &amp; " should be positive!", "OK")</f>
        <v>OK</v>
      </c>
    </row>
    <row r="140" spans="1:9" x14ac:dyDescent="0.2">
      <c r="A140" s="4" t="s">
        <v>13</v>
      </c>
      <c r="B140" s="5" t="s">
        <v>57</v>
      </c>
      <c r="C140" s="111">
        <v>0</v>
      </c>
      <c r="D140" s="110" t="s">
        <v>634</v>
      </c>
      <c r="E140" s="6"/>
      <c r="G140" s="121" t="str">
        <f t="shared" si="7"/>
        <v>OK</v>
      </c>
      <c r="H140" s="121" t="str">
        <f t="shared" si="6"/>
        <v>OK</v>
      </c>
      <c r="I140" s="121" t="str">
        <f>IF(AND($C140&gt;0, NOT($C$239&gt;0)), "Row " &amp; ROW($C$239) &amp; " should be positive!", "OK")</f>
        <v>OK</v>
      </c>
    </row>
    <row r="141" spans="1:9" x14ac:dyDescent="0.2">
      <c r="A141" s="4" t="s">
        <v>1</v>
      </c>
      <c r="B141" s="5" t="s">
        <v>58</v>
      </c>
      <c r="C141" s="109">
        <f xml:space="preserve"> SUM($C$144, $C$189)</f>
        <v>0</v>
      </c>
      <c r="D141" s="110" t="s">
        <v>634</v>
      </c>
      <c r="E141" s="6"/>
      <c r="F141" s="122">
        <f>SUM($C$141) - SUM($C$144, $C$189)</f>
        <v>0</v>
      </c>
      <c r="G141" s="121" t="str">
        <f t="shared" si="7"/>
        <v>OK</v>
      </c>
      <c r="H141" s="121" t="str">
        <f t="shared" si="6"/>
        <v>OK</v>
      </c>
      <c r="I141" s="121" t="str">
        <f>IF(AND($C141&gt;0, NOT($C$240&gt;0)), "Row " &amp; ROW($C$240) &amp; " should be positive!", "OK")</f>
        <v>OK</v>
      </c>
    </row>
    <row r="142" spans="1:9" x14ac:dyDescent="0.2">
      <c r="A142" s="4" t="s">
        <v>12</v>
      </c>
      <c r="B142" s="5" t="s">
        <v>58</v>
      </c>
      <c r="C142" s="109">
        <f xml:space="preserve"> SUM($C$145, $C$190)</f>
        <v>0</v>
      </c>
      <c r="D142" s="110" t="s">
        <v>634</v>
      </c>
      <c r="E142" s="6"/>
      <c r="F142" s="122">
        <f>SUM($C$142) - SUM($C$145, $C$190)</f>
        <v>0</v>
      </c>
      <c r="G142" s="121" t="str">
        <f t="shared" si="7"/>
        <v>OK</v>
      </c>
      <c r="H142" s="121" t="str">
        <f t="shared" si="6"/>
        <v>OK</v>
      </c>
      <c r="I142" s="121" t="str">
        <f>IF(AND($C142&gt;0, NOT($C$241&gt;0)), "Row " &amp; ROW($C$241) &amp; " should be positive!", "OK")</f>
        <v>OK</v>
      </c>
    </row>
    <row r="143" spans="1:9" x14ac:dyDescent="0.2">
      <c r="A143" s="4" t="s">
        <v>13</v>
      </c>
      <c r="B143" s="5" t="s">
        <v>58</v>
      </c>
      <c r="C143" s="109">
        <f xml:space="preserve"> SUM($C$146, $C$191)</f>
        <v>0</v>
      </c>
      <c r="D143" s="110" t="s">
        <v>634</v>
      </c>
      <c r="E143" s="6"/>
      <c r="F143" s="122">
        <f>SUM($C$143) - SUM($C$146, $C$191)</f>
        <v>0</v>
      </c>
      <c r="G143" s="121" t="str">
        <f t="shared" si="7"/>
        <v>OK</v>
      </c>
      <c r="H143" s="121" t="str">
        <f t="shared" si="6"/>
        <v>OK</v>
      </c>
      <c r="I143" s="121" t="str">
        <f>IF(AND($C143&gt;0, NOT($C$242&gt;0)), "Row " &amp; ROW($C$242) &amp; " should be positive!", "OK")</f>
        <v>OK</v>
      </c>
    </row>
    <row r="144" spans="1:9" x14ac:dyDescent="0.2">
      <c r="A144" s="4" t="s">
        <v>1</v>
      </c>
      <c r="B144" s="5" t="s">
        <v>59</v>
      </c>
      <c r="C144" s="109">
        <f xml:space="preserve"> SUM($C$147, $C$159)</f>
        <v>0</v>
      </c>
      <c r="D144" s="110" t="s">
        <v>634</v>
      </c>
      <c r="E144" s="6"/>
      <c r="F144" s="122">
        <f>SUM($C$144) - SUM($C$147, $C$159)</f>
        <v>0</v>
      </c>
      <c r="G144" s="121" t="str">
        <f t="shared" si="7"/>
        <v>OK</v>
      </c>
      <c r="H144" s="121" t="str">
        <f t="shared" si="6"/>
        <v>OK</v>
      </c>
      <c r="I144" s="121" t="str">
        <f>IF(AND($C144&gt;0, NOT($C$243&gt;0)), "Row " &amp; ROW($C$243) &amp; " should be positive!", "OK")</f>
        <v>OK</v>
      </c>
    </row>
    <row r="145" spans="1:9" x14ac:dyDescent="0.2">
      <c r="A145" s="4" t="s">
        <v>12</v>
      </c>
      <c r="B145" s="5" t="s">
        <v>59</v>
      </c>
      <c r="C145" s="109">
        <f xml:space="preserve"> SUM($C$148, $C$160)</f>
        <v>0</v>
      </c>
      <c r="D145" s="110" t="s">
        <v>634</v>
      </c>
      <c r="E145" s="6"/>
      <c r="F145" s="122">
        <f>SUM($C$145) - SUM($C$148, $C$160)</f>
        <v>0</v>
      </c>
      <c r="G145" s="121" t="str">
        <f t="shared" si="7"/>
        <v>OK</v>
      </c>
      <c r="H145" s="121" t="str">
        <f t="shared" si="6"/>
        <v>OK</v>
      </c>
      <c r="I145" s="121" t="str">
        <f>IF(AND($C145&gt;0, NOT($C$244&gt;0)), "Row " &amp; ROW($C$244) &amp; " should be positive!", "OK")</f>
        <v>OK</v>
      </c>
    </row>
    <row r="146" spans="1:9" x14ac:dyDescent="0.2">
      <c r="A146" s="4" t="s">
        <v>13</v>
      </c>
      <c r="B146" s="5" t="s">
        <v>59</v>
      </c>
      <c r="C146" s="109">
        <f xml:space="preserve"> SUM($C$149, $C$161)</f>
        <v>0</v>
      </c>
      <c r="D146" s="110" t="s">
        <v>634</v>
      </c>
      <c r="E146" s="6"/>
      <c r="F146" s="122">
        <f>SUM($C$146) - SUM($C$149, $C$161)</f>
        <v>0</v>
      </c>
      <c r="G146" s="121" t="str">
        <f t="shared" si="7"/>
        <v>OK</v>
      </c>
      <c r="H146" s="121" t="str">
        <f t="shared" si="6"/>
        <v>OK</v>
      </c>
      <c r="I146" s="121" t="str">
        <f>IF(AND($C146&gt;0, NOT($C$245&gt;0)), "Row " &amp; ROW($C$245) &amp; " should be positive!", "OK")</f>
        <v>OK</v>
      </c>
    </row>
    <row r="147" spans="1:9" x14ac:dyDescent="0.2">
      <c r="A147" s="4" t="s">
        <v>1</v>
      </c>
      <c r="B147" s="5" t="s">
        <v>60</v>
      </c>
      <c r="C147" s="109">
        <f xml:space="preserve"> SUM($C$150, $C$153, $C$156)</f>
        <v>0</v>
      </c>
      <c r="D147" s="110" t="s">
        <v>634</v>
      </c>
      <c r="E147" s="6"/>
      <c r="F147" s="122">
        <f>SUM($C$147) - SUM($C$150, $C$153, $C$156)</f>
        <v>0</v>
      </c>
      <c r="G147" s="121" t="str">
        <f t="shared" si="7"/>
        <v>OK</v>
      </c>
      <c r="H147" s="121" t="str">
        <f t="shared" si="6"/>
        <v>OK</v>
      </c>
      <c r="I147" s="121" t="str">
        <f>IF(AND($C147&gt;0, NOT($C$246&gt;0)), "Row " &amp; ROW($C$246) &amp; " should be positive!", "OK")</f>
        <v>OK</v>
      </c>
    </row>
    <row r="148" spans="1:9" x14ac:dyDescent="0.2">
      <c r="A148" s="4" t="s">
        <v>12</v>
      </c>
      <c r="B148" s="5" t="s">
        <v>60</v>
      </c>
      <c r="C148" s="109">
        <f xml:space="preserve"> SUM($C$151, $C$154, $C$157)</f>
        <v>0</v>
      </c>
      <c r="D148" s="110" t="s">
        <v>634</v>
      </c>
      <c r="E148" s="6"/>
      <c r="F148" s="122">
        <f>SUM($C$148) - SUM($C$151, $C$154, $C$157)</f>
        <v>0</v>
      </c>
      <c r="G148" s="121" t="str">
        <f t="shared" si="7"/>
        <v>OK</v>
      </c>
      <c r="H148" s="121" t="str">
        <f t="shared" si="6"/>
        <v>OK</v>
      </c>
      <c r="I148" s="121" t="str">
        <f>IF(AND($C148&gt;0, NOT($C$247&gt;0)), "Row " &amp; ROW($C$247) &amp; " should be positive!", "OK")</f>
        <v>OK</v>
      </c>
    </row>
    <row r="149" spans="1:9" x14ac:dyDescent="0.2">
      <c r="A149" s="4" t="s">
        <v>13</v>
      </c>
      <c r="B149" s="5" t="s">
        <v>60</v>
      </c>
      <c r="C149" s="109">
        <f xml:space="preserve"> SUM($C$152, $C$155, $C$158)</f>
        <v>0</v>
      </c>
      <c r="D149" s="110" t="s">
        <v>634</v>
      </c>
      <c r="E149" s="6"/>
      <c r="F149" s="122">
        <f>SUM($C$149) - SUM($C$152, $C$155, $C$158)</f>
        <v>0</v>
      </c>
      <c r="G149" s="121" t="str">
        <f t="shared" si="7"/>
        <v>OK</v>
      </c>
      <c r="H149" s="121" t="str">
        <f t="shared" si="6"/>
        <v>OK</v>
      </c>
      <c r="I149" s="121" t="str">
        <f>IF(AND($C149&gt;0, NOT($C$248&gt;0)), "Row " &amp; ROW($C$248) &amp; " should be positive!", "OK")</f>
        <v>OK</v>
      </c>
    </row>
    <row r="150" spans="1:9" x14ac:dyDescent="0.2">
      <c r="A150" s="4" t="s">
        <v>1</v>
      </c>
      <c r="B150" s="5" t="s">
        <v>61</v>
      </c>
      <c r="C150" s="111">
        <v>0</v>
      </c>
      <c r="D150" s="110" t="s">
        <v>634</v>
      </c>
      <c r="E150" s="6"/>
      <c r="G150" s="121" t="str">
        <f t="shared" si="7"/>
        <v>OK</v>
      </c>
      <c r="H150" s="121" t="str">
        <f t="shared" si="6"/>
        <v>OK</v>
      </c>
      <c r="I150" s="121" t="str">
        <f>IF(AND($C150&gt;0, NOT($C$249&gt;0)), "Row " &amp; ROW($C$249) &amp; " should be positive!", "OK")</f>
        <v>OK</v>
      </c>
    </row>
    <row r="151" spans="1:9" x14ac:dyDescent="0.2">
      <c r="A151" s="4" t="s">
        <v>12</v>
      </c>
      <c r="B151" s="5" t="s">
        <v>61</v>
      </c>
      <c r="C151" s="111">
        <v>0</v>
      </c>
      <c r="D151" s="110" t="s">
        <v>634</v>
      </c>
      <c r="E151" s="6"/>
      <c r="G151" s="121" t="str">
        <f t="shared" si="7"/>
        <v>OK</v>
      </c>
      <c r="H151" s="121" t="str">
        <f t="shared" si="6"/>
        <v>OK</v>
      </c>
      <c r="I151" s="121" t="str">
        <f>IF(AND($C151&gt;0, NOT($C$250&gt;0)), "Row " &amp; ROW($C$250) &amp; " should be positive!", "OK")</f>
        <v>OK</v>
      </c>
    </row>
    <row r="152" spans="1:9" x14ac:dyDescent="0.2">
      <c r="A152" s="4" t="s">
        <v>13</v>
      </c>
      <c r="B152" s="5" t="s">
        <v>61</v>
      </c>
      <c r="C152" s="111">
        <v>0</v>
      </c>
      <c r="D152" s="110" t="s">
        <v>634</v>
      </c>
      <c r="E152" s="6"/>
      <c r="G152" s="121" t="str">
        <f t="shared" si="7"/>
        <v>OK</v>
      </c>
      <c r="H152" s="121" t="str">
        <f t="shared" si="6"/>
        <v>OK</v>
      </c>
      <c r="I152" s="121" t="str">
        <f>IF(AND($C152&gt;0, NOT($C$251&gt;0)), "Row " &amp; ROW($C$251) &amp; " should be positive!", "OK")</f>
        <v>OK</v>
      </c>
    </row>
    <row r="153" spans="1:9" x14ac:dyDescent="0.2">
      <c r="A153" s="4" t="s">
        <v>1</v>
      </c>
      <c r="B153" s="5" t="s">
        <v>62</v>
      </c>
      <c r="C153" s="111">
        <v>0</v>
      </c>
      <c r="D153" s="110" t="s">
        <v>634</v>
      </c>
      <c r="E153" s="6"/>
      <c r="G153" s="121" t="str">
        <f t="shared" si="7"/>
        <v>OK</v>
      </c>
      <c r="H153" s="121" t="str">
        <f t="shared" si="6"/>
        <v>OK</v>
      </c>
      <c r="I153" s="121" t="str">
        <f>IF(AND($C153&gt;0, NOT($C$252&gt;0)), "Row " &amp; ROW($C$252) &amp; " should be positive!", "OK")</f>
        <v>OK</v>
      </c>
    </row>
    <row r="154" spans="1:9" x14ac:dyDescent="0.2">
      <c r="A154" s="4" t="s">
        <v>12</v>
      </c>
      <c r="B154" s="5" t="s">
        <v>62</v>
      </c>
      <c r="C154" s="111">
        <v>0</v>
      </c>
      <c r="D154" s="110" t="s">
        <v>634</v>
      </c>
      <c r="E154" s="6"/>
      <c r="G154" s="121" t="str">
        <f t="shared" si="7"/>
        <v>OK</v>
      </c>
      <c r="H154" s="121" t="str">
        <f t="shared" si="6"/>
        <v>OK</v>
      </c>
      <c r="I154" s="121" t="str">
        <f>IF(AND($C154&gt;0, NOT($C$253&gt;0)), "Row " &amp; ROW($C$253) &amp; " should be positive!", "OK")</f>
        <v>OK</v>
      </c>
    </row>
    <row r="155" spans="1:9" x14ac:dyDescent="0.2">
      <c r="A155" s="4" t="s">
        <v>13</v>
      </c>
      <c r="B155" s="5" t="s">
        <v>62</v>
      </c>
      <c r="C155" s="111">
        <v>0</v>
      </c>
      <c r="D155" s="110" t="s">
        <v>634</v>
      </c>
      <c r="E155" s="6"/>
      <c r="G155" s="121" t="str">
        <f t="shared" si="7"/>
        <v>OK</v>
      </c>
      <c r="H155" s="121" t="str">
        <f t="shared" si="6"/>
        <v>OK</v>
      </c>
      <c r="I155" s="121" t="str">
        <f>IF(AND($C155&gt;0, NOT($C$254&gt;0)), "Row " &amp; ROW($C$254) &amp; " should be positive!", "OK")</f>
        <v>OK</v>
      </c>
    </row>
    <row r="156" spans="1:9" x14ac:dyDescent="0.2">
      <c r="A156" s="4" t="s">
        <v>1</v>
      </c>
      <c r="B156" s="5" t="s">
        <v>63</v>
      </c>
      <c r="C156" s="111">
        <v>0</v>
      </c>
      <c r="D156" s="110" t="s">
        <v>634</v>
      </c>
      <c r="E156" s="6"/>
      <c r="G156" s="121" t="str">
        <f t="shared" si="7"/>
        <v>OK</v>
      </c>
      <c r="H156" s="121" t="str">
        <f t="shared" si="6"/>
        <v>OK</v>
      </c>
      <c r="I156" s="121" t="str">
        <f>IF(AND($C156&gt;0, NOT($C$255&gt;0)), "Row " &amp; ROW($C$255) &amp; " should be positive!", "OK")</f>
        <v>OK</v>
      </c>
    </row>
    <row r="157" spans="1:9" x14ac:dyDescent="0.2">
      <c r="A157" s="4" t="s">
        <v>12</v>
      </c>
      <c r="B157" s="5" t="s">
        <v>63</v>
      </c>
      <c r="C157" s="111">
        <v>0</v>
      </c>
      <c r="D157" s="110" t="s">
        <v>634</v>
      </c>
      <c r="E157" s="6"/>
      <c r="G157" s="121" t="str">
        <f t="shared" si="7"/>
        <v>OK</v>
      </c>
      <c r="H157" s="121" t="str">
        <f t="shared" si="6"/>
        <v>OK</v>
      </c>
      <c r="I157" s="121" t="str">
        <f>IF(AND($C157&gt;0, NOT($C$256&gt;0)), "Row " &amp; ROW($C$256) &amp; " should be positive!", "OK")</f>
        <v>OK</v>
      </c>
    </row>
    <row r="158" spans="1:9" x14ac:dyDescent="0.2">
      <c r="A158" s="4" t="s">
        <v>13</v>
      </c>
      <c r="B158" s="5" t="s">
        <v>63</v>
      </c>
      <c r="C158" s="111">
        <v>0</v>
      </c>
      <c r="D158" s="110" t="s">
        <v>634</v>
      </c>
      <c r="E158" s="6"/>
      <c r="G158" s="121" t="str">
        <f t="shared" si="7"/>
        <v>OK</v>
      </c>
      <c r="H158" s="121" t="str">
        <f t="shared" si="6"/>
        <v>OK</v>
      </c>
      <c r="I158" s="121" t="str">
        <f>IF(AND($C158&gt;0, NOT($C$257&gt;0)), "Row " &amp; ROW($C$257) &amp; " should be positive!", "OK")</f>
        <v>OK</v>
      </c>
    </row>
    <row r="159" spans="1:9" x14ac:dyDescent="0.2">
      <c r="A159" s="4" t="s">
        <v>1</v>
      </c>
      <c r="B159" s="5" t="s">
        <v>64</v>
      </c>
      <c r="C159" s="109">
        <f xml:space="preserve"> SUM($C$171, $C$174, $C$177, $C$180, $C$183, $C$186)</f>
        <v>0</v>
      </c>
      <c r="D159" s="110" t="s">
        <v>634</v>
      </c>
      <c r="E159" s="6"/>
      <c r="F159" s="122">
        <f>SUM($C$159) - SUM($C$162, $C$165, $C$168)</f>
        <v>0</v>
      </c>
      <c r="G159" s="121" t="str">
        <f t="shared" si="7"/>
        <v>OK</v>
      </c>
      <c r="H159" s="121" t="str">
        <f t="shared" si="6"/>
        <v>OK</v>
      </c>
      <c r="I159" s="121" t="str">
        <f>IF(AND($C159&gt;0, NOT($C$258&gt;0)), "Row " &amp; ROW($C$258) &amp; " should be positive!", "OK")</f>
        <v>OK</v>
      </c>
    </row>
    <row r="160" spans="1:9" x14ac:dyDescent="0.2">
      <c r="A160" s="4" t="s">
        <v>12</v>
      </c>
      <c r="B160" s="5" t="s">
        <v>64</v>
      </c>
      <c r="C160" s="109">
        <f xml:space="preserve"> SUM($C$172, $C$175, $C$178, $C$181, $C$184, $C$187)</f>
        <v>0</v>
      </c>
      <c r="D160" s="110" t="s">
        <v>634</v>
      </c>
      <c r="E160" s="6"/>
      <c r="F160" s="122">
        <f>SUM($C$160) - SUM($C$163, $C$166, $C$169)</f>
        <v>0</v>
      </c>
      <c r="G160" s="121" t="str">
        <f t="shared" si="7"/>
        <v>OK</v>
      </c>
      <c r="H160" s="121" t="str">
        <f t="shared" si="6"/>
        <v>OK</v>
      </c>
      <c r="I160" s="121" t="str">
        <f>IF(AND($C160&gt;0, NOT($C$259&gt;0)), "Row " &amp; ROW($C$259) &amp; " should be positive!", "OK")</f>
        <v>OK</v>
      </c>
    </row>
    <row r="161" spans="1:9" x14ac:dyDescent="0.2">
      <c r="A161" s="4" t="s">
        <v>13</v>
      </c>
      <c r="B161" s="5" t="s">
        <v>64</v>
      </c>
      <c r="C161" s="109">
        <f xml:space="preserve"> SUM($C$173, $C$176, $C$179, $C$182, $C$185, $C$188)</f>
        <v>0</v>
      </c>
      <c r="D161" s="110" t="s">
        <v>634</v>
      </c>
      <c r="E161" s="6"/>
      <c r="F161" s="122">
        <f>SUM($C$161) - SUM($C$164, $C$167, $C$170)</f>
        <v>0</v>
      </c>
      <c r="G161" s="121" t="str">
        <f t="shared" si="7"/>
        <v>OK</v>
      </c>
      <c r="H161" s="121" t="str">
        <f t="shared" si="6"/>
        <v>OK</v>
      </c>
      <c r="I161" s="121" t="str">
        <f>IF(AND($C161&gt;0, NOT($C$260&gt;0)), "Row " &amp; ROW($C$260) &amp; " should be positive!", "OK")</f>
        <v>OK</v>
      </c>
    </row>
    <row r="162" spans="1:9" x14ac:dyDescent="0.2">
      <c r="A162" s="4" t="s">
        <v>1</v>
      </c>
      <c r="B162" s="5" t="s">
        <v>65</v>
      </c>
      <c r="C162" s="111">
        <v>0</v>
      </c>
      <c r="D162" s="110" t="s">
        <v>634</v>
      </c>
      <c r="E162" s="6"/>
      <c r="F162" s="122">
        <f>SUM($C$159) - SUM($C$171, $C$174, $C$177, $C$180, $C$183, $C$186)</f>
        <v>0</v>
      </c>
      <c r="G162" s="121" t="str">
        <f t="shared" si="7"/>
        <v>OK</v>
      </c>
      <c r="H162" s="121" t="str">
        <f t="shared" si="6"/>
        <v>OK</v>
      </c>
      <c r="I162" s="121" t="str">
        <f>IF(AND($C162&gt;0, NOT($C$261&gt;0)), "Row " &amp; ROW($C$261) &amp; " should be positive!", "OK")</f>
        <v>OK</v>
      </c>
    </row>
    <row r="163" spans="1:9" x14ac:dyDescent="0.2">
      <c r="A163" s="4" t="s">
        <v>12</v>
      </c>
      <c r="B163" s="5" t="s">
        <v>65</v>
      </c>
      <c r="C163" s="111">
        <v>0</v>
      </c>
      <c r="D163" s="110" t="s">
        <v>634</v>
      </c>
      <c r="E163" s="6"/>
      <c r="F163" s="122">
        <f>SUM($C$160) - SUM($C$172, $C$175, $C$178, $C$181, $C$184, $C$187)</f>
        <v>0</v>
      </c>
      <c r="G163" s="121" t="str">
        <f t="shared" si="7"/>
        <v>OK</v>
      </c>
      <c r="H163" s="121" t="str">
        <f t="shared" si="6"/>
        <v>OK</v>
      </c>
      <c r="I163" s="121" t="str">
        <f>IF(AND($C163&gt;0, NOT($C$262&gt;0)), "Row " &amp; ROW($C$262) &amp; " should be positive!", "OK")</f>
        <v>OK</v>
      </c>
    </row>
    <row r="164" spans="1:9" x14ac:dyDescent="0.2">
      <c r="A164" s="4" t="s">
        <v>13</v>
      </c>
      <c r="B164" s="5" t="s">
        <v>65</v>
      </c>
      <c r="C164" s="111">
        <v>0</v>
      </c>
      <c r="D164" s="110" t="s">
        <v>634</v>
      </c>
      <c r="E164" s="6"/>
      <c r="F164" s="122">
        <f>SUM($C$161) - SUM($C$173, $C$176, $C$179, $C$182, $C$185, $C$188)</f>
        <v>0</v>
      </c>
      <c r="G164" s="121" t="str">
        <f t="shared" si="7"/>
        <v>OK</v>
      </c>
      <c r="H164" s="121" t="str">
        <f t="shared" si="6"/>
        <v>OK</v>
      </c>
      <c r="I164" s="121" t="str">
        <f>IF(AND($C164&gt;0, NOT($C$263&gt;0)), "Row " &amp; ROW($C$263) &amp; " should be positive!", "OK")</f>
        <v>OK</v>
      </c>
    </row>
    <row r="165" spans="1:9" x14ac:dyDescent="0.2">
      <c r="A165" s="4" t="s">
        <v>1</v>
      </c>
      <c r="B165" s="5" t="s">
        <v>66</v>
      </c>
      <c r="C165" s="111">
        <v>0</v>
      </c>
      <c r="D165" s="110" t="s">
        <v>634</v>
      </c>
      <c r="E165" s="6"/>
      <c r="G165" s="121" t="str">
        <f t="shared" si="7"/>
        <v>OK</v>
      </c>
      <c r="H165" s="121" t="str">
        <f t="shared" si="6"/>
        <v>OK</v>
      </c>
      <c r="I165" s="121" t="str">
        <f>IF(AND($C165&gt;0, NOT($C$264&gt;0)), "Row " &amp; ROW($C$264) &amp; " should be positive!", "OK")</f>
        <v>OK</v>
      </c>
    </row>
    <row r="166" spans="1:9" x14ac:dyDescent="0.2">
      <c r="A166" s="4" t="s">
        <v>12</v>
      </c>
      <c r="B166" s="5" t="s">
        <v>66</v>
      </c>
      <c r="C166" s="111">
        <v>0</v>
      </c>
      <c r="D166" s="110" t="s">
        <v>634</v>
      </c>
      <c r="E166" s="6"/>
      <c r="G166" s="121" t="str">
        <f t="shared" si="7"/>
        <v>OK</v>
      </c>
      <c r="H166" s="121" t="str">
        <f t="shared" si="6"/>
        <v>OK</v>
      </c>
      <c r="I166" s="121" t="str">
        <f>IF(AND($C166&gt;0, NOT($C$265&gt;0)), "Row " &amp; ROW($C$265) &amp; " should be positive!", "OK")</f>
        <v>OK</v>
      </c>
    </row>
    <row r="167" spans="1:9" x14ac:dyDescent="0.2">
      <c r="A167" s="4" t="s">
        <v>13</v>
      </c>
      <c r="B167" s="5" t="s">
        <v>66</v>
      </c>
      <c r="C167" s="111">
        <v>0</v>
      </c>
      <c r="D167" s="110" t="s">
        <v>634</v>
      </c>
      <c r="E167" s="6"/>
      <c r="G167" s="121" t="str">
        <f t="shared" si="7"/>
        <v>OK</v>
      </c>
      <c r="H167" s="121" t="str">
        <f t="shared" si="6"/>
        <v>OK</v>
      </c>
      <c r="I167" s="121" t="str">
        <f>IF(AND($C167&gt;0, NOT($C$266&gt;0)), "Row " &amp; ROW($C$266) &amp; " should be positive!", "OK")</f>
        <v>OK</v>
      </c>
    </row>
    <row r="168" spans="1:9" x14ac:dyDescent="0.2">
      <c r="A168" s="4" t="s">
        <v>1</v>
      </c>
      <c r="B168" s="5" t="s">
        <v>67</v>
      </c>
      <c r="C168" s="111">
        <v>0</v>
      </c>
      <c r="D168" s="110" t="s">
        <v>634</v>
      </c>
      <c r="E168" s="6"/>
      <c r="G168" s="121" t="str">
        <f t="shared" si="7"/>
        <v>OK</v>
      </c>
      <c r="H168" s="121" t="str">
        <f t="shared" si="6"/>
        <v>OK</v>
      </c>
      <c r="I168" s="121" t="str">
        <f>IF(AND($C168&gt;0, NOT($C$267&gt;0)), "Row " &amp; ROW($C$267) &amp; " should be positive!", "OK")</f>
        <v>OK</v>
      </c>
    </row>
    <row r="169" spans="1:9" x14ac:dyDescent="0.2">
      <c r="A169" s="4" t="s">
        <v>12</v>
      </c>
      <c r="B169" s="5" t="s">
        <v>67</v>
      </c>
      <c r="C169" s="111">
        <v>0</v>
      </c>
      <c r="D169" s="110" t="s">
        <v>634</v>
      </c>
      <c r="E169" s="6"/>
      <c r="G169" s="121" t="str">
        <f t="shared" si="7"/>
        <v>OK</v>
      </c>
      <c r="H169" s="121" t="str">
        <f t="shared" si="6"/>
        <v>OK</v>
      </c>
      <c r="I169" s="121" t="str">
        <f>IF(AND($C169&gt;0, NOT($C$268&gt;0)), "Row " &amp; ROW($C$268) &amp; " should be positive!", "OK")</f>
        <v>OK</v>
      </c>
    </row>
    <row r="170" spans="1:9" x14ac:dyDescent="0.2">
      <c r="A170" s="4" t="s">
        <v>13</v>
      </c>
      <c r="B170" s="5" t="s">
        <v>67</v>
      </c>
      <c r="C170" s="111">
        <v>0</v>
      </c>
      <c r="D170" s="110" t="s">
        <v>634</v>
      </c>
      <c r="E170" s="6"/>
      <c r="G170" s="121" t="str">
        <f t="shared" si="7"/>
        <v>OK</v>
      </c>
      <c r="H170" s="121" t="str">
        <f t="shared" si="6"/>
        <v>OK</v>
      </c>
      <c r="I170" s="121" t="str">
        <f>IF(AND($C170&gt;0, NOT($C$269&gt;0)), "Row " &amp; ROW($C$269) &amp; " should be positive!", "OK")</f>
        <v>OK</v>
      </c>
    </row>
    <row r="171" spans="1:9" x14ac:dyDescent="0.2">
      <c r="A171" s="4" t="s">
        <v>1</v>
      </c>
      <c r="B171" s="5" t="s">
        <v>68</v>
      </c>
      <c r="C171" s="111">
        <v>0</v>
      </c>
      <c r="D171" s="110" t="s">
        <v>634</v>
      </c>
      <c r="E171" s="6"/>
      <c r="G171" s="121" t="str">
        <f t="shared" si="7"/>
        <v>OK</v>
      </c>
      <c r="H171" s="121" t="str">
        <f t="shared" si="6"/>
        <v>OK</v>
      </c>
      <c r="I171" s="121" t="str">
        <f>IF(AND($C171&gt;0, NOT($C$270&gt;0)), "Row " &amp; ROW($C$270) &amp; " should be positive!", "OK")</f>
        <v>OK</v>
      </c>
    </row>
    <row r="172" spans="1:9" x14ac:dyDescent="0.2">
      <c r="A172" s="4" t="s">
        <v>12</v>
      </c>
      <c r="B172" s="5" t="s">
        <v>68</v>
      </c>
      <c r="C172" s="111">
        <v>0</v>
      </c>
      <c r="D172" s="110" t="s">
        <v>634</v>
      </c>
      <c r="E172" s="6"/>
      <c r="G172" s="121" t="str">
        <f t="shared" si="7"/>
        <v>OK</v>
      </c>
      <c r="H172" s="121" t="str">
        <f t="shared" si="6"/>
        <v>OK</v>
      </c>
      <c r="I172" s="121" t="str">
        <f>IF(AND($C172&gt;0, NOT($C$271&gt;0)), "Row " &amp; ROW($C$271) &amp; " should be positive!", "OK")</f>
        <v>OK</v>
      </c>
    </row>
    <row r="173" spans="1:9" x14ac:dyDescent="0.2">
      <c r="A173" s="4" t="s">
        <v>13</v>
      </c>
      <c r="B173" s="5" t="s">
        <v>68</v>
      </c>
      <c r="C173" s="111">
        <v>0</v>
      </c>
      <c r="D173" s="110" t="s">
        <v>634</v>
      </c>
      <c r="E173" s="6"/>
      <c r="G173" s="121" t="str">
        <f t="shared" si="7"/>
        <v>OK</v>
      </c>
      <c r="H173" s="121" t="str">
        <f t="shared" si="6"/>
        <v>OK</v>
      </c>
      <c r="I173" s="121" t="str">
        <f>IF(AND($C173&gt;0, NOT($C$272&gt;0)), "Row " &amp; ROW($C$272) &amp; " should be positive!", "OK")</f>
        <v>OK</v>
      </c>
    </row>
    <row r="174" spans="1:9" x14ac:dyDescent="0.2">
      <c r="A174" s="4" t="s">
        <v>1</v>
      </c>
      <c r="B174" s="5" t="s">
        <v>69</v>
      </c>
      <c r="C174" s="111">
        <v>0</v>
      </c>
      <c r="D174" s="110" t="s">
        <v>634</v>
      </c>
      <c r="E174" s="6"/>
      <c r="G174" s="121" t="str">
        <f t="shared" si="7"/>
        <v>OK</v>
      </c>
      <c r="H174" s="121" t="str">
        <f t="shared" si="6"/>
        <v>OK</v>
      </c>
      <c r="I174" s="121" t="str">
        <f>IF(AND($C174&gt;0, NOT($C$273&gt;0)), "Row " &amp; ROW($C$273) &amp; " should be positive!", "OK")</f>
        <v>OK</v>
      </c>
    </row>
    <row r="175" spans="1:9" x14ac:dyDescent="0.2">
      <c r="A175" s="4" t="s">
        <v>12</v>
      </c>
      <c r="B175" s="5" t="s">
        <v>69</v>
      </c>
      <c r="C175" s="111">
        <v>0</v>
      </c>
      <c r="D175" s="110" t="s">
        <v>634</v>
      </c>
      <c r="E175" s="6"/>
      <c r="G175" s="121" t="str">
        <f t="shared" si="7"/>
        <v>OK</v>
      </c>
      <c r="H175" s="121" t="str">
        <f t="shared" si="6"/>
        <v>OK</v>
      </c>
      <c r="I175" s="121" t="str">
        <f>IF(AND($C175&gt;0, NOT($C$274&gt;0)), "Row " &amp; ROW($C$274) &amp; " should be positive!", "OK")</f>
        <v>OK</v>
      </c>
    </row>
    <row r="176" spans="1:9" x14ac:dyDescent="0.2">
      <c r="A176" s="4" t="s">
        <v>13</v>
      </c>
      <c r="B176" s="5" t="s">
        <v>69</v>
      </c>
      <c r="C176" s="111">
        <v>0</v>
      </c>
      <c r="D176" s="110" t="s">
        <v>634</v>
      </c>
      <c r="E176" s="6"/>
      <c r="G176" s="121" t="str">
        <f t="shared" si="7"/>
        <v>OK</v>
      </c>
      <c r="H176" s="121" t="str">
        <f t="shared" si="6"/>
        <v>OK</v>
      </c>
      <c r="I176" s="121" t="str">
        <f>IF(AND($C176&gt;0, NOT($C$275&gt;0)), "Row " &amp; ROW($C$275) &amp; " should be positive!", "OK")</f>
        <v>OK</v>
      </c>
    </row>
    <row r="177" spans="1:9" x14ac:dyDescent="0.2">
      <c r="A177" s="4" t="s">
        <v>1</v>
      </c>
      <c r="B177" s="5" t="s">
        <v>70</v>
      </c>
      <c r="C177" s="111">
        <v>0</v>
      </c>
      <c r="D177" s="110" t="s">
        <v>634</v>
      </c>
      <c r="E177" s="6"/>
      <c r="G177" s="121" t="str">
        <f t="shared" si="7"/>
        <v>OK</v>
      </c>
      <c r="H177" s="121" t="str">
        <f t="shared" si="6"/>
        <v>OK</v>
      </c>
      <c r="I177" s="121" t="str">
        <f>IF(AND($C177&gt;0, NOT($C$276&gt;0)), "Row " &amp; ROW($C$276) &amp; " should be positive!", "OK")</f>
        <v>OK</v>
      </c>
    </row>
    <row r="178" spans="1:9" x14ac:dyDescent="0.2">
      <c r="A178" s="4" t="s">
        <v>12</v>
      </c>
      <c r="B178" s="5" t="s">
        <v>70</v>
      </c>
      <c r="C178" s="111">
        <v>0</v>
      </c>
      <c r="D178" s="110" t="s">
        <v>634</v>
      </c>
      <c r="E178" s="6"/>
      <c r="G178" s="121" t="str">
        <f t="shared" si="7"/>
        <v>OK</v>
      </c>
      <c r="H178" s="121" t="str">
        <f t="shared" si="6"/>
        <v>OK</v>
      </c>
      <c r="I178" s="121" t="str">
        <f>IF(AND($C178&gt;0, NOT($C$277&gt;0)), "Row " &amp; ROW($C$277) &amp; " should be positive!", "OK")</f>
        <v>OK</v>
      </c>
    </row>
    <row r="179" spans="1:9" x14ac:dyDescent="0.2">
      <c r="A179" s="4" t="s">
        <v>13</v>
      </c>
      <c r="B179" s="5" t="s">
        <v>70</v>
      </c>
      <c r="C179" s="111">
        <v>0</v>
      </c>
      <c r="D179" s="110" t="s">
        <v>634</v>
      </c>
      <c r="E179" s="6"/>
      <c r="G179" s="121" t="str">
        <f t="shared" si="7"/>
        <v>OK</v>
      </c>
      <c r="H179" s="121" t="str">
        <f t="shared" si="6"/>
        <v>OK</v>
      </c>
      <c r="I179" s="121" t="str">
        <f>IF(AND($C179&gt;0, NOT($C$278&gt;0)), "Row " &amp; ROW($C$278) &amp; " should be positive!", "OK")</f>
        <v>OK</v>
      </c>
    </row>
    <row r="180" spans="1:9" x14ac:dyDescent="0.2">
      <c r="A180" s="4" t="s">
        <v>1</v>
      </c>
      <c r="B180" s="5" t="s">
        <v>71</v>
      </c>
      <c r="C180" s="111">
        <v>0</v>
      </c>
      <c r="D180" s="110" t="s">
        <v>634</v>
      </c>
      <c r="E180" s="6"/>
      <c r="G180" s="121" t="str">
        <f t="shared" si="7"/>
        <v>OK</v>
      </c>
      <c r="H180" s="121" t="str">
        <f t="shared" si="6"/>
        <v>OK</v>
      </c>
      <c r="I180" s="121" t="str">
        <f>IF(AND($C180&gt;0, NOT($C$279&gt;0)), "Row " &amp; ROW($C$279) &amp; " should be positive!", "OK")</f>
        <v>OK</v>
      </c>
    </row>
    <row r="181" spans="1:9" x14ac:dyDescent="0.2">
      <c r="A181" s="4" t="s">
        <v>12</v>
      </c>
      <c r="B181" s="5" t="s">
        <v>71</v>
      </c>
      <c r="C181" s="111">
        <v>0</v>
      </c>
      <c r="D181" s="110" t="s">
        <v>634</v>
      </c>
      <c r="E181" s="6"/>
      <c r="G181" s="121" t="str">
        <f t="shared" si="7"/>
        <v>OK</v>
      </c>
      <c r="H181" s="121" t="str">
        <f t="shared" si="6"/>
        <v>OK</v>
      </c>
      <c r="I181" s="121" t="str">
        <f>IF(AND($C181&gt;0, NOT($C$280&gt;0)), "Row " &amp; ROW($C$280) &amp; " should be positive!", "OK")</f>
        <v>OK</v>
      </c>
    </row>
    <row r="182" spans="1:9" x14ac:dyDescent="0.2">
      <c r="A182" s="4" t="s">
        <v>13</v>
      </c>
      <c r="B182" s="5" t="s">
        <v>71</v>
      </c>
      <c r="C182" s="111">
        <v>0</v>
      </c>
      <c r="D182" s="110" t="s">
        <v>634</v>
      </c>
      <c r="E182" s="6"/>
      <c r="G182" s="121" t="str">
        <f t="shared" si="7"/>
        <v>OK</v>
      </c>
      <c r="H182" s="121" t="str">
        <f t="shared" si="6"/>
        <v>OK</v>
      </c>
      <c r="I182" s="121" t="str">
        <f>IF(AND($C182&gt;0, NOT($C$281&gt;0)), "Row " &amp; ROW($C$281) &amp; " should be positive!", "OK")</f>
        <v>OK</v>
      </c>
    </row>
    <row r="183" spans="1:9" x14ac:dyDescent="0.2">
      <c r="A183" s="4" t="s">
        <v>1</v>
      </c>
      <c r="B183" s="5" t="s">
        <v>72</v>
      </c>
      <c r="C183" s="111">
        <v>0</v>
      </c>
      <c r="D183" s="110" t="s">
        <v>634</v>
      </c>
      <c r="E183" s="6"/>
      <c r="G183" s="121" t="str">
        <f t="shared" si="7"/>
        <v>OK</v>
      </c>
      <c r="H183" s="121" t="str">
        <f t="shared" si="6"/>
        <v>OK</v>
      </c>
      <c r="I183" s="121" t="str">
        <f>IF(AND($C183&gt;0, NOT($C$282&gt;0)), "Row " &amp; ROW($C$282) &amp; " should be positive!", "OK")</f>
        <v>OK</v>
      </c>
    </row>
    <row r="184" spans="1:9" x14ac:dyDescent="0.2">
      <c r="A184" s="4" t="s">
        <v>12</v>
      </c>
      <c r="B184" s="5" t="s">
        <v>72</v>
      </c>
      <c r="C184" s="111">
        <v>0</v>
      </c>
      <c r="D184" s="110" t="s">
        <v>634</v>
      </c>
      <c r="E184" s="6"/>
      <c r="G184" s="121" t="str">
        <f t="shared" si="7"/>
        <v>OK</v>
      </c>
      <c r="H184" s="121" t="str">
        <f t="shared" si="6"/>
        <v>OK</v>
      </c>
      <c r="I184" s="121" t="str">
        <f>IF(AND($C184&gt;0, NOT($C$283&gt;0)), "Row " &amp; ROW($C$283) &amp; " should be positive!", "OK")</f>
        <v>OK</v>
      </c>
    </row>
    <row r="185" spans="1:9" x14ac:dyDescent="0.2">
      <c r="A185" s="4" t="s">
        <v>13</v>
      </c>
      <c r="B185" s="5" t="s">
        <v>72</v>
      </c>
      <c r="C185" s="111">
        <v>0</v>
      </c>
      <c r="D185" s="110" t="s">
        <v>634</v>
      </c>
      <c r="E185" s="6"/>
      <c r="G185" s="121" t="str">
        <f t="shared" si="7"/>
        <v>OK</v>
      </c>
      <c r="H185" s="121" t="str">
        <f t="shared" si="6"/>
        <v>OK</v>
      </c>
      <c r="I185" s="121" t="str">
        <f>IF(AND($C185&gt;0, NOT($C$284&gt;0)), "Row " &amp; ROW($C$284) &amp; " should be positive!", "OK")</f>
        <v>OK</v>
      </c>
    </row>
    <row r="186" spans="1:9" x14ac:dyDescent="0.2">
      <c r="A186" s="4" t="s">
        <v>1</v>
      </c>
      <c r="B186" s="5" t="s">
        <v>73</v>
      </c>
      <c r="C186" s="111">
        <v>0</v>
      </c>
      <c r="D186" s="110" t="s">
        <v>634</v>
      </c>
      <c r="E186" s="6"/>
      <c r="G186" s="121" t="str">
        <f t="shared" si="7"/>
        <v>OK</v>
      </c>
      <c r="H186" s="121" t="str">
        <f t="shared" si="6"/>
        <v>OK</v>
      </c>
      <c r="I186" s="121" t="str">
        <f>IF(AND($C186&gt;0, NOT($C$285&gt;0)), "Row " &amp; ROW($C$285) &amp; " should be positive!", "OK")</f>
        <v>OK</v>
      </c>
    </row>
    <row r="187" spans="1:9" x14ac:dyDescent="0.2">
      <c r="A187" s="4" t="s">
        <v>12</v>
      </c>
      <c r="B187" s="5" t="s">
        <v>73</v>
      </c>
      <c r="C187" s="111">
        <v>0</v>
      </c>
      <c r="D187" s="110" t="s">
        <v>634</v>
      </c>
      <c r="E187" s="6"/>
      <c r="G187" s="121" t="str">
        <f t="shared" si="7"/>
        <v>OK</v>
      </c>
      <c r="H187" s="121" t="str">
        <f t="shared" si="6"/>
        <v>OK</v>
      </c>
      <c r="I187" s="121" t="str">
        <f>IF(AND($C187&gt;0, NOT($C$286&gt;0)), "Row " &amp; ROW($C$286) &amp; " should be positive!", "OK")</f>
        <v>OK</v>
      </c>
    </row>
    <row r="188" spans="1:9" x14ac:dyDescent="0.2">
      <c r="A188" s="4" t="s">
        <v>13</v>
      </c>
      <c r="B188" s="5" t="s">
        <v>73</v>
      </c>
      <c r="C188" s="111">
        <v>0</v>
      </c>
      <c r="D188" s="110" t="s">
        <v>634</v>
      </c>
      <c r="E188" s="6"/>
      <c r="G188" s="121" t="str">
        <f t="shared" si="7"/>
        <v>OK</v>
      </c>
      <c r="H188" s="121" t="str">
        <f t="shared" si="6"/>
        <v>OK</v>
      </c>
      <c r="I188" s="121" t="str">
        <f>IF(AND($C188&gt;0, NOT($C$287&gt;0)), "Row " &amp; ROW($C$287) &amp; " should be positive!", "OK")</f>
        <v>OK</v>
      </c>
    </row>
    <row r="189" spans="1:9" x14ac:dyDescent="0.2">
      <c r="A189" s="4" t="s">
        <v>1</v>
      </c>
      <c r="B189" s="5" t="s">
        <v>74</v>
      </c>
      <c r="C189" s="109">
        <f xml:space="preserve"> SUM($C$192, $C$204)</f>
        <v>0</v>
      </c>
      <c r="D189" s="110" t="s">
        <v>634</v>
      </c>
      <c r="E189" s="6"/>
      <c r="F189" s="122">
        <f>SUM($C$189) - SUM($C$192, $C$204)</f>
        <v>0</v>
      </c>
      <c r="G189" s="121" t="str">
        <f t="shared" si="7"/>
        <v>OK</v>
      </c>
      <c r="H189" s="121" t="str">
        <f t="shared" si="6"/>
        <v>OK</v>
      </c>
      <c r="I189" s="121" t="str">
        <f>IF(AND($C189&gt;0, NOT($C$288&gt;0)), "Row " &amp; ROW($C$288) &amp; " should be positive!", "OK")</f>
        <v>OK</v>
      </c>
    </row>
    <row r="190" spans="1:9" x14ac:dyDescent="0.2">
      <c r="A190" s="4" t="s">
        <v>12</v>
      </c>
      <c r="B190" s="5" t="s">
        <v>74</v>
      </c>
      <c r="C190" s="109">
        <f xml:space="preserve"> SUM($C$193, $C$205)</f>
        <v>0</v>
      </c>
      <c r="D190" s="110" t="s">
        <v>634</v>
      </c>
      <c r="E190" s="6"/>
      <c r="F190" s="122">
        <f>SUM($C$190) - SUM($C$193, $C$205)</f>
        <v>0</v>
      </c>
      <c r="G190" s="121" t="str">
        <f t="shared" si="7"/>
        <v>OK</v>
      </c>
      <c r="H190" s="121" t="str">
        <f t="shared" si="6"/>
        <v>OK</v>
      </c>
      <c r="I190" s="121" t="str">
        <f>IF(AND($C190&gt;0, NOT($C$289&gt;0)), "Row " &amp; ROW($C$289) &amp; " should be positive!", "OK")</f>
        <v>OK</v>
      </c>
    </row>
    <row r="191" spans="1:9" x14ac:dyDescent="0.2">
      <c r="A191" s="4" t="s">
        <v>13</v>
      </c>
      <c r="B191" s="5" t="s">
        <v>74</v>
      </c>
      <c r="C191" s="109">
        <f xml:space="preserve"> SUM($C$194, $C$206)</f>
        <v>0</v>
      </c>
      <c r="D191" s="110" t="s">
        <v>634</v>
      </c>
      <c r="E191" s="6"/>
      <c r="F191" s="122">
        <f>SUM($C$191) - SUM($C$194, $C$206)</f>
        <v>0</v>
      </c>
      <c r="G191" s="121" t="str">
        <f t="shared" si="7"/>
        <v>OK</v>
      </c>
      <c r="H191" s="121" t="str">
        <f t="shared" si="6"/>
        <v>OK</v>
      </c>
      <c r="I191" s="121" t="str">
        <f>IF(AND($C191&gt;0, NOT($C$290&gt;0)), "Row " &amp; ROW($C$290) &amp; " should be positive!", "OK")</f>
        <v>OK</v>
      </c>
    </row>
    <row r="192" spans="1:9" x14ac:dyDescent="0.2">
      <c r="A192" s="4" t="s">
        <v>1</v>
      </c>
      <c r="B192" s="5" t="s">
        <v>75</v>
      </c>
      <c r="C192" s="109">
        <f xml:space="preserve"> SUM($C$195, $C$198, $C$201)</f>
        <v>0</v>
      </c>
      <c r="D192" s="110" t="s">
        <v>634</v>
      </c>
      <c r="E192" s="6"/>
      <c r="F192" s="122">
        <f>SUM($C$192) - SUM($C$195, $C$198, $C$201)</f>
        <v>0</v>
      </c>
      <c r="G192" s="121" t="str">
        <f t="shared" si="7"/>
        <v>OK</v>
      </c>
      <c r="H192" s="121" t="str">
        <f t="shared" si="6"/>
        <v>OK</v>
      </c>
      <c r="I192" s="121" t="str">
        <f>IF(AND($C192&gt;0, NOT($C$291&gt;0)), "Row " &amp; ROW($C$291) &amp; " should be positive!", "OK")</f>
        <v>OK</v>
      </c>
    </row>
    <row r="193" spans="1:9" x14ac:dyDescent="0.2">
      <c r="A193" s="4" t="s">
        <v>12</v>
      </c>
      <c r="B193" s="5" t="s">
        <v>75</v>
      </c>
      <c r="C193" s="109">
        <f xml:space="preserve"> SUM($C$196, $C$199, $C$202)</f>
        <v>0</v>
      </c>
      <c r="D193" s="110" t="s">
        <v>634</v>
      </c>
      <c r="E193" s="6"/>
      <c r="F193" s="122">
        <f>SUM($C$193) - SUM($C$196, $C$199, $C$202)</f>
        <v>0</v>
      </c>
      <c r="G193" s="121" t="str">
        <f t="shared" si="7"/>
        <v>OK</v>
      </c>
      <c r="H193" s="121" t="str">
        <f t="shared" si="6"/>
        <v>OK</v>
      </c>
      <c r="I193" s="121" t="str">
        <f>IF(AND($C193&gt;0, NOT($C$292&gt;0)), "Row " &amp; ROW($C$292) &amp; " should be positive!", "OK")</f>
        <v>OK</v>
      </c>
    </row>
    <row r="194" spans="1:9" x14ac:dyDescent="0.2">
      <c r="A194" s="4" t="s">
        <v>13</v>
      </c>
      <c r="B194" s="5" t="s">
        <v>75</v>
      </c>
      <c r="C194" s="109">
        <f xml:space="preserve"> SUM($C$197, $C$200, $C$203)</f>
        <v>0</v>
      </c>
      <c r="D194" s="110" t="s">
        <v>634</v>
      </c>
      <c r="E194" s="6"/>
      <c r="F194" s="122">
        <f>SUM($C$194) - SUM($C$197, $C$200, $C$203)</f>
        <v>0</v>
      </c>
      <c r="G194" s="121" t="str">
        <f t="shared" si="7"/>
        <v>OK</v>
      </c>
      <c r="H194" s="121" t="str">
        <f t="shared" si="6"/>
        <v>OK</v>
      </c>
      <c r="I194" s="121" t="str">
        <f>IF(AND($C194&gt;0, NOT($C$293&gt;0)), "Row " &amp; ROW($C$293) &amp; " should be positive!", "OK")</f>
        <v>OK</v>
      </c>
    </row>
    <row r="195" spans="1:9" x14ac:dyDescent="0.2">
      <c r="A195" s="4" t="s">
        <v>1</v>
      </c>
      <c r="B195" s="5" t="s">
        <v>76</v>
      </c>
      <c r="C195" s="111">
        <v>0</v>
      </c>
      <c r="D195" s="110" t="s">
        <v>634</v>
      </c>
      <c r="E195" s="6"/>
      <c r="G195" s="121" t="str">
        <f t="shared" si="7"/>
        <v>OK</v>
      </c>
      <c r="H195" s="121" t="str">
        <f t="shared" si="6"/>
        <v>OK</v>
      </c>
      <c r="I195" s="121" t="str">
        <f>IF(AND($C195&gt;0, NOT($C$294&gt;0)), "Row " &amp; ROW($C$294) &amp; " should be positive!", "OK")</f>
        <v>OK</v>
      </c>
    </row>
    <row r="196" spans="1:9" x14ac:dyDescent="0.2">
      <c r="A196" s="4" t="s">
        <v>12</v>
      </c>
      <c r="B196" s="5" t="s">
        <v>76</v>
      </c>
      <c r="C196" s="111">
        <v>0</v>
      </c>
      <c r="D196" s="110" t="s">
        <v>634</v>
      </c>
      <c r="E196" s="6"/>
      <c r="G196" s="121" t="str">
        <f t="shared" si="7"/>
        <v>OK</v>
      </c>
      <c r="H196" s="121" t="str">
        <f t="shared" ref="H196:H259" si="8">IF(AND($C196&gt;0, $D196= "NA"), "Flag should be OK", "OK")</f>
        <v>OK</v>
      </c>
      <c r="I196" s="121" t="str">
        <f>IF(AND($C196&gt;0, NOT($C$295&gt;0)), "Row " &amp; ROW($C$295) &amp; " should be positive!", "OK")</f>
        <v>OK</v>
      </c>
    </row>
    <row r="197" spans="1:9" x14ac:dyDescent="0.2">
      <c r="A197" s="4" t="s">
        <v>13</v>
      </c>
      <c r="B197" s="5" t="s">
        <v>76</v>
      </c>
      <c r="C197" s="111">
        <v>0</v>
      </c>
      <c r="D197" s="110" t="s">
        <v>634</v>
      </c>
      <c r="E197" s="6"/>
      <c r="G197" s="121" t="str">
        <f t="shared" si="7"/>
        <v>OK</v>
      </c>
      <c r="H197" s="121" t="str">
        <f t="shared" si="8"/>
        <v>OK</v>
      </c>
      <c r="I197" s="121" t="str">
        <f>IF(AND($C197&gt;0, NOT($C$296&gt;0)), "Row " &amp; ROW($C$296) &amp; " should be positive!", "OK")</f>
        <v>OK</v>
      </c>
    </row>
    <row r="198" spans="1:9" x14ac:dyDescent="0.2">
      <c r="A198" s="4" t="s">
        <v>1</v>
      </c>
      <c r="B198" s="5" t="s">
        <v>77</v>
      </c>
      <c r="C198" s="111">
        <v>0</v>
      </c>
      <c r="D198" s="110" t="s">
        <v>634</v>
      </c>
      <c r="E198" s="6"/>
      <c r="G198" s="121" t="str">
        <f t="shared" ref="G198:G261" si="9">IF(OR(ISBLANK($C198), ISBLANK($D198)), "missing", "OK")</f>
        <v>OK</v>
      </c>
      <c r="H198" s="121" t="str">
        <f t="shared" si="8"/>
        <v>OK</v>
      </c>
      <c r="I198" s="121" t="str">
        <f>IF(AND($C198&gt;0, NOT($C$297&gt;0)), "Row " &amp; ROW($C$297) &amp; " should be positive!", "OK")</f>
        <v>OK</v>
      </c>
    </row>
    <row r="199" spans="1:9" x14ac:dyDescent="0.2">
      <c r="A199" s="4" t="s">
        <v>12</v>
      </c>
      <c r="B199" s="5" t="s">
        <v>77</v>
      </c>
      <c r="C199" s="111">
        <v>0</v>
      </c>
      <c r="D199" s="110" t="s">
        <v>634</v>
      </c>
      <c r="E199" s="6"/>
      <c r="G199" s="121" t="str">
        <f t="shared" si="9"/>
        <v>OK</v>
      </c>
      <c r="H199" s="121" t="str">
        <f t="shared" si="8"/>
        <v>OK</v>
      </c>
      <c r="I199" s="121" t="str">
        <f>IF(AND($C199&gt;0, NOT($C$298&gt;0)), "Row " &amp; ROW($C$298) &amp; " should be positive!", "OK")</f>
        <v>OK</v>
      </c>
    </row>
    <row r="200" spans="1:9" x14ac:dyDescent="0.2">
      <c r="A200" s="4" t="s">
        <v>13</v>
      </c>
      <c r="B200" s="5" t="s">
        <v>77</v>
      </c>
      <c r="C200" s="111">
        <v>0</v>
      </c>
      <c r="D200" s="110" t="s">
        <v>634</v>
      </c>
      <c r="E200" s="6"/>
      <c r="G200" s="121" t="str">
        <f t="shared" si="9"/>
        <v>OK</v>
      </c>
      <c r="H200" s="121" t="str">
        <f t="shared" si="8"/>
        <v>OK</v>
      </c>
      <c r="I200" s="121" t="str">
        <f>IF(AND($C200&gt;0, NOT($C$299&gt;0)), "Row " &amp; ROW($C$299) &amp; " should be positive!", "OK")</f>
        <v>OK</v>
      </c>
    </row>
    <row r="201" spans="1:9" x14ac:dyDescent="0.2">
      <c r="A201" s="4" t="s">
        <v>1</v>
      </c>
      <c r="B201" s="5" t="s">
        <v>78</v>
      </c>
      <c r="C201" s="111">
        <v>0</v>
      </c>
      <c r="D201" s="110" t="s">
        <v>634</v>
      </c>
      <c r="E201" s="6"/>
      <c r="G201" s="121" t="str">
        <f t="shared" si="9"/>
        <v>OK</v>
      </c>
      <c r="H201" s="121" t="str">
        <f t="shared" si="8"/>
        <v>OK</v>
      </c>
      <c r="I201" s="121" t="str">
        <f>IF(AND($C201&gt;0, NOT($C$300&gt;0)), "Row " &amp; ROW($C$300) &amp; " should be positive!", "OK")</f>
        <v>OK</v>
      </c>
    </row>
    <row r="202" spans="1:9" x14ac:dyDescent="0.2">
      <c r="A202" s="4" t="s">
        <v>12</v>
      </c>
      <c r="B202" s="5" t="s">
        <v>78</v>
      </c>
      <c r="C202" s="111">
        <v>0</v>
      </c>
      <c r="D202" s="110" t="s">
        <v>634</v>
      </c>
      <c r="E202" s="6"/>
      <c r="G202" s="121" t="str">
        <f t="shared" si="9"/>
        <v>OK</v>
      </c>
      <c r="H202" s="121" t="str">
        <f t="shared" si="8"/>
        <v>OK</v>
      </c>
      <c r="I202" s="121" t="str">
        <f>IF(AND($C202&gt;0, NOT($C$301&gt;0)), "Row " &amp; ROW($C$301) &amp; " should be positive!", "OK")</f>
        <v>OK</v>
      </c>
    </row>
    <row r="203" spans="1:9" x14ac:dyDescent="0.2">
      <c r="A203" s="4" t="s">
        <v>13</v>
      </c>
      <c r="B203" s="5" t="s">
        <v>78</v>
      </c>
      <c r="C203" s="111">
        <v>0</v>
      </c>
      <c r="D203" s="110" t="s">
        <v>634</v>
      </c>
      <c r="E203" s="6"/>
      <c r="G203" s="121" t="str">
        <f t="shared" si="9"/>
        <v>OK</v>
      </c>
      <c r="H203" s="121" t="str">
        <f t="shared" si="8"/>
        <v>OK</v>
      </c>
      <c r="I203" s="121" t="str">
        <f>IF(AND($C203&gt;0, NOT($C$302&gt;0)), "Row " &amp; ROW($C$302) &amp; " should be positive!", "OK")</f>
        <v>OK</v>
      </c>
    </row>
    <row r="204" spans="1:9" x14ac:dyDescent="0.2">
      <c r="A204" s="4" t="s">
        <v>1</v>
      </c>
      <c r="B204" s="5" t="s">
        <v>79</v>
      </c>
      <c r="C204" s="109">
        <f xml:space="preserve"> SUM($C$216, $C$219, $C$222, $C$225, $C$228)</f>
        <v>0</v>
      </c>
      <c r="D204" s="110" t="s">
        <v>634</v>
      </c>
      <c r="E204" s="6"/>
      <c r="F204" s="122">
        <f>SUM($C$204) - SUM($C$207, $C$210, $C$213)</f>
        <v>0</v>
      </c>
      <c r="G204" s="121" t="str">
        <f t="shared" si="9"/>
        <v>OK</v>
      </c>
      <c r="H204" s="121" t="str">
        <f t="shared" si="8"/>
        <v>OK</v>
      </c>
      <c r="I204" s="121" t="str">
        <f>IF(AND($C204&gt;0, NOT($C$303&gt;0)), "Row " &amp; ROW($C$303) &amp; " should be positive!", "OK")</f>
        <v>OK</v>
      </c>
    </row>
    <row r="205" spans="1:9" x14ac:dyDescent="0.2">
      <c r="A205" s="4" t="s">
        <v>12</v>
      </c>
      <c r="B205" s="5" t="s">
        <v>79</v>
      </c>
      <c r="C205" s="109">
        <f xml:space="preserve"> SUM($C$217, $C$220, $C$223, $C$226, $C$229)</f>
        <v>0</v>
      </c>
      <c r="D205" s="110" t="s">
        <v>634</v>
      </c>
      <c r="E205" s="6"/>
      <c r="F205" s="122">
        <f>SUM($C$205) - SUM($C$208, $C$211, $C$214)</f>
        <v>0</v>
      </c>
      <c r="G205" s="121" t="str">
        <f t="shared" si="9"/>
        <v>OK</v>
      </c>
      <c r="H205" s="121" t="str">
        <f t="shared" si="8"/>
        <v>OK</v>
      </c>
      <c r="I205" s="121" t="str">
        <f>IF(AND($C205&gt;0, NOT($C$304&gt;0)), "Row " &amp; ROW($C$304) &amp; " should be positive!", "OK")</f>
        <v>OK</v>
      </c>
    </row>
    <row r="206" spans="1:9" x14ac:dyDescent="0.2">
      <c r="A206" s="4" t="s">
        <v>13</v>
      </c>
      <c r="B206" s="5" t="s">
        <v>79</v>
      </c>
      <c r="C206" s="109">
        <f xml:space="preserve"> SUM($C$218, $C$221, $C$224, $C$227, $C$230)</f>
        <v>0</v>
      </c>
      <c r="D206" s="110" t="s">
        <v>634</v>
      </c>
      <c r="E206" s="6"/>
      <c r="F206" s="122">
        <f>SUM($C$206) - SUM($C$209, $C$212, $C$215)</f>
        <v>0</v>
      </c>
      <c r="G206" s="121" t="str">
        <f t="shared" si="9"/>
        <v>OK</v>
      </c>
      <c r="H206" s="121" t="str">
        <f t="shared" si="8"/>
        <v>OK</v>
      </c>
      <c r="I206" s="121" t="str">
        <f>IF(AND($C206&gt;0, NOT($C$305&gt;0)), "Row " &amp; ROW($C$305) &amp; " should be positive!", "OK")</f>
        <v>OK</v>
      </c>
    </row>
    <row r="207" spans="1:9" x14ac:dyDescent="0.2">
      <c r="A207" s="4" t="s">
        <v>1</v>
      </c>
      <c r="B207" s="5" t="s">
        <v>80</v>
      </c>
      <c r="C207" s="111">
        <v>0</v>
      </c>
      <c r="D207" s="110" t="s">
        <v>634</v>
      </c>
      <c r="E207" s="6"/>
      <c r="F207" s="122">
        <f>SUM($C$204) - SUM($C$216, $C$219, $C$222, $C$225, $C$228)</f>
        <v>0</v>
      </c>
      <c r="G207" s="121" t="str">
        <f t="shared" si="9"/>
        <v>OK</v>
      </c>
      <c r="H207" s="121" t="str">
        <f t="shared" si="8"/>
        <v>OK</v>
      </c>
      <c r="I207" s="121" t="str">
        <f>IF(AND($C207&gt;0, NOT($C$306&gt;0)), "Row " &amp; ROW($C$306) &amp; " should be positive!", "OK")</f>
        <v>OK</v>
      </c>
    </row>
    <row r="208" spans="1:9" x14ac:dyDescent="0.2">
      <c r="A208" s="4" t="s">
        <v>12</v>
      </c>
      <c r="B208" s="5" t="s">
        <v>80</v>
      </c>
      <c r="C208" s="111">
        <v>0</v>
      </c>
      <c r="D208" s="110" t="s">
        <v>634</v>
      </c>
      <c r="E208" s="6"/>
      <c r="F208" s="122">
        <f>SUM($C$205) - SUM($C$217, $C$220, $C$223, $C$226, $C$229)</f>
        <v>0</v>
      </c>
      <c r="G208" s="121" t="str">
        <f t="shared" si="9"/>
        <v>OK</v>
      </c>
      <c r="H208" s="121" t="str">
        <f t="shared" si="8"/>
        <v>OK</v>
      </c>
      <c r="I208" s="121" t="str">
        <f>IF(AND($C208&gt;0, NOT($C$307&gt;0)), "Row " &amp; ROW($C$307) &amp; " should be positive!", "OK")</f>
        <v>OK</v>
      </c>
    </row>
    <row r="209" spans="1:9" x14ac:dyDescent="0.2">
      <c r="A209" s="4" t="s">
        <v>13</v>
      </c>
      <c r="B209" s="5" t="s">
        <v>80</v>
      </c>
      <c r="C209" s="111">
        <v>0</v>
      </c>
      <c r="D209" s="110" t="s">
        <v>634</v>
      </c>
      <c r="E209" s="6"/>
      <c r="F209" s="122">
        <f>SUM($C$206) - SUM($C$218, $C$221, $C$224, $C$227, $C$230)</f>
        <v>0</v>
      </c>
      <c r="G209" s="121" t="str">
        <f t="shared" si="9"/>
        <v>OK</v>
      </c>
      <c r="H209" s="121" t="str">
        <f t="shared" si="8"/>
        <v>OK</v>
      </c>
      <c r="I209" s="121" t="str">
        <f>IF(AND($C209&gt;0, NOT($C$308&gt;0)), "Row " &amp; ROW($C$308) &amp; " should be positive!", "OK")</f>
        <v>OK</v>
      </c>
    </row>
    <row r="210" spans="1:9" x14ac:dyDescent="0.2">
      <c r="A210" s="4" t="s">
        <v>1</v>
      </c>
      <c r="B210" s="5" t="s">
        <v>81</v>
      </c>
      <c r="C210" s="111">
        <v>0</v>
      </c>
      <c r="D210" s="110" t="s">
        <v>634</v>
      </c>
      <c r="E210" s="6"/>
      <c r="G210" s="121" t="str">
        <f t="shared" si="9"/>
        <v>OK</v>
      </c>
      <c r="H210" s="121" t="str">
        <f t="shared" si="8"/>
        <v>OK</v>
      </c>
      <c r="I210" s="121" t="str">
        <f>IF(AND($C210&gt;0, NOT($C$309&gt;0)), "Row " &amp; ROW($C$309) &amp; " should be positive!", "OK")</f>
        <v>OK</v>
      </c>
    </row>
    <row r="211" spans="1:9" x14ac:dyDescent="0.2">
      <c r="A211" s="4" t="s">
        <v>12</v>
      </c>
      <c r="B211" s="5" t="s">
        <v>81</v>
      </c>
      <c r="C211" s="111">
        <v>0</v>
      </c>
      <c r="D211" s="110" t="s">
        <v>634</v>
      </c>
      <c r="E211" s="6"/>
      <c r="G211" s="121" t="str">
        <f t="shared" si="9"/>
        <v>OK</v>
      </c>
      <c r="H211" s="121" t="str">
        <f t="shared" si="8"/>
        <v>OK</v>
      </c>
      <c r="I211" s="121" t="str">
        <f>IF(AND($C211&gt;0, NOT($C$310&gt;0)), "Row " &amp; ROW($C$310) &amp; " should be positive!", "OK")</f>
        <v>OK</v>
      </c>
    </row>
    <row r="212" spans="1:9" x14ac:dyDescent="0.2">
      <c r="A212" s="4" t="s">
        <v>13</v>
      </c>
      <c r="B212" s="5" t="s">
        <v>81</v>
      </c>
      <c r="C212" s="111">
        <v>0</v>
      </c>
      <c r="D212" s="110" t="s">
        <v>634</v>
      </c>
      <c r="E212" s="6"/>
      <c r="G212" s="121" t="str">
        <f t="shared" si="9"/>
        <v>OK</v>
      </c>
      <c r="H212" s="121" t="str">
        <f t="shared" si="8"/>
        <v>OK</v>
      </c>
      <c r="I212" s="121" t="str">
        <f>IF(AND($C212&gt;0, NOT($C$311&gt;0)), "Row " &amp; ROW($C$311) &amp; " should be positive!", "OK")</f>
        <v>OK</v>
      </c>
    </row>
    <row r="213" spans="1:9" x14ac:dyDescent="0.2">
      <c r="A213" s="4" t="s">
        <v>1</v>
      </c>
      <c r="B213" s="5" t="s">
        <v>82</v>
      </c>
      <c r="C213" s="111">
        <v>0</v>
      </c>
      <c r="D213" s="110" t="s">
        <v>634</v>
      </c>
      <c r="E213" s="6"/>
      <c r="G213" s="121" t="str">
        <f t="shared" si="9"/>
        <v>OK</v>
      </c>
      <c r="H213" s="121" t="str">
        <f t="shared" si="8"/>
        <v>OK</v>
      </c>
      <c r="I213" s="121" t="str">
        <f>IF(AND($C213&gt;0, NOT($C$312&gt;0)), "Row " &amp; ROW($C$312) &amp; " should be positive!", "OK")</f>
        <v>OK</v>
      </c>
    </row>
    <row r="214" spans="1:9" x14ac:dyDescent="0.2">
      <c r="A214" s="4" t="s">
        <v>12</v>
      </c>
      <c r="B214" s="5" t="s">
        <v>82</v>
      </c>
      <c r="C214" s="111">
        <v>0</v>
      </c>
      <c r="D214" s="110" t="s">
        <v>634</v>
      </c>
      <c r="E214" s="6"/>
      <c r="G214" s="121" t="str">
        <f t="shared" si="9"/>
        <v>OK</v>
      </c>
      <c r="H214" s="121" t="str">
        <f t="shared" si="8"/>
        <v>OK</v>
      </c>
      <c r="I214" s="121" t="str">
        <f>IF(AND($C214&gt;0, NOT($C$313&gt;0)), "Row " &amp; ROW($C$313) &amp; " should be positive!", "OK")</f>
        <v>OK</v>
      </c>
    </row>
    <row r="215" spans="1:9" x14ac:dyDescent="0.2">
      <c r="A215" s="4" t="s">
        <v>13</v>
      </c>
      <c r="B215" s="5" t="s">
        <v>82</v>
      </c>
      <c r="C215" s="111">
        <v>0</v>
      </c>
      <c r="D215" s="110" t="s">
        <v>634</v>
      </c>
      <c r="E215" s="6"/>
      <c r="G215" s="121" t="str">
        <f t="shared" si="9"/>
        <v>OK</v>
      </c>
      <c r="H215" s="121" t="str">
        <f t="shared" si="8"/>
        <v>OK</v>
      </c>
      <c r="I215" s="121" t="str">
        <f>IF(AND($C215&gt;0, NOT($C$314&gt;0)), "Row " &amp; ROW($C$314) &amp; " should be positive!", "OK")</f>
        <v>OK</v>
      </c>
    </row>
    <row r="216" spans="1:9" x14ac:dyDescent="0.2">
      <c r="A216" s="4" t="s">
        <v>1</v>
      </c>
      <c r="B216" s="5" t="s">
        <v>83</v>
      </c>
      <c r="C216" s="111">
        <v>0</v>
      </c>
      <c r="D216" s="110" t="s">
        <v>634</v>
      </c>
      <c r="E216" s="6"/>
      <c r="G216" s="121" t="str">
        <f t="shared" si="9"/>
        <v>OK</v>
      </c>
      <c r="H216" s="121" t="str">
        <f t="shared" si="8"/>
        <v>OK</v>
      </c>
      <c r="I216" s="121" t="str">
        <f>IF(AND($C216&gt;0, NOT($C$315&gt;0)), "Row " &amp; ROW($C$315) &amp; " should be positive!", "OK")</f>
        <v>OK</v>
      </c>
    </row>
    <row r="217" spans="1:9" x14ac:dyDescent="0.2">
      <c r="A217" s="4" t="s">
        <v>12</v>
      </c>
      <c r="B217" s="5" t="s">
        <v>83</v>
      </c>
      <c r="C217" s="111">
        <v>0</v>
      </c>
      <c r="D217" s="110" t="s">
        <v>634</v>
      </c>
      <c r="E217" s="6"/>
      <c r="G217" s="121" t="str">
        <f t="shared" si="9"/>
        <v>OK</v>
      </c>
      <c r="H217" s="121" t="str">
        <f t="shared" si="8"/>
        <v>OK</v>
      </c>
      <c r="I217" s="121" t="str">
        <f>IF(AND($C217&gt;0, NOT($C$316&gt;0)), "Row " &amp; ROW($C$316) &amp; " should be positive!", "OK")</f>
        <v>OK</v>
      </c>
    </row>
    <row r="218" spans="1:9" x14ac:dyDescent="0.2">
      <c r="A218" s="4" t="s">
        <v>13</v>
      </c>
      <c r="B218" s="5" t="s">
        <v>83</v>
      </c>
      <c r="C218" s="111">
        <v>0</v>
      </c>
      <c r="D218" s="110" t="s">
        <v>634</v>
      </c>
      <c r="E218" s="6"/>
      <c r="G218" s="121" t="str">
        <f t="shared" si="9"/>
        <v>OK</v>
      </c>
      <c r="H218" s="121" t="str">
        <f t="shared" si="8"/>
        <v>OK</v>
      </c>
      <c r="I218" s="121" t="str">
        <f>IF(AND($C218&gt;0, NOT($C$317&gt;0)), "Row " &amp; ROW($C$317) &amp; " should be positive!", "OK")</f>
        <v>OK</v>
      </c>
    </row>
    <row r="219" spans="1:9" x14ac:dyDescent="0.2">
      <c r="A219" s="4" t="s">
        <v>1</v>
      </c>
      <c r="B219" s="5" t="s">
        <v>84</v>
      </c>
      <c r="C219" s="111">
        <v>0</v>
      </c>
      <c r="D219" s="110" t="s">
        <v>634</v>
      </c>
      <c r="E219" s="6"/>
      <c r="G219" s="121" t="str">
        <f t="shared" si="9"/>
        <v>OK</v>
      </c>
      <c r="H219" s="121" t="str">
        <f t="shared" si="8"/>
        <v>OK</v>
      </c>
      <c r="I219" s="121" t="str">
        <f>IF(AND($C219&gt;0, NOT($C$318&gt;0)), "Row " &amp; ROW($C$318) &amp; " should be positive!", "OK")</f>
        <v>OK</v>
      </c>
    </row>
    <row r="220" spans="1:9" x14ac:dyDescent="0.2">
      <c r="A220" s="4" t="s">
        <v>12</v>
      </c>
      <c r="B220" s="5" t="s">
        <v>84</v>
      </c>
      <c r="C220" s="111">
        <v>0</v>
      </c>
      <c r="D220" s="110" t="s">
        <v>634</v>
      </c>
      <c r="E220" s="6"/>
      <c r="G220" s="121" t="str">
        <f t="shared" si="9"/>
        <v>OK</v>
      </c>
      <c r="H220" s="121" t="str">
        <f t="shared" si="8"/>
        <v>OK</v>
      </c>
      <c r="I220" s="121" t="str">
        <f>IF(AND($C220&gt;0, NOT($C$319&gt;0)), "Row " &amp; ROW($C$319) &amp; " should be positive!", "OK")</f>
        <v>OK</v>
      </c>
    </row>
    <row r="221" spans="1:9" x14ac:dyDescent="0.2">
      <c r="A221" s="4" t="s">
        <v>13</v>
      </c>
      <c r="B221" s="5" t="s">
        <v>84</v>
      </c>
      <c r="C221" s="111">
        <v>0</v>
      </c>
      <c r="D221" s="110" t="s">
        <v>634</v>
      </c>
      <c r="E221" s="6"/>
      <c r="G221" s="121" t="str">
        <f t="shared" si="9"/>
        <v>OK</v>
      </c>
      <c r="H221" s="121" t="str">
        <f t="shared" si="8"/>
        <v>OK</v>
      </c>
      <c r="I221" s="121" t="str">
        <f>IF(AND($C221&gt;0, NOT($C$320&gt;0)), "Row " &amp; ROW($C$320) &amp; " should be positive!", "OK")</f>
        <v>OK</v>
      </c>
    </row>
    <row r="222" spans="1:9" x14ac:dyDescent="0.2">
      <c r="A222" s="4" t="s">
        <v>1</v>
      </c>
      <c r="B222" s="5" t="s">
        <v>85</v>
      </c>
      <c r="C222" s="111">
        <v>0</v>
      </c>
      <c r="D222" s="110" t="s">
        <v>634</v>
      </c>
      <c r="E222" s="6"/>
      <c r="G222" s="121" t="str">
        <f t="shared" si="9"/>
        <v>OK</v>
      </c>
      <c r="H222" s="121" t="str">
        <f t="shared" si="8"/>
        <v>OK</v>
      </c>
      <c r="I222" s="121" t="str">
        <f>IF(AND($C222&gt;0, NOT($C$321&gt;0)), "Row " &amp; ROW($C$321) &amp; " should be positive!", "OK")</f>
        <v>OK</v>
      </c>
    </row>
    <row r="223" spans="1:9" x14ac:dyDescent="0.2">
      <c r="A223" s="4" t="s">
        <v>12</v>
      </c>
      <c r="B223" s="5" t="s">
        <v>85</v>
      </c>
      <c r="C223" s="111">
        <v>0</v>
      </c>
      <c r="D223" s="110" t="s">
        <v>634</v>
      </c>
      <c r="E223" s="6"/>
      <c r="G223" s="121" t="str">
        <f t="shared" si="9"/>
        <v>OK</v>
      </c>
      <c r="H223" s="121" t="str">
        <f t="shared" si="8"/>
        <v>OK</v>
      </c>
      <c r="I223" s="121" t="str">
        <f>IF(AND($C223&gt;0, NOT($C$322&gt;0)), "Row " &amp; ROW($C$322) &amp; " should be positive!", "OK")</f>
        <v>OK</v>
      </c>
    </row>
    <row r="224" spans="1:9" x14ac:dyDescent="0.2">
      <c r="A224" s="4" t="s">
        <v>13</v>
      </c>
      <c r="B224" s="5" t="s">
        <v>85</v>
      </c>
      <c r="C224" s="111">
        <v>0</v>
      </c>
      <c r="D224" s="110" t="s">
        <v>634</v>
      </c>
      <c r="E224" s="6"/>
      <c r="G224" s="121" t="str">
        <f t="shared" si="9"/>
        <v>OK</v>
      </c>
      <c r="H224" s="121" t="str">
        <f t="shared" si="8"/>
        <v>OK</v>
      </c>
      <c r="I224" s="121" t="str">
        <f>IF(AND($C224&gt;0, NOT($C$323&gt;0)), "Row " &amp; ROW($C$323) &amp; " should be positive!", "OK")</f>
        <v>OK</v>
      </c>
    </row>
    <row r="225" spans="1:9" x14ac:dyDescent="0.2">
      <c r="A225" s="4" t="s">
        <v>1</v>
      </c>
      <c r="B225" s="5" t="s">
        <v>86</v>
      </c>
      <c r="C225" s="111">
        <v>0</v>
      </c>
      <c r="D225" s="110" t="s">
        <v>634</v>
      </c>
      <c r="E225" s="6"/>
      <c r="G225" s="121" t="str">
        <f t="shared" si="9"/>
        <v>OK</v>
      </c>
      <c r="H225" s="121" t="str">
        <f t="shared" si="8"/>
        <v>OK</v>
      </c>
      <c r="I225" s="121" t="str">
        <f>IF(AND($C225&gt;0, NOT($C$324&gt;0)), "Row " &amp; ROW($C$324) &amp; " should be positive!", "OK")</f>
        <v>OK</v>
      </c>
    </row>
    <row r="226" spans="1:9" x14ac:dyDescent="0.2">
      <c r="A226" s="4" t="s">
        <v>12</v>
      </c>
      <c r="B226" s="5" t="s">
        <v>86</v>
      </c>
      <c r="C226" s="111">
        <v>0</v>
      </c>
      <c r="D226" s="110" t="s">
        <v>634</v>
      </c>
      <c r="E226" s="6"/>
      <c r="G226" s="121" t="str">
        <f t="shared" si="9"/>
        <v>OK</v>
      </c>
      <c r="H226" s="121" t="str">
        <f t="shared" si="8"/>
        <v>OK</v>
      </c>
      <c r="I226" s="121" t="str">
        <f>IF(AND($C226&gt;0, NOT($C$325&gt;0)), "Row " &amp; ROW($C$325) &amp; " should be positive!", "OK")</f>
        <v>OK</v>
      </c>
    </row>
    <row r="227" spans="1:9" x14ac:dyDescent="0.2">
      <c r="A227" s="4" t="s">
        <v>13</v>
      </c>
      <c r="B227" s="5" t="s">
        <v>86</v>
      </c>
      <c r="C227" s="111">
        <v>0</v>
      </c>
      <c r="D227" s="110" t="s">
        <v>634</v>
      </c>
      <c r="E227" s="6"/>
      <c r="G227" s="121" t="str">
        <f t="shared" si="9"/>
        <v>OK</v>
      </c>
      <c r="H227" s="121" t="str">
        <f t="shared" si="8"/>
        <v>OK</v>
      </c>
      <c r="I227" s="121" t="str">
        <f>IF(AND($C227&gt;0, NOT($C$326&gt;0)), "Row " &amp; ROW($C$326) &amp; " should be positive!", "OK")</f>
        <v>OK</v>
      </c>
    </row>
    <row r="228" spans="1:9" x14ac:dyDescent="0.2">
      <c r="A228" s="4" t="s">
        <v>1</v>
      </c>
      <c r="B228" s="5" t="s">
        <v>87</v>
      </c>
      <c r="C228" s="111">
        <v>0</v>
      </c>
      <c r="D228" s="110" t="s">
        <v>634</v>
      </c>
      <c r="E228" s="6"/>
      <c r="G228" s="121" t="str">
        <f t="shared" si="9"/>
        <v>OK</v>
      </c>
      <c r="H228" s="121" t="str">
        <f t="shared" si="8"/>
        <v>OK</v>
      </c>
      <c r="I228" s="121" t="str">
        <f>IF(AND($C228&gt;0, NOT($C$327&gt;0)), "Row " &amp; ROW($C$327) &amp; " should be positive!", "OK")</f>
        <v>OK</v>
      </c>
    </row>
    <row r="229" spans="1:9" x14ac:dyDescent="0.2">
      <c r="A229" s="4" t="s">
        <v>12</v>
      </c>
      <c r="B229" s="5" t="s">
        <v>87</v>
      </c>
      <c r="C229" s="111">
        <v>0</v>
      </c>
      <c r="D229" s="110" t="s">
        <v>634</v>
      </c>
      <c r="E229" s="6"/>
      <c r="G229" s="121" t="str">
        <f t="shared" si="9"/>
        <v>OK</v>
      </c>
      <c r="H229" s="121" t="str">
        <f t="shared" si="8"/>
        <v>OK</v>
      </c>
      <c r="I229" s="121" t="str">
        <f>IF(AND($C229&gt;0, NOT($C$328&gt;0)), "Row " &amp; ROW($C$328) &amp; " should be positive!", "OK")</f>
        <v>OK</v>
      </c>
    </row>
    <row r="230" spans="1:9" x14ac:dyDescent="0.2">
      <c r="A230" s="4" t="s">
        <v>13</v>
      </c>
      <c r="B230" s="5" t="s">
        <v>87</v>
      </c>
      <c r="C230" s="111">
        <v>0</v>
      </c>
      <c r="D230" s="110" t="s">
        <v>634</v>
      </c>
      <c r="E230" s="6"/>
      <c r="G230" s="121" t="str">
        <f t="shared" si="9"/>
        <v>OK</v>
      </c>
      <c r="H230" s="121" t="str">
        <f t="shared" si="8"/>
        <v>OK</v>
      </c>
      <c r="I230" s="121" t="str">
        <f>IF(AND($C230&gt;0, NOT($C$329&gt;0)), "Row " &amp; ROW($C$329) &amp; " should be positive!", "OK")</f>
        <v>OK</v>
      </c>
    </row>
    <row r="231" spans="1:9" x14ac:dyDescent="0.2">
      <c r="A231" s="4" t="s">
        <v>1</v>
      </c>
      <c r="B231" s="5" t="s">
        <v>88</v>
      </c>
      <c r="C231" s="112">
        <f xml:space="preserve"> SUM($C$237, $C$240)</f>
        <v>0</v>
      </c>
      <c r="D231" s="110" t="s">
        <v>634</v>
      </c>
      <c r="E231" s="6"/>
      <c r="F231" s="123">
        <f>SUM($C$231) - SUM($C$237, $C$240)</f>
        <v>0</v>
      </c>
      <c r="G231" s="121" t="str">
        <f t="shared" si="9"/>
        <v>OK</v>
      </c>
      <c r="H231" s="121" t="str">
        <f t="shared" si="8"/>
        <v>OK</v>
      </c>
      <c r="I231" s="121" t="str">
        <f>IF(AND($C231&gt;0, NOT($C$132&gt;0)), "Row " &amp; ROW($C$132) &amp; " should be positive!", "OK")</f>
        <v>OK</v>
      </c>
    </row>
    <row r="232" spans="1:9" x14ac:dyDescent="0.2">
      <c r="A232" s="4" t="s">
        <v>12</v>
      </c>
      <c r="B232" s="5" t="s">
        <v>88</v>
      </c>
      <c r="C232" s="112">
        <f xml:space="preserve"> SUM($C$238, $C$241)</f>
        <v>0</v>
      </c>
      <c r="D232" s="110" t="s">
        <v>634</v>
      </c>
      <c r="E232" s="6"/>
      <c r="F232" s="123">
        <f>SUM($C$232) - SUM($C$238, $C$241)</f>
        <v>0</v>
      </c>
      <c r="G232" s="121" t="str">
        <f t="shared" si="9"/>
        <v>OK</v>
      </c>
      <c r="H232" s="121" t="str">
        <f t="shared" si="8"/>
        <v>OK</v>
      </c>
      <c r="I232" s="121" t="str">
        <f>IF(AND($C232&gt;0, NOT($C$133&gt;0)), "Row " &amp; ROW($C$133) &amp; " should be positive!", "OK")</f>
        <v>OK</v>
      </c>
    </row>
    <row r="233" spans="1:9" x14ac:dyDescent="0.2">
      <c r="A233" s="4" t="s">
        <v>13</v>
      </c>
      <c r="B233" s="5" t="s">
        <v>88</v>
      </c>
      <c r="C233" s="112">
        <f xml:space="preserve"> SUM($C$239, $C$242)</f>
        <v>0</v>
      </c>
      <c r="D233" s="110" t="s">
        <v>634</v>
      </c>
      <c r="E233" s="6"/>
      <c r="F233" s="123">
        <f>SUM($C$233) - SUM($C$239, $C$242)</f>
        <v>0</v>
      </c>
      <c r="G233" s="121" t="str">
        <f t="shared" si="9"/>
        <v>OK</v>
      </c>
      <c r="H233" s="121" t="str">
        <f t="shared" si="8"/>
        <v>OK</v>
      </c>
      <c r="I233" s="121" t="str">
        <f>IF(AND($C233&gt;0, NOT($C$134&gt;0)), "Row " &amp; ROW($C$134) &amp; " should be positive!", "OK")</f>
        <v>OK</v>
      </c>
    </row>
    <row r="234" spans="1:9" x14ac:dyDescent="0.2">
      <c r="A234" s="4" t="s">
        <v>1</v>
      </c>
      <c r="B234" s="5" t="s">
        <v>89</v>
      </c>
      <c r="C234" s="113">
        <v>0</v>
      </c>
      <c r="D234" s="110" t="s">
        <v>634</v>
      </c>
      <c r="E234" s="6"/>
      <c r="F234" s="121" t="b">
        <f>SUM($C$231) &gt;= SUM($C$234)</f>
        <v>1</v>
      </c>
      <c r="G234" s="121" t="str">
        <f t="shared" si="9"/>
        <v>OK</v>
      </c>
      <c r="H234" s="121" t="str">
        <f t="shared" si="8"/>
        <v>OK</v>
      </c>
      <c r="I234" s="121" t="str">
        <f>IF(AND($C234&gt;0, NOT($C$135&gt;0)), "Row " &amp; ROW($C$135) &amp; " should be positive!", "OK")</f>
        <v>OK</v>
      </c>
    </row>
    <row r="235" spans="1:9" x14ac:dyDescent="0.2">
      <c r="A235" s="4" t="s">
        <v>12</v>
      </c>
      <c r="B235" s="5" t="s">
        <v>89</v>
      </c>
      <c r="C235" s="113">
        <v>0</v>
      </c>
      <c r="D235" s="110" t="s">
        <v>634</v>
      </c>
      <c r="E235" s="6"/>
      <c r="F235" s="121" t="b">
        <f>SUM($C$232) &gt;= SUM($C$235)</f>
        <v>1</v>
      </c>
      <c r="G235" s="121" t="str">
        <f t="shared" si="9"/>
        <v>OK</v>
      </c>
      <c r="H235" s="121" t="str">
        <f t="shared" si="8"/>
        <v>OK</v>
      </c>
      <c r="I235" s="121" t="str">
        <f>IF(AND($C235&gt;0, NOT($C$136&gt;0)), "Row " &amp; ROW($C$136) &amp; " should be positive!", "OK")</f>
        <v>OK</v>
      </c>
    </row>
    <row r="236" spans="1:9" x14ac:dyDescent="0.2">
      <c r="A236" s="4" t="s">
        <v>13</v>
      </c>
      <c r="B236" s="5" t="s">
        <v>89</v>
      </c>
      <c r="C236" s="113">
        <v>0</v>
      </c>
      <c r="D236" s="110" t="s">
        <v>634</v>
      </c>
      <c r="E236" s="6"/>
      <c r="F236" s="121" t="b">
        <f>SUM($C$233) &gt;= SUM($C$236)</f>
        <v>1</v>
      </c>
      <c r="G236" s="121" t="str">
        <f t="shared" si="9"/>
        <v>OK</v>
      </c>
      <c r="H236" s="121" t="str">
        <f t="shared" si="8"/>
        <v>OK</v>
      </c>
      <c r="I236" s="121" t="str">
        <f>IF(AND($C236&gt;0, NOT($C$137&gt;0)), "Row " &amp; ROW($C$137) &amp; " should be positive!", "OK")</f>
        <v>OK</v>
      </c>
    </row>
    <row r="237" spans="1:9" x14ac:dyDescent="0.2">
      <c r="A237" s="4" t="s">
        <v>1</v>
      </c>
      <c r="B237" s="5" t="s">
        <v>90</v>
      </c>
      <c r="C237" s="113">
        <v>0</v>
      </c>
      <c r="D237" s="110" t="s">
        <v>634</v>
      </c>
      <c r="E237" s="6"/>
      <c r="G237" s="121" t="str">
        <f t="shared" si="9"/>
        <v>OK</v>
      </c>
      <c r="H237" s="121" t="str">
        <f t="shared" si="8"/>
        <v>OK</v>
      </c>
      <c r="I237" s="121" t="str">
        <f>IF(AND($C237&gt;0, NOT($C$138&gt;0)), "Row " &amp; ROW($C$138) &amp; " should be positive!", "OK")</f>
        <v>OK</v>
      </c>
    </row>
    <row r="238" spans="1:9" x14ac:dyDescent="0.2">
      <c r="A238" s="4" t="s">
        <v>12</v>
      </c>
      <c r="B238" s="5" t="s">
        <v>90</v>
      </c>
      <c r="C238" s="113">
        <v>0</v>
      </c>
      <c r="D238" s="110" t="s">
        <v>634</v>
      </c>
      <c r="E238" s="6"/>
      <c r="G238" s="121" t="str">
        <f t="shared" si="9"/>
        <v>OK</v>
      </c>
      <c r="H238" s="121" t="str">
        <f t="shared" si="8"/>
        <v>OK</v>
      </c>
      <c r="I238" s="121" t="str">
        <f>IF(AND($C238&gt;0, NOT($C$139&gt;0)), "Row " &amp; ROW($C$139) &amp; " should be positive!", "OK")</f>
        <v>OK</v>
      </c>
    </row>
    <row r="239" spans="1:9" x14ac:dyDescent="0.2">
      <c r="A239" s="4" t="s">
        <v>13</v>
      </c>
      <c r="B239" s="5" t="s">
        <v>90</v>
      </c>
      <c r="C239" s="113">
        <v>0</v>
      </c>
      <c r="D239" s="110" t="s">
        <v>634</v>
      </c>
      <c r="E239" s="6"/>
      <c r="G239" s="121" t="str">
        <f t="shared" si="9"/>
        <v>OK</v>
      </c>
      <c r="H239" s="121" t="str">
        <f t="shared" si="8"/>
        <v>OK</v>
      </c>
      <c r="I239" s="121" t="str">
        <f>IF(AND($C239&gt;0, NOT($C$140&gt;0)), "Row " &amp; ROW($C$140) &amp; " should be positive!", "OK")</f>
        <v>OK</v>
      </c>
    </row>
    <row r="240" spans="1:9" x14ac:dyDescent="0.2">
      <c r="A240" s="4" t="s">
        <v>1</v>
      </c>
      <c r="B240" s="5" t="s">
        <v>91</v>
      </c>
      <c r="C240" s="112">
        <f xml:space="preserve"> SUM($C$243, $C$288)</f>
        <v>0</v>
      </c>
      <c r="D240" s="110" t="s">
        <v>634</v>
      </c>
      <c r="E240" s="6"/>
      <c r="F240" s="123">
        <f>SUM($C$240) - SUM($C$243, $C$288)</f>
        <v>0</v>
      </c>
      <c r="G240" s="121" t="str">
        <f t="shared" si="9"/>
        <v>OK</v>
      </c>
      <c r="H240" s="121" t="str">
        <f t="shared" si="8"/>
        <v>OK</v>
      </c>
      <c r="I240" s="121" t="str">
        <f>IF(AND($C240&gt;0, NOT($C$141&gt;0)), "Row " &amp; ROW($C$141) &amp; " should be positive!", "OK")</f>
        <v>OK</v>
      </c>
    </row>
    <row r="241" spans="1:9" x14ac:dyDescent="0.2">
      <c r="A241" s="4" t="s">
        <v>12</v>
      </c>
      <c r="B241" s="5" t="s">
        <v>91</v>
      </c>
      <c r="C241" s="112">
        <f xml:space="preserve"> SUM($C$244, $C$289)</f>
        <v>0</v>
      </c>
      <c r="D241" s="110" t="s">
        <v>634</v>
      </c>
      <c r="E241" s="6"/>
      <c r="F241" s="123">
        <f>SUM($C$241) - SUM($C$244, $C$289)</f>
        <v>0</v>
      </c>
      <c r="G241" s="121" t="str">
        <f t="shared" si="9"/>
        <v>OK</v>
      </c>
      <c r="H241" s="121" t="str">
        <f t="shared" si="8"/>
        <v>OK</v>
      </c>
      <c r="I241" s="121" t="str">
        <f>IF(AND($C241&gt;0, NOT($C$142&gt;0)), "Row " &amp; ROW($C$142) &amp; " should be positive!", "OK")</f>
        <v>OK</v>
      </c>
    </row>
    <row r="242" spans="1:9" x14ac:dyDescent="0.2">
      <c r="A242" s="4" t="s">
        <v>13</v>
      </c>
      <c r="B242" s="5" t="s">
        <v>91</v>
      </c>
      <c r="C242" s="112">
        <f xml:space="preserve"> SUM($C$245, $C$290)</f>
        <v>0</v>
      </c>
      <c r="D242" s="110" t="s">
        <v>634</v>
      </c>
      <c r="E242" s="6"/>
      <c r="F242" s="123">
        <f>SUM($C$242) - SUM($C$245, $C$290)</f>
        <v>0</v>
      </c>
      <c r="G242" s="121" t="str">
        <f t="shared" si="9"/>
        <v>OK</v>
      </c>
      <c r="H242" s="121" t="str">
        <f t="shared" si="8"/>
        <v>OK</v>
      </c>
      <c r="I242" s="121" t="str">
        <f>IF(AND($C242&gt;0, NOT($C$143&gt;0)), "Row " &amp; ROW($C$143) &amp; " should be positive!", "OK")</f>
        <v>OK</v>
      </c>
    </row>
    <row r="243" spans="1:9" x14ac:dyDescent="0.2">
      <c r="A243" s="4" t="s">
        <v>1</v>
      </c>
      <c r="B243" s="5" t="s">
        <v>92</v>
      </c>
      <c r="C243" s="112">
        <f xml:space="preserve"> SUM($C$246, $C$258)</f>
        <v>0</v>
      </c>
      <c r="D243" s="110" t="s">
        <v>634</v>
      </c>
      <c r="E243" s="6"/>
      <c r="F243" s="123">
        <f>SUM($C$243) - SUM($C$246, $C$258)</f>
        <v>0</v>
      </c>
      <c r="G243" s="121" t="str">
        <f t="shared" si="9"/>
        <v>OK</v>
      </c>
      <c r="H243" s="121" t="str">
        <f t="shared" si="8"/>
        <v>OK</v>
      </c>
      <c r="I243" s="121" t="str">
        <f>IF(AND($C243&gt;0, NOT($C$144&gt;0)), "Row " &amp; ROW($C$144) &amp; " should be positive!", "OK")</f>
        <v>OK</v>
      </c>
    </row>
    <row r="244" spans="1:9" x14ac:dyDescent="0.2">
      <c r="A244" s="4" t="s">
        <v>12</v>
      </c>
      <c r="B244" s="5" t="s">
        <v>92</v>
      </c>
      <c r="C244" s="112">
        <f xml:space="preserve"> SUM($C$247, $C$259)</f>
        <v>0</v>
      </c>
      <c r="D244" s="110" t="s">
        <v>634</v>
      </c>
      <c r="E244" s="6"/>
      <c r="F244" s="123">
        <f>SUM($C$244) - SUM($C$247, $C$259)</f>
        <v>0</v>
      </c>
      <c r="G244" s="121" t="str">
        <f t="shared" si="9"/>
        <v>OK</v>
      </c>
      <c r="H244" s="121" t="str">
        <f t="shared" si="8"/>
        <v>OK</v>
      </c>
      <c r="I244" s="121" t="str">
        <f>IF(AND($C244&gt;0, NOT($C$145&gt;0)), "Row " &amp; ROW($C$145) &amp; " should be positive!", "OK")</f>
        <v>OK</v>
      </c>
    </row>
    <row r="245" spans="1:9" x14ac:dyDescent="0.2">
      <c r="A245" s="4" t="s">
        <v>13</v>
      </c>
      <c r="B245" s="5" t="s">
        <v>92</v>
      </c>
      <c r="C245" s="112">
        <f xml:space="preserve"> SUM($C$248, $C$260)</f>
        <v>0</v>
      </c>
      <c r="D245" s="110" t="s">
        <v>634</v>
      </c>
      <c r="E245" s="6"/>
      <c r="F245" s="123">
        <f>SUM($C$245) - SUM($C$248, $C$260)</f>
        <v>0</v>
      </c>
      <c r="G245" s="121" t="str">
        <f t="shared" si="9"/>
        <v>OK</v>
      </c>
      <c r="H245" s="121" t="str">
        <f t="shared" si="8"/>
        <v>OK</v>
      </c>
      <c r="I245" s="121" t="str">
        <f>IF(AND($C245&gt;0, NOT($C$146&gt;0)), "Row " &amp; ROW($C$146) &amp; " should be positive!", "OK")</f>
        <v>OK</v>
      </c>
    </row>
    <row r="246" spans="1:9" x14ac:dyDescent="0.2">
      <c r="A246" s="4" t="s">
        <v>1</v>
      </c>
      <c r="B246" s="5" t="s">
        <v>93</v>
      </c>
      <c r="C246" s="112">
        <f xml:space="preserve"> SUM($C$249, $C$252, $C$255)</f>
        <v>0</v>
      </c>
      <c r="D246" s="110" t="s">
        <v>634</v>
      </c>
      <c r="E246" s="6"/>
      <c r="F246" s="123">
        <f>SUM($C$246) - SUM($C$249, $C$252, $C$255)</f>
        <v>0</v>
      </c>
      <c r="G246" s="121" t="str">
        <f t="shared" si="9"/>
        <v>OK</v>
      </c>
      <c r="H246" s="121" t="str">
        <f t="shared" si="8"/>
        <v>OK</v>
      </c>
      <c r="I246" s="121" t="str">
        <f>IF(AND($C246&gt;0, NOT($C$147&gt;0)), "Row " &amp; ROW($C$147) &amp; " should be positive!", "OK")</f>
        <v>OK</v>
      </c>
    </row>
    <row r="247" spans="1:9" x14ac:dyDescent="0.2">
      <c r="A247" s="4" t="s">
        <v>12</v>
      </c>
      <c r="B247" s="5" t="s">
        <v>93</v>
      </c>
      <c r="C247" s="112">
        <f xml:space="preserve"> SUM($C$250, $C$253, $C$256)</f>
        <v>0</v>
      </c>
      <c r="D247" s="110" t="s">
        <v>634</v>
      </c>
      <c r="E247" s="6"/>
      <c r="F247" s="123">
        <f>SUM($C$247) - SUM($C$250, $C$253, $C$256)</f>
        <v>0</v>
      </c>
      <c r="G247" s="121" t="str">
        <f t="shared" si="9"/>
        <v>OK</v>
      </c>
      <c r="H247" s="121" t="str">
        <f t="shared" si="8"/>
        <v>OK</v>
      </c>
      <c r="I247" s="121" t="str">
        <f>IF(AND($C247&gt;0, NOT($C$148&gt;0)), "Row " &amp; ROW($C$148) &amp; " should be positive!", "OK")</f>
        <v>OK</v>
      </c>
    </row>
    <row r="248" spans="1:9" x14ac:dyDescent="0.2">
      <c r="A248" s="4" t="s">
        <v>13</v>
      </c>
      <c r="B248" s="5" t="s">
        <v>93</v>
      </c>
      <c r="C248" s="112">
        <f xml:space="preserve"> SUM($C$251, $C$254, $C$257)</f>
        <v>0</v>
      </c>
      <c r="D248" s="110" t="s">
        <v>634</v>
      </c>
      <c r="E248" s="6"/>
      <c r="F248" s="123">
        <f>SUM($C$248) - SUM($C$251, $C$254, $C$257)</f>
        <v>0</v>
      </c>
      <c r="G248" s="121" t="str">
        <f t="shared" si="9"/>
        <v>OK</v>
      </c>
      <c r="H248" s="121" t="str">
        <f t="shared" si="8"/>
        <v>OK</v>
      </c>
      <c r="I248" s="121" t="str">
        <f>IF(AND($C248&gt;0, NOT($C$149&gt;0)), "Row " &amp; ROW($C$149) &amp; " should be positive!", "OK")</f>
        <v>OK</v>
      </c>
    </row>
    <row r="249" spans="1:9" x14ac:dyDescent="0.2">
      <c r="A249" s="4" t="s">
        <v>1</v>
      </c>
      <c r="B249" s="5" t="s">
        <v>94</v>
      </c>
      <c r="C249" s="113">
        <v>0</v>
      </c>
      <c r="D249" s="110" t="s">
        <v>634</v>
      </c>
      <c r="E249" s="6"/>
      <c r="G249" s="121" t="str">
        <f t="shared" si="9"/>
        <v>OK</v>
      </c>
      <c r="H249" s="121" t="str">
        <f t="shared" si="8"/>
        <v>OK</v>
      </c>
      <c r="I249" s="121" t="str">
        <f>IF(AND($C249&gt;0, NOT($C$150&gt;0)), "Row " &amp; ROW($C$150) &amp; " should be positive!", "OK")</f>
        <v>OK</v>
      </c>
    </row>
    <row r="250" spans="1:9" x14ac:dyDescent="0.2">
      <c r="A250" s="4" t="s">
        <v>12</v>
      </c>
      <c r="B250" s="5" t="s">
        <v>94</v>
      </c>
      <c r="C250" s="113">
        <v>0</v>
      </c>
      <c r="D250" s="110" t="s">
        <v>634</v>
      </c>
      <c r="E250" s="6"/>
      <c r="G250" s="121" t="str">
        <f t="shared" si="9"/>
        <v>OK</v>
      </c>
      <c r="H250" s="121" t="str">
        <f t="shared" si="8"/>
        <v>OK</v>
      </c>
      <c r="I250" s="121" t="str">
        <f>IF(AND($C250&gt;0, NOT($C$151&gt;0)), "Row " &amp; ROW($C$151) &amp; " should be positive!", "OK")</f>
        <v>OK</v>
      </c>
    </row>
    <row r="251" spans="1:9" x14ac:dyDescent="0.2">
      <c r="A251" s="4" t="s">
        <v>13</v>
      </c>
      <c r="B251" s="5" t="s">
        <v>94</v>
      </c>
      <c r="C251" s="113">
        <v>0</v>
      </c>
      <c r="D251" s="110" t="s">
        <v>634</v>
      </c>
      <c r="E251" s="6"/>
      <c r="G251" s="121" t="str">
        <f t="shared" si="9"/>
        <v>OK</v>
      </c>
      <c r="H251" s="121" t="str">
        <f t="shared" si="8"/>
        <v>OK</v>
      </c>
      <c r="I251" s="121" t="str">
        <f>IF(AND($C251&gt;0, NOT($C$152&gt;0)), "Row " &amp; ROW($C$152) &amp; " should be positive!", "OK")</f>
        <v>OK</v>
      </c>
    </row>
    <row r="252" spans="1:9" x14ac:dyDescent="0.2">
      <c r="A252" s="4" t="s">
        <v>1</v>
      </c>
      <c r="B252" s="5" t="s">
        <v>95</v>
      </c>
      <c r="C252" s="113">
        <v>0</v>
      </c>
      <c r="D252" s="110" t="s">
        <v>634</v>
      </c>
      <c r="E252" s="6"/>
      <c r="G252" s="121" t="str">
        <f t="shared" si="9"/>
        <v>OK</v>
      </c>
      <c r="H252" s="121" t="str">
        <f t="shared" si="8"/>
        <v>OK</v>
      </c>
      <c r="I252" s="121" t="str">
        <f>IF(AND($C252&gt;0, NOT($C$153&gt;0)), "Row " &amp; ROW($C$153) &amp; " should be positive!", "OK")</f>
        <v>OK</v>
      </c>
    </row>
    <row r="253" spans="1:9" x14ac:dyDescent="0.2">
      <c r="A253" s="4" t="s">
        <v>12</v>
      </c>
      <c r="B253" s="5" t="s">
        <v>95</v>
      </c>
      <c r="C253" s="113">
        <v>0</v>
      </c>
      <c r="D253" s="110" t="s">
        <v>634</v>
      </c>
      <c r="E253" s="6"/>
      <c r="G253" s="121" t="str">
        <f t="shared" si="9"/>
        <v>OK</v>
      </c>
      <c r="H253" s="121" t="str">
        <f t="shared" si="8"/>
        <v>OK</v>
      </c>
      <c r="I253" s="121" t="str">
        <f>IF(AND($C253&gt;0, NOT($C$154&gt;0)), "Row " &amp; ROW($C$154) &amp; " should be positive!", "OK")</f>
        <v>OK</v>
      </c>
    </row>
    <row r="254" spans="1:9" x14ac:dyDescent="0.2">
      <c r="A254" s="4" t="s">
        <v>13</v>
      </c>
      <c r="B254" s="5" t="s">
        <v>95</v>
      </c>
      <c r="C254" s="113">
        <v>0</v>
      </c>
      <c r="D254" s="110" t="s">
        <v>634</v>
      </c>
      <c r="E254" s="6"/>
      <c r="G254" s="121" t="str">
        <f t="shared" si="9"/>
        <v>OK</v>
      </c>
      <c r="H254" s="121" t="str">
        <f t="shared" si="8"/>
        <v>OK</v>
      </c>
      <c r="I254" s="121" t="str">
        <f>IF(AND($C254&gt;0, NOT($C$155&gt;0)), "Row " &amp; ROW($C$155) &amp; " should be positive!", "OK")</f>
        <v>OK</v>
      </c>
    </row>
    <row r="255" spans="1:9" x14ac:dyDescent="0.2">
      <c r="A255" s="4" t="s">
        <v>1</v>
      </c>
      <c r="B255" s="5" t="s">
        <v>96</v>
      </c>
      <c r="C255" s="113">
        <v>0</v>
      </c>
      <c r="D255" s="110" t="s">
        <v>634</v>
      </c>
      <c r="E255" s="6"/>
      <c r="G255" s="121" t="str">
        <f t="shared" si="9"/>
        <v>OK</v>
      </c>
      <c r="H255" s="121" t="str">
        <f t="shared" si="8"/>
        <v>OK</v>
      </c>
      <c r="I255" s="121" t="str">
        <f>IF(AND($C255&gt;0, NOT($C$156&gt;0)), "Row " &amp; ROW($C$156) &amp; " should be positive!", "OK")</f>
        <v>OK</v>
      </c>
    </row>
    <row r="256" spans="1:9" x14ac:dyDescent="0.2">
      <c r="A256" s="4" t="s">
        <v>12</v>
      </c>
      <c r="B256" s="5" t="s">
        <v>96</v>
      </c>
      <c r="C256" s="113">
        <v>0</v>
      </c>
      <c r="D256" s="110" t="s">
        <v>634</v>
      </c>
      <c r="E256" s="6"/>
      <c r="G256" s="121" t="str">
        <f t="shared" si="9"/>
        <v>OK</v>
      </c>
      <c r="H256" s="121" t="str">
        <f t="shared" si="8"/>
        <v>OK</v>
      </c>
      <c r="I256" s="121" t="str">
        <f>IF(AND($C256&gt;0, NOT($C$157&gt;0)), "Row " &amp; ROW($C$157) &amp; " should be positive!", "OK")</f>
        <v>OK</v>
      </c>
    </row>
    <row r="257" spans="1:9" x14ac:dyDescent="0.2">
      <c r="A257" s="4" t="s">
        <v>13</v>
      </c>
      <c r="B257" s="5" t="s">
        <v>96</v>
      </c>
      <c r="C257" s="113">
        <v>0</v>
      </c>
      <c r="D257" s="110" t="s">
        <v>634</v>
      </c>
      <c r="E257" s="6"/>
      <c r="G257" s="121" t="str">
        <f t="shared" si="9"/>
        <v>OK</v>
      </c>
      <c r="H257" s="121" t="str">
        <f t="shared" si="8"/>
        <v>OK</v>
      </c>
      <c r="I257" s="121" t="str">
        <f>IF(AND($C257&gt;0, NOT($C$158&gt;0)), "Row " &amp; ROW($C$158) &amp; " should be positive!", "OK")</f>
        <v>OK</v>
      </c>
    </row>
    <row r="258" spans="1:9" x14ac:dyDescent="0.2">
      <c r="A258" s="4" t="s">
        <v>1</v>
      </c>
      <c r="B258" s="5" t="s">
        <v>97</v>
      </c>
      <c r="C258" s="112">
        <f xml:space="preserve"> SUM($C$270, $C$273, $C$276, $C$279, $C$282, $C$285)</f>
        <v>0</v>
      </c>
      <c r="D258" s="110" t="s">
        <v>634</v>
      </c>
      <c r="E258" s="6"/>
      <c r="F258" s="123">
        <f>SUM($C$258) - SUM($C$261, $C$264, $C$267)</f>
        <v>0</v>
      </c>
      <c r="G258" s="121" t="str">
        <f t="shared" si="9"/>
        <v>OK</v>
      </c>
      <c r="H258" s="121" t="str">
        <f t="shared" si="8"/>
        <v>OK</v>
      </c>
      <c r="I258" s="121" t="str">
        <f>IF(AND($C258&gt;0, NOT($C$159&gt;0)), "Row " &amp; ROW($C$159) &amp; " should be positive!", "OK")</f>
        <v>OK</v>
      </c>
    </row>
    <row r="259" spans="1:9" x14ac:dyDescent="0.2">
      <c r="A259" s="4" t="s">
        <v>12</v>
      </c>
      <c r="B259" s="5" t="s">
        <v>97</v>
      </c>
      <c r="C259" s="112">
        <f xml:space="preserve"> SUM($C$271, $C$274, $C$277, $C$280, $C$283, $C$286)</f>
        <v>0</v>
      </c>
      <c r="D259" s="110" t="s">
        <v>634</v>
      </c>
      <c r="E259" s="6"/>
      <c r="F259" s="123">
        <f>SUM($C$259) - SUM($C$262, $C$265, $C$268)</f>
        <v>0</v>
      </c>
      <c r="G259" s="121" t="str">
        <f t="shared" si="9"/>
        <v>OK</v>
      </c>
      <c r="H259" s="121" t="str">
        <f t="shared" si="8"/>
        <v>OK</v>
      </c>
      <c r="I259" s="121" t="str">
        <f>IF(AND($C259&gt;0, NOT($C$160&gt;0)), "Row " &amp; ROW($C$160) &amp; " should be positive!", "OK")</f>
        <v>OK</v>
      </c>
    </row>
    <row r="260" spans="1:9" x14ac:dyDescent="0.2">
      <c r="A260" s="4" t="s">
        <v>13</v>
      </c>
      <c r="B260" s="5" t="s">
        <v>97</v>
      </c>
      <c r="C260" s="112">
        <f xml:space="preserve"> SUM($C$272, $C$275, $C$278, $C$281, $C$284, $C$287)</f>
        <v>0</v>
      </c>
      <c r="D260" s="110" t="s">
        <v>634</v>
      </c>
      <c r="E260" s="6"/>
      <c r="F260" s="123">
        <f>SUM($C$260) - SUM($C$263, $C$266, $C$269)</f>
        <v>0</v>
      </c>
      <c r="G260" s="121" t="str">
        <f t="shared" si="9"/>
        <v>OK</v>
      </c>
      <c r="H260" s="121" t="str">
        <f t="shared" ref="H260:H323" si="10">IF(AND($C260&gt;0, $D260= "NA"), "Flag should be OK", "OK")</f>
        <v>OK</v>
      </c>
      <c r="I260" s="121" t="str">
        <f>IF(AND($C260&gt;0, NOT($C$161&gt;0)), "Row " &amp; ROW($C$161) &amp; " should be positive!", "OK")</f>
        <v>OK</v>
      </c>
    </row>
    <row r="261" spans="1:9" x14ac:dyDescent="0.2">
      <c r="A261" s="4" t="s">
        <v>1</v>
      </c>
      <c r="B261" s="5" t="s">
        <v>98</v>
      </c>
      <c r="C261" s="113">
        <v>0</v>
      </c>
      <c r="D261" s="110" t="s">
        <v>634</v>
      </c>
      <c r="E261" s="6"/>
      <c r="F261" s="123">
        <f>SUM($C$258) - SUM($C$270, $C$273, $C$276, $C$279, $C$282, $C$285)</f>
        <v>0</v>
      </c>
      <c r="G261" s="121" t="str">
        <f t="shared" si="9"/>
        <v>OK</v>
      </c>
      <c r="H261" s="121" t="str">
        <f t="shared" si="10"/>
        <v>OK</v>
      </c>
      <c r="I261" s="121" t="str">
        <f>IF(AND($C261&gt;0, NOT($C$162&gt;0)), "Row " &amp; ROW($C$162) &amp; " should be positive!", "OK")</f>
        <v>OK</v>
      </c>
    </row>
    <row r="262" spans="1:9" x14ac:dyDescent="0.2">
      <c r="A262" s="4" t="s">
        <v>12</v>
      </c>
      <c r="B262" s="5" t="s">
        <v>98</v>
      </c>
      <c r="C262" s="113">
        <v>0</v>
      </c>
      <c r="D262" s="110" t="s">
        <v>634</v>
      </c>
      <c r="E262" s="6"/>
      <c r="F262" s="123">
        <f>SUM($C$259) - SUM($C$271, $C$274, $C$277, $C$280, $C$283, $C$286)</f>
        <v>0</v>
      </c>
      <c r="G262" s="121" t="str">
        <f t="shared" ref="G262:G325" si="11">IF(OR(ISBLANK($C262), ISBLANK($D262)), "missing", "OK")</f>
        <v>OK</v>
      </c>
      <c r="H262" s="121" t="str">
        <f t="shared" si="10"/>
        <v>OK</v>
      </c>
      <c r="I262" s="121" t="str">
        <f>IF(AND($C262&gt;0, NOT($C$163&gt;0)), "Row " &amp; ROW($C$163) &amp; " should be positive!", "OK")</f>
        <v>OK</v>
      </c>
    </row>
    <row r="263" spans="1:9" x14ac:dyDescent="0.2">
      <c r="A263" s="4" t="s">
        <v>13</v>
      </c>
      <c r="B263" s="5" t="s">
        <v>98</v>
      </c>
      <c r="C263" s="113">
        <v>0</v>
      </c>
      <c r="D263" s="110" t="s">
        <v>634</v>
      </c>
      <c r="E263" s="6"/>
      <c r="F263" s="123">
        <f>SUM($C$260) - SUM($C$272, $C$275, $C$278, $C$281, $C$284, $C$287)</f>
        <v>0</v>
      </c>
      <c r="G263" s="121" t="str">
        <f t="shared" si="11"/>
        <v>OK</v>
      </c>
      <c r="H263" s="121" t="str">
        <f t="shared" si="10"/>
        <v>OK</v>
      </c>
      <c r="I263" s="121" t="str">
        <f>IF(AND($C263&gt;0, NOT($C$164&gt;0)), "Row " &amp; ROW($C$164) &amp; " should be positive!", "OK")</f>
        <v>OK</v>
      </c>
    </row>
    <row r="264" spans="1:9" x14ac:dyDescent="0.2">
      <c r="A264" s="4" t="s">
        <v>1</v>
      </c>
      <c r="B264" s="5" t="s">
        <v>99</v>
      </c>
      <c r="C264" s="113">
        <v>0</v>
      </c>
      <c r="D264" s="110" t="s">
        <v>634</v>
      </c>
      <c r="E264" s="6"/>
      <c r="G264" s="121" t="str">
        <f t="shared" si="11"/>
        <v>OK</v>
      </c>
      <c r="H264" s="121" t="str">
        <f t="shared" si="10"/>
        <v>OK</v>
      </c>
      <c r="I264" s="121" t="str">
        <f>IF(AND($C264&gt;0, NOT($C$165&gt;0)), "Row " &amp; ROW($C$165) &amp; " should be positive!", "OK")</f>
        <v>OK</v>
      </c>
    </row>
    <row r="265" spans="1:9" x14ac:dyDescent="0.2">
      <c r="A265" s="4" t="s">
        <v>12</v>
      </c>
      <c r="B265" s="5" t="s">
        <v>99</v>
      </c>
      <c r="C265" s="113">
        <v>0</v>
      </c>
      <c r="D265" s="110" t="s">
        <v>634</v>
      </c>
      <c r="E265" s="6"/>
      <c r="G265" s="121" t="str">
        <f t="shared" si="11"/>
        <v>OK</v>
      </c>
      <c r="H265" s="121" t="str">
        <f t="shared" si="10"/>
        <v>OK</v>
      </c>
      <c r="I265" s="121" t="str">
        <f>IF(AND($C265&gt;0, NOT($C$166&gt;0)), "Row " &amp; ROW($C$166) &amp; " should be positive!", "OK")</f>
        <v>OK</v>
      </c>
    </row>
    <row r="266" spans="1:9" x14ac:dyDescent="0.2">
      <c r="A266" s="4" t="s">
        <v>13</v>
      </c>
      <c r="B266" s="5" t="s">
        <v>99</v>
      </c>
      <c r="C266" s="113">
        <v>0</v>
      </c>
      <c r="D266" s="110" t="s">
        <v>634</v>
      </c>
      <c r="E266" s="6"/>
      <c r="G266" s="121" t="str">
        <f t="shared" si="11"/>
        <v>OK</v>
      </c>
      <c r="H266" s="121" t="str">
        <f t="shared" si="10"/>
        <v>OK</v>
      </c>
      <c r="I266" s="121" t="str">
        <f>IF(AND($C266&gt;0, NOT($C$167&gt;0)), "Row " &amp; ROW($C$167) &amp; " should be positive!", "OK")</f>
        <v>OK</v>
      </c>
    </row>
    <row r="267" spans="1:9" x14ac:dyDescent="0.2">
      <c r="A267" s="4" t="s">
        <v>1</v>
      </c>
      <c r="B267" s="5" t="s">
        <v>100</v>
      </c>
      <c r="C267" s="113">
        <v>0</v>
      </c>
      <c r="D267" s="110" t="s">
        <v>634</v>
      </c>
      <c r="E267" s="6"/>
      <c r="G267" s="121" t="str">
        <f t="shared" si="11"/>
        <v>OK</v>
      </c>
      <c r="H267" s="121" t="str">
        <f t="shared" si="10"/>
        <v>OK</v>
      </c>
      <c r="I267" s="121" t="str">
        <f>IF(AND($C267&gt;0, NOT($C$168&gt;0)), "Row " &amp; ROW($C$168) &amp; " should be positive!", "OK")</f>
        <v>OK</v>
      </c>
    </row>
    <row r="268" spans="1:9" x14ac:dyDescent="0.2">
      <c r="A268" s="4" t="s">
        <v>12</v>
      </c>
      <c r="B268" s="5" t="s">
        <v>100</v>
      </c>
      <c r="C268" s="113">
        <v>0</v>
      </c>
      <c r="D268" s="110" t="s">
        <v>634</v>
      </c>
      <c r="E268" s="6"/>
      <c r="G268" s="121" t="str">
        <f t="shared" si="11"/>
        <v>OK</v>
      </c>
      <c r="H268" s="121" t="str">
        <f t="shared" si="10"/>
        <v>OK</v>
      </c>
      <c r="I268" s="121" t="str">
        <f>IF(AND($C268&gt;0, NOT($C$169&gt;0)), "Row " &amp; ROW($C$169) &amp; " should be positive!", "OK")</f>
        <v>OK</v>
      </c>
    </row>
    <row r="269" spans="1:9" x14ac:dyDescent="0.2">
      <c r="A269" s="4" t="s">
        <v>13</v>
      </c>
      <c r="B269" s="5" t="s">
        <v>100</v>
      </c>
      <c r="C269" s="113">
        <v>0</v>
      </c>
      <c r="D269" s="110" t="s">
        <v>634</v>
      </c>
      <c r="E269" s="6"/>
      <c r="G269" s="121" t="str">
        <f t="shared" si="11"/>
        <v>OK</v>
      </c>
      <c r="H269" s="121" t="str">
        <f t="shared" si="10"/>
        <v>OK</v>
      </c>
      <c r="I269" s="121" t="str">
        <f>IF(AND($C269&gt;0, NOT($C$170&gt;0)), "Row " &amp; ROW($C$170) &amp; " should be positive!", "OK")</f>
        <v>OK</v>
      </c>
    </row>
    <row r="270" spans="1:9" x14ac:dyDescent="0.2">
      <c r="A270" s="4" t="s">
        <v>1</v>
      </c>
      <c r="B270" s="5" t="s">
        <v>101</v>
      </c>
      <c r="C270" s="113">
        <v>0</v>
      </c>
      <c r="D270" s="110" t="s">
        <v>634</v>
      </c>
      <c r="E270" s="6"/>
      <c r="G270" s="121" t="str">
        <f t="shared" si="11"/>
        <v>OK</v>
      </c>
      <c r="H270" s="121" t="str">
        <f t="shared" si="10"/>
        <v>OK</v>
      </c>
      <c r="I270" s="121" t="str">
        <f>IF(AND($C270&gt;0, NOT($C$171&gt;0)), "Row " &amp; ROW($C$171) &amp; " should be positive!", "OK")</f>
        <v>OK</v>
      </c>
    </row>
    <row r="271" spans="1:9" x14ac:dyDescent="0.2">
      <c r="A271" s="4" t="s">
        <v>12</v>
      </c>
      <c r="B271" s="5" t="s">
        <v>101</v>
      </c>
      <c r="C271" s="113">
        <v>0</v>
      </c>
      <c r="D271" s="110" t="s">
        <v>634</v>
      </c>
      <c r="E271" s="6"/>
      <c r="G271" s="121" t="str">
        <f t="shared" si="11"/>
        <v>OK</v>
      </c>
      <c r="H271" s="121" t="str">
        <f t="shared" si="10"/>
        <v>OK</v>
      </c>
      <c r="I271" s="121" t="str">
        <f>IF(AND($C271&gt;0, NOT($C$172&gt;0)), "Row " &amp; ROW($C$172) &amp; " should be positive!", "OK")</f>
        <v>OK</v>
      </c>
    </row>
    <row r="272" spans="1:9" x14ac:dyDescent="0.2">
      <c r="A272" s="4" t="s">
        <v>13</v>
      </c>
      <c r="B272" s="5" t="s">
        <v>101</v>
      </c>
      <c r="C272" s="113">
        <v>0</v>
      </c>
      <c r="D272" s="110" t="s">
        <v>634</v>
      </c>
      <c r="E272" s="6"/>
      <c r="G272" s="121" t="str">
        <f t="shared" si="11"/>
        <v>OK</v>
      </c>
      <c r="H272" s="121" t="str">
        <f t="shared" si="10"/>
        <v>OK</v>
      </c>
      <c r="I272" s="121" t="str">
        <f>IF(AND($C272&gt;0, NOT($C$173&gt;0)), "Row " &amp; ROW($C$173) &amp; " should be positive!", "OK")</f>
        <v>OK</v>
      </c>
    </row>
    <row r="273" spans="1:9" x14ac:dyDescent="0.2">
      <c r="A273" s="4" t="s">
        <v>1</v>
      </c>
      <c r="B273" s="5" t="s">
        <v>102</v>
      </c>
      <c r="C273" s="113">
        <v>0</v>
      </c>
      <c r="D273" s="110" t="s">
        <v>634</v>
      </c>
      <c r="E273" s="6"/>
      <c r="G273" s="121" t="str">
        <f t="shared" si="11"/>
        <v>OK</v>
      </c>
      <c r="H273" s="121" t="str">
        <f t="shared" si="10"/>
        <v>OK</v>
      </c>
      <c r="I273" s="121" t="str">
        <f>IF(AND($C273&gt;0, NOT($C$174&gt;0)), "Row " &amp; ROW($C$174) &amp; " should be positive!", "OK")</f>
        <v>OK</v>
      </c>
    </row>
    <row r="274" spans="1:9" x14ac:dyDescent="0.2">
      <c r="A274" s="4" t="s">
        <v>12</v>
      </c>
      <c r="B274" s="5" t="s">
        <v>102</v>
      </c>
      <c r="C274" s="113">
        <v>0</v>
      </c>
      <c r="D274" s="110" t="s">
        <v>634</v>
      </c>
      <c r="E274" s="6"/>
      <c r="G274" s="121" t="str">
        <f t="shared" si="11"/>
        <v>OK</v>
      </c>
      <c r="H274" s="121" t="str">
        <f t="shared" si="10"/>
        <v>OK</v>
      </c>
      <c r="I274" s="121" t="str">
        <f>IF(AND($C274&gt;0, NOT($C$175&gt;0)), "Row " &amp; ROW($C$175) &amp; " should be positive!", "OK")</f>
        <v>OK</v>
      </c>
    </row>
    <row r="275" spans="1:9" x14ac:dyDescent="0.2">
      <c r="A275" s="4" t="s">
        <v>13</v>
      </c>
      <c r="B275" s="5" t="s">
        <v>102</v>
      </c>
      <c r="C275" s="113">
        <v>0</v>
      </c>
      <c r="D275" s="110" t="s">
        <v>634</v>
      </c>
      <c r="E275" s="6"/>
      <c r="G275" s="121" t="str">
        <f t="shared" si="11"/>
        <v>OK</v>
      </c>
      <c r="H275" s="121" t="str">
        <f t="shared" si="10"/>
        <v>OK</v>
      </c>
      <c r="I275" s="121" t="str">
        <f>IF(AND($C275&gt;0, NOT($C$176&gt;0)), "Row " &amp; ROW($C$176) &amp; " should be positive!", "OK")</f>
        <v>OK</v>
      </c>
    </row>
    <row r="276" spans="1:9" x14ac:dyDescent="0.2">
      <c r="A276" s="4" t="s">
        <v>1</v>
      </c>
      <c r="B276" s="5" t="s">
        <v>103</v>
      </c>
      <c r="C276" s="113">
        <v>0</v>
      </c>
      <c r="D276" s="110" t="s">
        <v>634</v>
      </c>
      <c r="E276" s="6"/>
      <c r="G276" s="121" t="str">
        <f t="shared" si="11"/>
        <v>OK</v>
      </c>
      <c r="H276" s="121" t="str">
        <f t="shared" si="10"/>
        <v>OK</v>
      </c>
      <c r="I276" s="121" t="str">
        <f>IF(AND($C276&gt;0, NOT($C$177&gt;0)), "Row " &amp; ROW($C$177) &amp; " should be positive!", "OK")</f>
        <v>OK</v>
      </c>
    </row>
    <row r="277" spans="1:9" x14ac:dyDescent="0.2">
      <c r="A277" s="4" t="s">
        <v>12</v>
      </c>
      <c r="B277" s="5" t="s">
        <v>103</v>
      </c>
      <c r="C277" s="113">
        <v>0</v>
      </c>
      <c r="D277" s="110" t="s">
        <v>634</v>
      </c>
      <c r="E277" s="6"/>
      <c r="G277" s="121" t="str">
        <f t="shared" si="11"/>
        <v>OK</v>
      </c>
      <c r="H277" s="121" t="str">
        <f t="shared" si="10"/>
        <v>OK</v>
      </c>
      <c r="I277" s="121" t="str">
        <f>IF(AND($C277&gt;0, NOT($C$178&gt;0)), "Row " &amp; ROW($C$178) &amp; " should be positive!", "OK")</f>
        <v>OK</v>
      </c>
    </row>
    <row r="278" spans="1:9" x14ac:dyDescent="0.2">
      <c r="A278" s="4" t="s">
        <v>13</v>
      </c>
      <c r="B278" s="5" t="s">
        <v>103</v>
      </c>
      <c r="C278" s="113">
        <v>0</v>
      </c>
      <c r="D278" s="110" t="s">
        <v>634</v>
      </c>
      <c r="E278" s="6"/>
      <c r="G278" s="121" t="str">
        <f t="shared" si="11"/>
        <v>OK</v>
      </c>
      <c r="H278" s="121" t="str">
        <f t="shared" si="10"/>
        <v>OK</v>
      </c>
      <c r="I278" s="121" t="str">
        <f>IF(AND($C278&gt;0, NOT($C$179&gt;0)), "Row " &amp; ROW($C$179) &amp; " should be positive!", "OK")</f>
        <v>OK</v>
      </c>
    </row>
    <row r="279" spans="1:9" x14ac:dyDescent="0.2">
      <c r="A279" s="4" t="s">
        <v>1</v>
      </c>
      <c r="B279" s="5" t="s">
        <v>104</v>
      </c>
      <c r="C279" s="113">
        <v>0</v>
      </c>
      <c r="D279" s="110" t="s">
        <v>634</v>
      </c>
      <c r="E279" s="6"/>
      <c r="G279" s="121" t="str">
        <f t="shared" si="11"/>
        <v>OK</v>
      </c>
      <c r="H279" s="121" t="str">
        <f t="shared" si="10"/>
        <v>OK</v>
      </c>
      <c r="I279" s="121" t="str">
        <f>IF(AND($C279&gt;0, NOT($C$180&gt;0)), "Row " &amp; ROW($C$180) &amp; " should be positive!", "OK")</f>
        <v>OK</v>
      </c>
    </row>
    <row r="280" spans="1:9" x14ac:dyDescent="0.2">
      <c r="A280" s="4" t="s">
        <v>12</v>
      </c>
      <c r="B280" s="5" t="s">
        <v>104</v>
      </c>
      <c r="C280" s="113">
        <v>0</v>
      </c>
      <c r="D280" s="110" t="s">
        <v>634</v>
      </c>
      <c r="E280" s="6"/>
      <c r="G280" s="121" t="str">
        <f t="shared" si="11"/>
        <v>OK</v>
      </c>
      <c r="H280" s="121" t="str">
        <f t="shared" si="10"/>
        <v>OK</v>
      </c>
      <c r="I280" s="121" t="str">
        <f>IF(AND($C280&gt;0, NOT($C$181&gt;0)), "Row " &amp; ROW($C$181) &amp; " should be positive!", "OK")</f>
        <v>OK</v>
      </c>
    </row>
    <row r="281" spans="1:9" x14ac:dyDescent="0.2">
      <c r="A281" s="4" t="s">
        <v>13</v>
      </c>
      <c r="B281" s="5" t="s">
        <v>104</v>
      </c>
      <c r="C281" s="113">
        <v>0</v>
      </c>
      <c r="D281" s="110" t="s">
        <v>634</v>
      </c>
      <c r="E281" s="6"/>
      <c r="G281" s="121" t="str">
        <f t="shared" si="11"/>
        <v>OK</v>
      </c>
      <c r="H281" s="121" t="str">
        <f t="shared" si="10"/>
        <v>OK</v>
      </c>
      <c r="I281" s="121" t="str">
        <f>IF(AND($C281&gt;0, NOT($C$182&gt;0)), "Row " &amp; ROW($C$182) &amp; " should be positive!", "OK")</f>
        <v>OK</v>
      </c>
    </row>
    <row r="282" spans="1:9" x14ac:dyDescent="0.2">
      <c r="A282" s="4" t="s">
        <v>1</v>
      </c>
      <c r="B282" s="5" t="s">
        <v>105</v>
      </c>
      <c r="C282" s="113">
        <v>0</v>
      </c>
      <c r="D282" s="110" t="s">
        <v>634</v>
      </c>
      <c r="E282" s="6"/>
      <c r="G282" s="121" t="str">
        <f t="shared" si="11"/>
        <v>OK</v>
      </c>
      <c r="H282" s="121" t="str">
        <f t="shared" si="10"/>
        <v>OK</v>
      </c>
      <c r="I282" s="121" t="str">
        <f>IF(AND($C282&gt;0, NOT($C$183&gt;0)), "Row " &amp; ROW($C$183) &amp; " should be positive!", "OK")</f>
        <v>OK</v>
      </c>
    </row>
    <row r="283" spans="1:9" x14ac:dyDescent="0.2">
      <c r="A283" s="4" t="s">
        <v>12</v>
      </c>
      <c r="B283" s="5" t="s">
        <v>105</v>
      </c>
      <c r="C283" s="113">
        <v>0</v>
      </c>
      <c r="D283" s="110" t="s">
        <v>634</v>
      </c>
      <c r="E283" s="6"/>
      <c r="G283" s="121" t="str">
        <f t="shared" si="11"/>
        <v>OK</v>
      </c>
      <c r="H283" s="121" t="str">
        <f t="shared" si="10"/>
        <v>OK</v>
      </c>
      <c r="I283" s="121" t="str">
        <f>IF(AND($C283&gt;0, NOT($C$184&gt;0)), "Row " &amp; ROW($C$184) &amp; " should be positive!", "OK")</f>
        <v>OK</v>
      </c>
    </row>
    <row r="284" spans="1:9" x14ac:dyDescent="0.2">
      <c r="A284" s="4" t="s">
        <v>13</v>
      </c>
      <c r="B284" s="5" t="s">
        <v>105</v>
      </c>
      <c r="C284" s="113">
        <v>0</v>
      </c>
      <c r="D284" s="110" t="s">
        <v>634</v>
      </c>
      <c r="E284" s="6"/>
      <c r="G284" s="121" t="str">
        <f t="shared" si="11"/>
        <v>OK</v>
      </c>
      <c r="H284" s="121" t="str">
        <f t="shared" si="10"/>
        <v>OK</v>
      </c>
      <c r="I284" s="121" t="str">
        <f>IF(AND($C284&gt;0, NOT($C$185&gt;0)), "Row " &amp; ROW($C$185) &amp; " should be positive!", "OK")</f>
        <v>OK</v>
      </c>
    </row>
    <row r="285" spans="1:9" x14ac:dyDescent="0.2">
      <c r="A285" s="4" t="s">
        <v>1</v>
      </c>
      <c r="B285" s="5" t="s">
        <v>106</v>
      </c>
      <c r="C285" s="113">
        <v>0</v>
      </c>
      <c r="D285" s="110" t="s">
        <v>634</v>
      </c>
      <c r="E285" s="6"/>
      <c r="G285" s="121" t="str">
        <f t="shared" si="11"/>
        <v>OK</v>
      </c>
      <c r="H285" s="121" t="str">
        <f t="shared" si="10"/>
        <v>OK</v>
      </c>
      <c r="I285" s="121" t="str">
        <f>IF(AND($C285&gt;0, NOT($C$186&gt;0)), "Row " &amp; ROW($C$186) &amp; " should be positive!", "OK")</f>
        <v>OK</v>
      </c>
    </row>
    <row r="286" spans="1:9" x14ac:dyDescent="0.2">
      <c r="A286" s="4" t="s">
        <v>12</v>
      </c>
      <c r="B286" s="5" t="s">
        <v>106</v>
      </c>
      <c r="C286" s="113">
        <v>0</v>
      </c>
      <c r="D286" s="110" t="s">
        <v>634</v>
      </c>
      <c r="E286" s="6"/>
      <c r="G286" s="121" t="str">
        <f t="shared" si="11"/>
        <v>OK</v>
      </c>
      <c r="H286" s="121" t="str">
        <f t="shared" si="10"/>
        <v>OK</v>
      </c>
      <c r="I286" s="121" t="str">
        <f>IF(AND($C286&gt;0, NOT($C$187&gt;0)), "Row " &amp; ROW($C$187) &amp; " should be positive!", "OK")</f>
        <v>OK</v>
      </c>
    </row>
    <row r="287" spans="1:9" x14ac:dyDescent="0.2">
      <c r="A287" s="4" t="s">
        <v>13</v>
      </c>
      <c r="B287" s="5" t="s">
        <v>106</v>
      </c>
      <c r="C287" s="113">
        <v>0</v>
      </c>
      <c r="D287" s="110" t="s">
        <v>634</v>
      </c>
      <c r="E287" s="6"/>
      <c r="G287" s="121" t="str">
        <f t="shared" si="11"/>
        <v>OK</v>
      </c>
      <c r="H287" s="121" t="str">
        <f t="shared" si="10"/>
        <v>OK</v>
      </c>
      <c r="I287" s="121" t="str">
        <f>IF(AND($C287&gt;0, NOT($C$188&gt;0)), "Row " &amp; ROW($C$188) &amp; " should be positive!", "OK")</f>
        <v>OK</v>
      </c>
    </row>
    <row r="288" spans="1:9" x14ac:dyDescent="0.2">
      <c r="A288" s="4" t="s">
        <v>1</v>
      </c>
      <c r="B288" s="5" t="s">
        <v>107</v>
      </c>
      <c r="C288" s="112">
        <f xml:space="preserve"> SUM($C$291, $C$303)</f>
        <v>0</v>
      </c>
      <c r="D288" s="110" t="s">
        <v>634</v>
      </c>
      <c r="E288" s="6"/>
      <c r="F288" s="123">
        <f>SUM($C$288) - SUM($C$291, $C$303)</f>
        <v>0</v>
      </c>
      <c r="G288" s="121" t="str">
        <f t="shared" si="11"/>
        <v>OK</v>
      </c>
      <c r="H288" s="121" t="str">
        <f t="shared" si="10"/>
        <v>OK</v>
      </c>
      <c r="I288" s="121" t="str">
        <f>IF(AND($C288&gt;0, NOT($C$189&gt;0)), "Row " &amp; ROW($C$189) &amp; " should be positive!", "OK")</f>
        <v>OK</v>
      </c>
    </row>
    <row r="289" spans="1:9" x14ac:dyDescent="0.2">
      <c r="A289" s="4" t="s">
        <v>12</v>
      </c>
      <c r="B289" s="5" t="s">
        <v>107</v>
      </c>
      <c r="C289" s="112">
        <f xml:space="preserve"> SUM($C$292, $C$304)</f>
        <v>0</v>
      </c>
      <c r="D289" s="110" t="s">
        <v>634</v>
      </c>
      <c r="E289" s="6"/>
      <c r="F289" s="123">
        <f>SUM($C$289) - SUM($C$292, $C$304)</f>
        <v>0</v>
      </c>
      <c r="G289" s="121" t="str">
        <f t="shared" si="11"/>
        <v>OK</v>
      </c>
      <c r="H289" s="121" t="str">
        <f t="shared" si="10"/>
        <v>OK</v>
      </c>
      <c r="I289" s="121" t="str">
        <f>IF(AND($C289&gt;0, NOT($C$190&gt;0)), "Row " &amp; ROW($C$190) &amp; " should be positive!", "OK")</f>
        <v>OK</v>
      </c>
    </row>
    <row r="290" spans="1:9" x14ac:dyDescent="0.2">
      <c r="A290" s="4" t="s">
        <v>13</v>
      </c>
      <c r="B290" s="5" t="s">
        <v>107</v>
      </c>
      <c r="C290" s="112">
        <f xml:space="preserve"> SUM($C$293, $C$305)</f>
        <v>0</v>
      </c>
      <c r="D290" s="110" t="s">
        <v>634</v>
      </c>
      <c r="E290" s="6"/>
      <c r="F290" s="123">
        <f>SUM($C$290) - SUM($C$293, $C$305)</f>
        <v>0</v>
      </c>
      <c r="G290" s="121" t="str">
        <f t="shared" si="11"/>
        <v>OK</v>
      </c>
      <c r="H290" s="121" t="str">
        <f t="shared" si="10"/>
        <v>OK</v>
      </c>
      <c r="I290" s="121" t="str">
        <f>IF(AND($C290&gt;0, NOT($C$191&gt;0)), "Row " &amp; ROW($C$191) &amp; " should be positive!", "OK")</f>
        <v>OK</v>
      </c>
    </row>
    <row r="291" spans="1:9" x14ac:dyDescent="0.2">
      <c r="A291" s="4" t="s">
        <v>1</v>
      </c>
      <c r="B291" s="5" t="s">
        <v>108</v>
      </c>
      <c r="C291" s="112">
        <f xml:space="preserve"> SUM($C$294, $C$297, $C$300)</f>
        <v>0</v>
      </c>
      <c r="D291" s="110" t="s">
        <v>634</v>
      </c>
      <c r="E291" s="6"/>
      <c r="F291" s="123">
        <f>SUM($C$291) - SUM($C$294, $C$297, $C$300)</f>
        <v>0</v>
      </c>
      <c r="G291" s="121" t="str">
        <f t="shared" si="11"/>
        <v>OK</v>
      </c>
      <c r="H291" s="121" t="str">
        <f t="shared" si="10"/>
        <v>OK</v>
      </c>
      <c r="I291" s="121" t="str">
        <f>IF(AND($C291&gt;0, NOT($C$192&gt;0)), "Row " &amp; ROW($C$192) &amp; " should be positive!", "OK")</f>
        <v>OK</v>
      </c>
    </row>
    <row r="292" spans="1:9" x14ac:dyDescent="0.2">
      <c r="A292" s="4" t="s">
        <v>12</v>
      </c>
      <c r="B292" s="5" t="s">
        <v>108</v>
      </c>
      <c r="C292" s="112">
        <f xml:space="preserve"> SUM($C$295, $C$298, $C$301)</f>
        <v>0</v>
      </c>
      <c r="D292" s="110" t="s">
        <v>634</v>
      </c>
      <c r="E292" s="6"/>
      <c r="F292" s="123">
        <f>SUM($C$292) - SUM($C$295, $C$298, $C$301)</f>
        <v>0</v>
      </c>
      <c r="G292" s="121" t="str">
        <f t="shared" si="11"/>
        <v>OK</v>
      </c>
      <c r="H292" s="121" t="str">
        <f t="shared" si="10"/>
        <v>OK</v>
      </c>
      <c r="I292" s="121" t="str">
        <f>IF(AND($C292&gt;0, NOT($C$193&gt;0)), "Row " &amp; ROW($C$193) &amp; " should be positive!", "OK")</f>
        <v>OK</v>
      </c>
    </row>
    <row r="293" spans="1:9" x14ac:dyDescent="0.2">
      <c r="A293" s="4" t="s">
        <v>13</v>
      </c>
      <c r="B293" s="5" t="s">
        <v>108</v>
      </c>
      <c r="C293" s="112">
        <f xml:space="preserve"> SUM($C$296, $C$299, $C$302)</f>
        <v>0</v>
      </c>
      <c r="D293" s="110" t="s">
        <v>634</v>
      </c>
      <c r="E293" s="6"/>
      <c r="F293" s="123">
        <f>SUM($C$293) - SUM($C$296, $C$299, $C$302)</f>
        <v>0</v>
      </c>
      <c r="G293" s="121" t="str">
        <f t="shared" si="11"/>
        <v>OK</v>
      </c>
      <c r="H293" s="121" t="str">
        <f t="shared" si="10"/>
        <v>OK</v>
      </c>
      <c r="I293" s="121" t="str">
        <f>IF(AND($C293&gt;0, NOT($C$194&gt;0)), "Row " &amp; ROW($C$194) &amp; " should be positive!", "OK")</f>
        <v>OK</v>
      </c>
    </row>
    <row r="294" spans="1:9" x14ac:dyDescent="0.2">
      <c r="A294" s="4" t="s">
        <v>1</v>
      </c>
      <c r="B294" s="5" t="s">
        <v>109</v>
      </c>
      <c r="C294" s="113">
        <v>0</v>
      </c>
      <c r="D294" s="110" t="s">
        <v>634</v>
      </c>
      <c r="E294" s="6"/>
      <c r="G294" s="121" t="str">
        <f t="shared" si="11"/>
        <v>OK</v>
      </c>
      <c r="H294" s="121" t="str">
        <f t="shared" si="10"/>
        <v>OK</v>
      </c>
      <c r="I294" s="121" t="str">
        <f>IF(AND($C294&gt;0, NOT($C$195&gt;0)), "Row " &amp; ROW($C$195) &amp; " should be positive!", "OK")</f>
        <v>OK</v>
      </c>
    </row>
    <row r="295" spans="1:9" x14ac:dyDescent="0.2">
      <c r="A295" s="4" t="s">
        <v>12</v>
      </c>
      <c r="B295" s="5" t="s">
        <v>109</v>
      </c>
      <c r="C295" s="113">
        <v>0</v>
      </c>
      <c r="D295" s="110" t="s">
        <v>634</v>
      </c>
      <c r="E295" s="6"/>
      <c r="G295" s="121" t="str">
        <f t="shared" si="11"/>
        <v>OK</v>
      </c>
      <c r="H295" s="121" t="str">
        <f t="shared" si="10"/>
        <v>OK</v>
      </c>
      <c r="I295" s="121" t="str">
        <f>IF(AND($C295&gt;0, NOT($C$196&gt;0)), "Row " &amp; ROW($C$196) &amp; " should be positive!", "OK")</f>
        <v>OK</v>
      </c>
    </row>
    <row r="296" spans="1:9" x14ac:dyDescent="0.2">
      <c r="A296" s="4" t="s">
        <v>13</v>
      </c>
      <c r="B296" s="5" t="s">
        <v>109</v>
      </c>
      <c r="C296" s="113">
        <v>0</v>
      </c>
      <c r="D296" s="110" t="s">
        <v>634</v>
      </c>
      <c r="E296" s="6"/>
      <c r="G296" s="121" t="str">
        <f t="shared" si="11"/>
        <v>OK</v>
      </c>
      <c r="H296" s="121" t="str">
        <f t="shared" si="10"/>
        <v>OK</v>
      </c>
      <c r="I296" s="121" t="str">
        <f>IF(AND($C296&gt;0, NOT($C$197&gt;0)), "Row " &amp; ROW($C$197) &amp; " should be positive!", "OK")</f>
        <v>OK</v>
      </c>
    </row>
    <row r="297" spans="1:9" x14ac:dyDescent="0.2">
      <c r="A297" s="4" t="s">
        <v>1</v>
      </c>
      <c r="B297" s="5" t="s">
        <v>110</v>
      </c>
      <c r="C297" s="113">
        <v>0</v>
      </c>
      <c r="D297" s="110" t="s">
        <v>634</v>
      </c>
      <c r="E297" s="6"/>
      <c r="G297" s="121" t="str">
        <f t="shared" si="11"/>
        <v>OK</v>
      </c>
      <c r="H297" s="121" t="str">
        <f t="shared" si="10"/>
        <v>OK</v>
      </c>
      <c r="I297" s="121" t="str">
        <f>IF(AND($C297&gt;0, NOT($C$198&gt;0)), "Row " &amp; ROW($C$198) &amp; " should be positive!", "OK")</f>
        <v>OK</v>
      </c>
    </row>
    <row r="298" spans="1:9" x14ac:dyDescent="0.2">
      <c r="A298" s="4" t="s">
        <v>12</v>
      </c>
      <c r="B298" s="5" t="s">
        <v>110</v>
      </c>
      <c r="C298" s="113">
        <v>0</v>
      </c>
      <c r="D298" s="110" t="s">
        <v>634</v>
      </c>
      <c r="E298" s="6"/>
      <c r="G298" s="121" t="str">
        <f t="shared" si="11"/>
        <v>OK</v>
      </c>
      <c r="H298" s="121" t="str">
        <f t="shared" si="10"/>
        <v>OK</v>
      </c>
      <c r="I298" s="121" t="str">
        <f>IF(AND($C298&gt;0, NOT($C$199&gt;0)), "Row " &amp; ROW($C$199) &amp; " should be positive!", "OK")</f>
        <v>OK</v>
      </c>
    </row>
    <row r="299" spans="1:9" x14ac:dyDescent="0.2">
      <c r="A299" s="4" t="s">
        <v>13</v>
      </c>
      <c r="B299" s="5" t="s">
        <v>110</v>
      </c>
      <c r="C299" s="113">
        <v>0</v>
      </c>
      <c r="D299" s="110" t="s">
        <v>634</v>
      </c>
      <c r="E299" s="6"/>
      <c r="G299" s="121" t="str">
        <f t="shared" si="11"/>
        <v>OK</v>
      </c>
      <c r="H299" s="121" t="str">
        <f t="shared" si="10"/>
        <v>OK</v>
      </c>
      <c r="I299" s="121" t="str">
        <f>IF(AND($C299&gt;0, NOT($C$200&gt;0)), "Row " &amp; ROW($C$200) &amp; " should be positive!", "OK")</f>
        <v>OK</v>
      </c>
    </row>
    <row r="300" spans="1:9" x14ac:dyDescent="0.2">
      <c r="A300" s="4" t="s">
        <v>1</v>
      </c>
      <c r="B300" s="5" t="s">
        <v>111</v>
      </c>
      <c r="C300" s="113">
        <v>0</v>
      </c>
      <c r="D300" s="110" t="s">
        <v>634</v>
      </c>
      <c r="E300" s="6"/>
      <c r="G300" s="121" t="str">
        <f t="shared" si="11"/>
        <v>OK</v>
      </c>
      <c r="H300" s="121" t="str">
        <f t="shared" si="10"/>
        <v>OK</v>
      </c>
      <c r="I300" s="121" t="str">
        <f>IF(AND($C300&gt;0, NOT($C$201&gt;0)), "Row " &amp; ROW($C$201) &amp; " should be positive!", "OK")</f>
        <v>OK</v>
      </c>
    </row>
    <row r="301" spans="1:9" x14ac:dyDescent="0.2">
      <c r="A301" s="4" t="s">
        <v>12</v>
      </c>
      <c r="B301" s="5" t="s">
        <v>111</v>
      </c>
      <c r="C301" s="113">
        <v>0</v>
      </c>
      <c r="D301" s="110" t="s">
        <v>634</v>
      </c>
      <c r="E301" s="6"/>
      <c r="G301" s="121" t="str">
        <f t="shared" si="11"/>
        <v>OK</v>
      </c>
      <c r="H301" s="121" t="str">
        <f t="shared" si="10"/>
        <v>OK</v>
      </c>
      <c r="I301" s="121" t="str">
        <f>IF(AND($C301&gt;0, NOT($C$202&gt;0)), "Row " &amp; ROW($C$202) &amp; " should be positive!", "OK")</f>
        <v>OK</v>
      </c>
    </row>
    <row r="302" spans="1:9" x14ac:dyDescent="0.2">
      <c r="A302" s="4" t="s">
        <v>13</v>
      </c>
      <c r="B302" s="5" t="s">
        <v>111</v>
      </c>
      <c r="C302" s="113">
        <v>0</v>
      </c>
      <c r="D302" s="110" t="s">
        <v>634</v>
      </c>
      <c r="E302" s="6"/>
      <c r="G302" s="121" t="str">
        <f t="shared" si="11"/>
        <v>OK</v>
      </c>
      <c r="H302" s="121" t="str">
        <f t="shared" si="10"/>
        <v>OK</v>
      </c>
      <c r="I302" s="121" t="str">
        <f>IF(AND($C302&gt;0, NOT($C$203&gt;0)), "Row " &amp; ROW($C$203) &amp; " should be positive!", "OK")</f>
        <v>OK</v>
      </c>
    </row>
    <row r="303" spans="1:9" x14ac:dyDescent="0.2">
      <c r="A303" s="4" t="s">
        <v>1</v>
      </c>
      <c r="B303" s="5" t="s">
        <v>112</v>
      </c>
      <c r="C303" s="112">
        <f xml:space="preserve"> SUM($C$315, $C$318, $C$321, $C$324, $C$327)</f>
        <v>0</v>
      </c>
      <c r="D303" s="110" t="s">
        <v>634</v>
      </c>
      <c r="E303" s="6"/>
      <c r="F303" s="123">
        <f>SUM($C$303) - SUM($C$306, $C$309, $C$312)</f>
        <v>0</v>
      </c>
      <c r="G303" s="121" t="str">
        <f t="shared" si="11"/>
        <v>OK</v>
      </c>
      <c r="H303" s="121" t="str">
        <f t="shared" si="10"/>
        <v>OK</v>
      </c>
      <c r="I303" s="121" t="str">
        <f>IF(AND($C303&gt;0, NOT($C$204&gt;0)), "Row " &amp; ROW($C$204) &amp; " should be positive!", "OK")</f>
        <v>OK</v>
      </c>
    </row>
    <row r="304" spans="1:9" x14ac:dyDescent="0.2">
      <c r="A304" s="4" t="s">
        <v>12</v>
      </c>
      <c r="B304" s="5" t="s">
        <v>112</v>
      </c>
      <c r="C304" s="112">
        <f xml:space="preserve"> SUM($C$316, $C$319, $C$322, $C$325, $C$328)</f>
        <v>0</v>
      </c>
      <c r="D304" s="110" t="s">
        <v>634</v>
      </c>
      <c r="E304" s="6"/>
      <c r="F304" s="123">
        <f>SUM($C$304) - SUM($C$307, $C$310, $C$313)</f>
        <v>0</v>
      </c>
      <c r="G304" s="121" t="str">
        <f t="shared" si="11"/>
        <v>OK</v>
      </c>
      <c r="H304" s="121" t="str">
        <f t="shared" si="10"/>
        <v>OK</v>
      </c>
      <c r="I304" s="121" t="str">
        <f>IF(AND($C304&gt;0, NOT($C$205&gt;0)), "Row " &amp; ROW($C$205) &amp; " should be positive!", "OK")</f>
        <v>OK</v>
      </c>
    </row>
    <row r="305" spans="1:9" x14ac:dyDescent="0.2">
      <c r="A305" s="4" t="s">
        <v>13</v>
      </c>
      <c r="B305" s="5" t="s">
        <v>112</v>
      </c>
      <c r="C305" s="112">
        <f xml:space="preserve"> SUM($C$317, $C$320, $C$323, $C$326, $C$329)</f>
        <v>0</v>
      </c>
      <c r="D305" s="110" t="s">
        <v>634</v>
      </c>
      <c r="E305" s="6"/>
      <c r="F305" s="123">
        <f>SUM($C$305) - SUM($C$308, $C$311, $C$314)</f>
        <v>0</v>
      </c>
      <c r="G305" s="121" t="str">
        <f t="shared" si="11"/>
        <v>OK</v>
      </c>
      <c r="H305" s="121" t="str">
        <f t="shared" si="10"/>
        <v>OK</v>
      </c>
      <c r="I305" s="121" t="str">
        <f>IF(AND($C305&gt;0, NOT($C$206&gt;0)), "Row " &amp; ROW($C$206) &amp; " should be positive!", "OK")</f>
        <v>OK</v>
      </c>
    </row>
    <row r="306" spans="1:9" x14ac:dyDescent="0.2">
      <c r="A306" s="4" t="s">
        <v>1</v>
      </c>
      <c r="B306" s="5" t="s">
        <v>113</v>
      </c>
      <c r="C306" s="113">
        <v>0</v>
      </c>
      <c r="D306" s="110" t="s">
        <v>634</v>
      </c>
      <c r="E306" s="6"/>
      <c r="F306" s="123">
        <f>SUM($C$303) - SUM($C$315, $C$318, $C$321, $C$324, $C$327)</f>
        <v>0</v>
      </c>
      <c r="G306" s="121" t="str">
        <f t="shared" si="11"/>
        <v>OK</v>
      </c>
      <c r="H306" s="121" t="str">
        <f t="shared" si="10"/>
        <v>OK</v>
      </c>
      <c r="I306" s="121" t="str">
        <f>IF(AND($C306&gt;0, NOT($C$207&gt;0)), "Row " &amp; ROW($C$207) &amp; " should be positive!", "OK")</f>
        <v>OK</v>
      </c>
    </row>
    <row r="307" spans="1:9" x14ac:dyDescent="0.2">
      <c r="A307" s="4" t="s">
        <v>12</v>
      </c>
      <c r="B307" s="5" t="s">
        <v>113</v>
      </c>
      <c r="C307" s="113">
        <v>0</v>
      </c>
      <c r="D307" s="110" t="s">
        <v>634</v>
      </c>
      <c r="E307" s="6"/>
      <c r="F307" s="123">
        <f>SUM($C$304) - SUM($C$316, $C$319, $C$322, $C$325, $C$328)</f>
        <v>0</v>
      </c>
      <c r="G307" s="121" t="str">
        <f t="shared" si="11"/>
        <v>OK</v>
      </c>
      <c r="H307" s="121" t="str">
        <f t="shared" si="10"/>
        <v>OK</v>
      </c>
      <c r="I307" s="121" t="str">
        <f>IF(AND($C307&gt;0, NOT($C$208&gt;0)), "Row " &amp; ROW($C$208) &amp; " should be positive!", "OK")</f>
        <v>OK</v>
      </c>
    </row>
    <row r="308" spans="1:9" x14ac:dyDescent="0.2">
      <c r="A308" s="4" t="s">
        <v>13</v>
      </c>
      <c r="B308" s="5" t="s">
        <v>113</v>
      </c>
      <c r="C308" s="113">
        <v>0</v>
      </c>
      <c r="D308" s="110" t="s">
        <v>634</v>
      </c>
      <c r="E308" s="6"/>
      <c r="F308" s="123">
        <f>SUM($C$305) - SUM($C$317, $C$320, $C$323, $C$326, $C$329)</f>
        <v>0</v>
      </c>
      <c r="G308" s="121" t="str">
        <f t="shared" si="11"/>
        <v>OK</v>
      </c>
      <c r="H308" s="121" t="str">
        <f t="shared" si="10"/>
        <v>OK</v>
      </c>
      <c r="I308" s="121" t="str">
        <f>IF(AND($C308&gt;0, NOT($C$209&gt;0)), "Row " &amp; ROW($C$209) &amp; " should be positive!", "OK")</f>
        <v>OK</v>
      </c>
    </row>
    <row r="309" spans="1:9" x14ac:dyDescent="0.2">
      <c r="A309" s="4" t="s">
        <v>1</v>
      </c>
      <c r="B309" s="5" t="s">
        <v>114</v>
      </c>
      <c r="C309" s="113">
        <v>0</v>
      </c>
      <c r="D309" s="110" t="s">
        <v>634</v>
      </c>
      <c r="E309" s="6"/>
      <c r="G309" s="121" t="str">
        <f t="shared" si="11"/>
        <v>OK</v>
      </c>
      <c r="H309" s="121" t="str">
        <f t="shared" si="10"/>
        <v>OK</v>
      </c>
      <c r="I309" s="121" t="str">
        <f>IF(AND($C309&gt;0, NOT($C$210&gt;0)), "Row " &amp; ROW($C$210) &amp; " should be positive!", "OK")</f>
        <v>OK</v>
      </c>
    </row>
    <row r="310" spans="1:9" x14ac:dyDescent="0.2">
      <c r="A310" s="4" t="s">
        <v>12</v>
      </c>
      <c r="B310" s="5" t="s">
        <v>114</v>
      </c>
      <c r="C310" s="113">
        <v>0</v>
      </c>
      <c r="D310" s="110" t="s">
        <v>634</v>
      </c>
      <c r="E310" s="6"/>
      <c r="G310" s="121" t="str">
        <f t="shared" si="11"/>
        <v>OK</v>
      </c>
      <c r="H310" s="121" t="str">
        <f t="shared" si="10"/>
        <v>OK</v>
      </c>
      <c r="I310" s="121" t="str">
        <f>IF(AND($C310&gt;0, NOT($C$211&gt;0)), "Row " &amp; ROW($C$211) &amp; " should be positive!", "OK")</f>
        <v>OK</v>
      </c>
    </row>
    <row r="311" spans="1:9" x14ac:dyDescent="0.2">
      <c r="A311" s="4" t="s">
        <v>13</v>
      </c>
      <c r="B311" s="5" t="s">
        <v>114</v>
      </c>
      <c r="C311" s="113">
        <v>0</v>
      </c>
      <c r="D311" s="110" t="s">
        <v>634</v>
      </c>
      <c r="E311" s="6"/>
      <c r="G311" s="121" t="str">
        <f t="shared" si="11"/>
        <v>OK</v>
      </c>
      <c r="H311" s="121" t="str">
        <f t="shared" si="10"/>
        <v>OK</v>
      </c>
      <c r="I311" s="121" t="str">
        <f>IF(AND($C311&gt;0, NOT($C$212&gt;0)), "Row " &amp; ROW($C$212) &amp; " should be positive!", "OK")</f>
        <v>OK</v>
      </c>
    </row>
    <row r="312" spans="1:9" x14ac:dyDescent="0.2">
      <c r="A312" s="4" t="s">
        <v>1</v>
      </c>
      <c r="B312" s="5" t="s">
        <v>115</v>
      </c>
      <c r="C312" s="113">
        <v>0</v>
      </c>
      <c r="D312" s="110" t="s">
        <v>634</v>
      </c>
      <c r="E312" s="6"/>
      <c r="G312" s="121" t="str">
        <f t="shared" si="11"/>
        <v>OK</v>
      </c>
      <c r="H312" s="121" t="str">
        <f t="shared" si="10"/>
        <v>OK</v>
      </c>
      <c r="I312" s="121" t="str">
        <f>IF(AND($C312&gt;0, NOT($C$213&gt;0)), "Row " &amp; ROW($C$213) &amp; " should be positive!", "OK")</f>
        <v>OK</v>
      </c>
    </row>
    <row r="313" spans="1:9" x14ac:dyDescent="0.2">
      <c r="A313" s="4" t="s">
        <v>12</v>
      </c>
      <c r="B313" s="5" t="s">
        <v>115</v>
      </c>
      <c r="C313" s="113">
        <v>0</v>
      </c>
      <c r="D313" s="110" t="s">
        <v>634</v>
      </c>
      <c r="E313" s="6"/>
      <c r="G313" s="121" t="str">
        <f t="shared" si="11"/>
        <v>OK</v>
      </c>
      <c r="H313" s="121" t="str">
        <f t="shared" si="10"/>
        <v>OK</v>
      </c>
      <c r="I313" s="121" t="str">
        <f>IF(AND($C313&gt;0, NOT($C$214&gt;0)), "Row " &amp; ROW($C$214) &amp; " should be positive!", "OK")</f>
        <v>OK</v>
      </c>
    </row>
    <row r="314" spans="1:9" x14ac:dyDescent="0.2">
      <c r="A314" s="4" t="s">
        <v>13</v>
      </c>
      <c r="B314" s="5" t="s">
        <v>115</v>
      </c>
      <c r="C314" s="113">
        <v>0</v>
      </c>
      <c r="D314" s="110" t="s">
        <v>634</v>
      </c>
      <c r="E314" s="6"/>
      <c r="G314" s="121" t="str">
        <f t="shared" si="11"/>
        <v>OK</v>
      </c>
      <c r="H314" s="121" t="str">
        <f t="shared" si="10"/>
        <v>OK</v>
      </c>
      <c r="I314" s="121" t="str">
        <f>IF(AND($C314&gt;0, NOT($C$215&gt;0)), "Row " &amp; ROW($C$215) &amp; " should be positive!", "OK")</f>
        <v>OK</v>
      </c>
    </row>
    <row r="315" spans="1:9" x14ac:dyDescent="0.2">
      <c r="A315" s="4" t="s">
        <v>1</v>
      </c>
      <c r="B315" s="5" t="s">
        <v>116</v>
      </c>
      <c r="C315" s="113">
        <v>0</v>
      </c>
      <c r="D315" s="110" t="s">
        <v>634</v>
      </c>
      <c r="E315" s="6"/>
      <c r="G315" s="121" t="str">
        <f t="shared" si="11"/>
        <v>OK</v>
      </c>
      <c r="H315" s="121" t="str">
        <f t="shared" si="10"/>
        <v>OK</v>
      </c>
      <c r="I315" s="121" t="str">
        <f>IF(AND($C315&gt;0, NOT($C$216&gt;0)), "Row " &amp; ROW($C$216) &amp; " should be positive!", "OK")</f>
        <v>OK</v>
      </c>
    </row>
    <row r="316" spans="1:9" x14ac:dyDescent="0.2">
      <c r="A316" s="4" t="s">
        <v>12</v>
      </c>
      <c r="B316" s="5" t="s">
        <v>116</v>
      </c>
      <c r="C316" s="113">
        <v>0</v>
      </c>
      <c r="D316" s="110" t="s">
        <v>634</v>
      </c>
      <c r="E316" s="6"/>
      <c r="G316" s="121" t="str">
        <f t="shared" si="11"/>
        <v>OK</v>
      </c>
      <c r="H316" s="121" t="str">
        <f t="shared" si="10"/>
        <v>OK</v>
      </c>
      <c r="I316" s="121" t="str">
        <f>IF(AND($C316&gt;0, NOT($C$217&gt;0)), "Row " &amp; ROW($C$217) &amp; " should be positive!", "OK")</f>
        <v>OK</v>
      </c>
    </row>
    <row r="317" spans="1:9" x14ac:dyDescent="0.2">
      <c r="A317" s="4" t="s">
        <v>13</v>
      </c>
      <c r="B317" s="5" t="s">
        <v>116</v>
      </c>
      <c r="C317" s="113">
        <v>0</v>
      </c>
      <c r="D317" s="110" t="s">
        <v>634</v>
      </c>
      <c r="E317" s="6"/>
      <c r="G317" s="121" t="str">
        <f t="shared" si="11"/>
        <v>OK</v>
      </c>
      <c r="H317" s="121" t="str">
        <f t="shared" si="10"/>
        <v>OK</v>
      </c>
      <c r="I317" s="121" t="str">
        <f>IF(AND($C317&gt;0, NOT($C$218&gt;0)), "Row " &amp; ROW($C$218) &amp; " should be positive!", "OK")</f>
        <v>OK</v>
      </c>
    </row>
    <row r="318" spans="1:9" x14ac:dyDescent="0.2">
      <c r="A318" s="4" t="s">
        <v>1</v>
      </c>
      <c r="B318" s="5" t="s">
        <v>117</v>
      </c>
      <c r="C318" s="113">
        <v>0</v>
      </c>
      <c r="D318" s="110" t="s">
        <v>634</v>
      </c>
      <c r="E318" s="6"/>
      <c r="G318" s="121" t="str">
        <f t="shared" si="11"/>
        <v>OK</v>
      </c>
      <c r="H318" s="121" t="str">
        <f t="shared" si="10"/>
        <v>OK</v>
      </c>
      <c r="I318" s="121" t="str">
        <f>IF(AND($C318&gt;0, NOT($C$219&gt;0)), "Row " &amp; ROW($C$219) &amp; " should be positive!", "OK")</f>
        <v>OK</v>
      </c>
    </row>
    <row r="319" spans="1:9" x14ac:dyDescent="0.2">
      <c r="A319" s="4" t="s">
        <v>12</v>
      </c>
      <c r="B319" s="5" t="s">
        <v>117</v>
      </c>
      <c r="C319" s="113">
        <v>0</v>
      </c>
      <c r="D319" s="110" t="s">
        <v>634</v>
      </c>
      <c r="E319" s="6"/>
      <c r="G319" s="121" t="str">
        <f t="shared" si="11"/>
        <v>OK</v>
      </c>
      <c r="H319" s="121" t="str">
        <f t="shared" si="10"/>
        <v>OK</v>
      </c>
      <c r="I319" s="121" t="str">
        <f>IF(AND($C319&gt;0, NOT($C$220&gt;0)), "Row " &amp; ROW($C$220) &amp; " should be positive!", "OK")</f>
        <v>OK</v>
      </c>
    </row>
    <row r="320" spans="1:9" x14ac:dyDescent="0.2">
      <c r="A320" s="4" t="s">
        <v>13</v>
      </c>
      <c r="B320" s="5" t="s">
        <v>117</v>
      </c>
      <c r="C320" s="113">
        <v>0</v>
      </c>
      <c r="D320" s="110" t="s">
        <v>634</v>
      </c>
      <c r="E320" s="6"/>
      <c r="G320" s="121" t="str">
        <f t="shared" si="11"/>
        <v>OK</v>
      </c>
      <c r="H320" s="121" t="str">
        <f t="shared" si="10"/>
        <v>OK</v>
      </c>
      <c r="I320" s="121" t="str">
        <f>IF(AND($C320&gt;0, NOT($C$221&gt;0)), "Row " &amp; ROW($C$221) &amp; " should be positive!", "OK")</f>
        <v>OK</v>
      </c>
    </row>
    <row r="321" spans="1:9" x14ac:dyDescent="0.2">
      <c r="A321" s="4" t="s">
        <v>1</v>
      </c>
      <c r="B321" s="5" t="s">
        <v>118</v>
      </c>
      <c r="C321" s="113">
        <v>0</v>
      </c>
      <c r="D321" s="110" t="s">
        <v>634</v>
      </c>
      <c r="E321" s="6"/>
      <c r="G321" s="121" t="str">
        <f t="shared" si="11"/>
        <v>OK</v>
      </c>
      <c r="H321" s="121" t="str">
        <f t="shared" si="10"/>
        <v>OK</v>
      </c>
      <c r="I321" s="121" t="str">
        <f>IF(AND($C321&gt;0, NOT($C$222&gt;0)), "Row " &amp; ROW($C$222) &amp; " should be positive!", "OK")</f>
        <v>OK</v>
      </c>
    </row>
    <row r="322" spans="1:9" x14ac:dyDescent="0.2">
      <c r="A322" s="4" t="s">
        <v>12</v>
      </c>
      <c r="B322" s="5" t="s">
        <v>118</v>
      </c>
      <c r="C322" s="113">
        <v>0</v>
      </c>
      <c r="D322" s="110" t="s">
        <v>634</v>
      </c>
      <c r="E322" s="6"/>
      <c r="G322" s="121" t="str">
        <f t="shared" si="11"/>
        <v>OK</v>
      </c>
      <c r="H322" s="121" t="str">
        <f t="shared" si="10"/>
        <v>OK</v>
      </c>
      <c r="I322" s="121" t="str">
        <f>IF(AND($C322&gt;0, NOT($C$223&gt;0)), "Row " &amp; ROW($C$223) &amp; " should be positive!", "OK")</f>
        <v>OK</v>
      </c>
    </row>
    <row r="323" spans="1:9" x14ac:dyDescent="0.2">
      <c r="A323" s="4" t="s">
        <v>13</v>
      </c>
      <c r="B323" s="5" t="s">
        <v>118</v>
      </c>
      <c r="C323" s="113">
        <v>0</v>
      </c>
      <c r="D323" s="110" t="s">
        <v>634</v>
      </c>
      <c r="E323" s="6"/>
      <c r="G323" s="121" t="str">
        <f t="shared" si="11"/>
        <v>OK</v>
      </c>
      <c r="H323" s="121" t="str">
        <f t="shared" si="10"/>
        <v>OK</v>
      </c>
      <c r="I323" s="121" t="str">
        <f>IF(AND($C323&gt;0, NOT($C$224&gt;0)), "Row " &amp; ROW($C$224) &amp; " should be positive!", "OK")</f>
        <v>OK</v>
      </c>
    </row>
    <row r="324" spans="1:9" x14ac:dyDescent="0.2">
      <c r="A324" s="4" t="s">
        <v>1</v>
      </c>
      <c r="B324" s="5" t="s">
        <v>119</v>
      </c>
      <c r="C324" s="113">
        <v>0</v>
      </c>
      <c r="D324" s="110" t="s">
        <v>634</v>
      </c>
      <c r="E324" s="6"/>
      <c r="G324" s="121" t="str">
        <f t="shared" si="11"/>
        <v>OK</v>
      </c>
      <c r="H324" s="121" t="str">
        <f t="shared" ref="H324:H332" si="12">IF(AND($C324&gt;0, $D324= "NA"), "Flag should be OK", "OK")</f>
        <v>OK</v>
      </c>
      <c r="I324" s="121" t="str">
        <f>IF(AND($C324&gt;0, NOT($C$225&gt;0)), "Row " &amp; ROW($C$225) &amp; " should be positive!", "OK")</f>
        <v>OK</v>
      </c>
    </row>
    <row r="325" spans="1:9" x14ac:dyDescent="0.2">
      <c r="A325" s="4" t="s">
        <v>12</v>
      </c>
      <c r="B325" s="5" t="s">
        <v>119</v>
      </c>
      <c r="C325" s="113">
        <v>0</v>
      </c>
      <c r="D325" s="110" t="s">
        <v>634</v>
      </c>
      <c r="E325" s="6"/>
      <c r="G325" s="121" t="str">
        <f t="shared" si="11"/>
        <v>OK</v>
      </c>
      <c r="H325" s="121" t="str">
        <f t="shared" si="12"/>
        <v>OK</v>
      </c>
      <c r="I325" s="121" t="str">
        <f>IF(AND($C325&gt;0, NOT($C$226&gt;0)), "Row " &amp; ROW($C$226) &amp; " should be positive!", "OK")</f>
        <v>OK</v>
      </c>
    </row>
    <row r="326" spans="1:9" x14ac:dyDescent="0.2">
      <c r="A326" s="4" t="s">
        <v>13</v>
      </c>
      <c r="B326" s="5" t="s">
        <v>119</v>
      </c>
      <c r="C326" s="113">
        <v>0</v>
      </c>
      <c r="D326" s="110" t="s">
        <v>634</v>
      </c>
      <c r="E326" s="6"/>
      <c r="G326" s="121" t="str">
        <f t="shared" ref="G326:G332" si="13">IF(OR(ISBLANK($C326), ISBLANK($D326)), "missing", "OK")</f>
        <v>OK</v>
      </c>
      <c r="H326" s="121" t="str">
        <f t="shared" si="12"/>
        <v>OK</v>
      </c>
      <c r="I326" s="121" t="str">
        <f>IF(AND($C326&gt;0, NOT($C$227&gt;0)), "Row " &amp; ROW($C$227) &amp; " should be positive!", "OK")</f>
        <v>OK</v>
      </c>
    </row>
    <row r="327" spans="1:9" x14ac:dyDescent="0.2">
      <c r="A327" s="4" t="s">
        <v>1</v>
      </c>
      <c r="B327" s="5" t="s">
        <v>120</v>
      </c>
      <c r="C327" s="113">
        <v>0</v>
      </c>
      <c r="D327" s="110" t="s">
        <v>634</v>
      </c>
      <c r="E327" s="6"/>
      <c r="G327" s="121" t="str">
        <f t="shared" si="13"/>
        <v>OK</v>
      </c>
      <c r="H327" s="121" t="str">
        <f t="shared" si="12"/>
        <v>OK</v>
      </c>
      <c r="I327" s="121" t="str">
        <f>IF(AND($C327&gt;0, NOT($C$228&gt;0)), "Row " &amp; ROW($C$228) &amp; " should be positive!", "OK")</f>
        <v>OK</v>
      </c>
    </row>
    <row r="328" spans="1:9" x14ac:dyDescent="0.2">
      <c r="A328" s="4" t="s">
        <v>12</v>
      </c>
      <c r="B328" s="5" t="s">
        <v>120</v>
      </c>
      <c r="C328" s="113">
        <v>0</v>
      </c>
      <c r="D328" s="110" t="s">
        <v>634</v>
      </c>
      <c r="E328" s="6"/>
      <c r="G328" s="121" t="str">
        <f t="shared" si="13"/>
        <v>OK</v>
      </c>
      <c r="H328" s="121" t="str">
        <f t="shared" si="12"/>
        <v>OK</v>
      </c>
      <c r="I328" s="121" t="str">
        <f>IF(AND($C328&gt;0, NOT($C$229&gt;0)), "Row " &amp; ROW($C$229) &amp; " should be positive!", "OK")</f>
        <v>OK</v>
      </c>
    </row>
    <row r="329" spans="1:9" x14ac:dyDescent="0.2">
      <c r="A329" s="4" t="s">
        <v>13</v>
      </c>
      <c r="B329" s="5" t="s">
        <v>120</v>
      </c>
      <c r="C329" s="113">
        <v>0</v>
      </c>
      <c r="D329" s="110" t="s">
        <v>634</v>
      </c>
      <c r="E329" s="6"/>
      <c r="G329" s="121" t="str">
        <f t="shared" si="13"/>
        <v>OK</v>
      </c>
      <c r="H329" s="121" t="str">
        <f t="shared" si="12"/>
        <v>OK</v>
      </c>
      <c r="I329" s="121" t="str">
        <f>IF(AND($C329&gt;0, NOT($C$230&gt;0)), "Row " &amp; ROW($C$230) &amp; " should be positive!", "OK")</f>
        <v>OK</v>
      </c>
    </row>
    <row r="330" spans="1:9" x14ac:dyDescent="0.2">
      <c r="A330" s="4" t="s">
        <v>121</v>
      </c>
      <c r="B330" s="5" t="s">
        <v>122</v>
      </c>
      <c r="C330" s="113">
        <v>0</v>
      </c>
      <c r="D330" s="110" t="s">
        <v>634</v>
      </c>
      <c r="E330" s="6"/>
      <c r="G330" s="121" t="str">
        <f t="shared" si="13"/>
        <v>OK</v>
      </c>
      <c r="H330" s="121" t="str">
        <f t="shared" si="12"/>
        <v>OK</v>
      </c>
    </row>
    <row r="331" spans="1:9" x14ac:dyDescent="0.2">
      <c r="A331" s="4" t="s">
        <v>121</v>
      </c>
      <c r="B331" s="5" t="s">
        <v>123</v>
      </c>
      <c r="C331" s="113">
        <v>0</v>
      </c>
      <c r="D331" s="110" t="s">
        <v>634</v>
      </c>
      <c r="E331" s="6"/>
      <c r="G331" s="121" t="str">
        <f t="shared" si="13"/>
        <v>OK</v>
      </c>
      <c r="H331" s="121" t="str">
        <f t="shared" si="12"/>
        <v>OK</v>
      </c>
    </row>
    <row r="332" spans="1:9" x14ac:dyDescent="0.2">
      <c r="A332" s="4" t="s">
        <v>121</v>
      </c>
      <c r="B332" s="5" t="s">
        <v>124</v>
      </c>
      <c r="C332" s="113">
        <v>0</v>
      </c>
      <c r="D332" s="110" t="s">
        <v>634</v>
      </c>
      <c r="E332" s="6"/>
      <c r="G332" s="121" t="str">
        <f t="shared" si="13"/>
        <v>OK</v>
      </c>
      <c r="H332" s="121" t="str">
        <f t="shared" si="12"/>
        <v>OK</v>
      </c>
    </row>
  </sheetData>
  <sheetProtection algorithmName="SHA-512" hashValue="16PuKSJYOoyxROZiu/j/XvaUum3sGkNUsyxckVRiuBmJwQ7YJMSrasa26h1q9trSTHkDYPjvzK3sWmL9ZmAXbQ==" saltValue="Ezoz4S5nuVda3f/hEFj9IQ==" spinCount="100000" sheet="1" objects="1" scenarios="1" formatColumns="0" formatRows="0"/>
  <conditionalFormatting sqref="B233">
    <cfRule type="cellIs" dxfId="341" priority="3" stopIfTrue="1" operator="equal">
      <formula>"optional"</formula>
    </cfRule>
    <cfRule type="cellIs" dxfId="340" priority="4" stopIfTrue="1" operator="equal">
      <formula>"optional if"</formula>
    </cfRule>
  </conditionalFormatting>
  <conditionalFormatting sqref="B231:B232">
    <cfRule type="cellIs" dxfId="339" priority="1" stopIfTrue="1" operator="equal">
      <formula>"optional"</formula>
    </cfRule>
    <cfRule type="cellIs" dxfId="338" priority="2" stopIfTrue="1" operator="equal">
      <formula>"optional if"</formula>
    </cfRule>
  </conditionalFormatting>
  <conditionalFormatting sqref="C445 C442">
    <cfRule type="containsText" priority="5" stopIfTrue="1" operator="containsText" text="TRUE">
      <formula>NOT(ISERROR(SEARCH("TRUE",C442)))</formula>
    </cfRule>
    <cfRule type="cellIs" dxfId="337" priority="6" stopIfTrue="1" operator="greaterThan">
      <formula>Tolerance</formula>
    </cfRule>
    <cfRule type="cellIs" dxfId="336" priority="7" stopIfTrue="1" operator="lessThan">
      <formula>-Tolerance</formula>
    </cfRule>
  </conditionalFormatting>
  <conditionalFormatting sqref="F6:F332">
    <cfRule type="containsText" priority="8" stopIfTrue="1" operator="containsText" text="TRUE">
      <formula>NOT(ISERROR(SEARCH("TRUE",F6)))</formula>
    </cfRule>
    <cfRule type="cellIs" dxfId="335" priority="9" stopIfTrue="1" operator="greaterThan">
      <formula>Tolerance</formula>
    </cfRule>
    <cfRule type="cellIs" dxfId="334" priority="10" stopIfTrue="1" operator="lessThan">
      <formula>-Tolerance</formula>
    </cfRule>
  </conditionalFormatting>
  <conditionalFormatting sqref="G6:G332">
    <cfRule type="containsText" dxfId="333" priority="11" stopIfTrue="1" operator="containsText" text="missing">
      <formula>NOT(ISERROR(SEARCH("missing",G6)))</formula>
    </cfRule>
  </conditionalFormatting>
  <conditionalFormatting sqref="H6:H332">
    <cfRule type="containsText" dxfId="332" priority="12" stopIfTrue="1" operator="containsText" text="Flag">
      <formula>NOT(ISERROR(SEARCH("Flag",H6)))</formula>
    </cfRule>
  </conditionalFormatting>
  <conditionalFormatting sqref="I6:I332">
    <cfRule type="containsText" dxfId="331" priority="13" stopIfTrue="1" operator="containsText" text=" ">
      <formula>NOT(ISERROR(SEARCH(" ",I6)))</formula>
    </cfRule>
  </conditionalFormatting>
  <conditionalFormatting sqref="F5:I5">
    <cfRule type="cellIs" dxfId="330" priority="14" stopIfTrue="1" operator="greaterThan">
      <formula>0</formula>
    </cfRule>
  </conditionalFormatting>
  <dataValidations count="3">
    <dataValidation type="list" allowBlank="1" showInputMessage="1" showErrorMessage="1" sqref="D330:D332 D6:D131">
      <formula1>availability_payments</formula1>
    </dataValidation>
    <dataValidation type="list" allowBlank="1" showInputMessage="1" showErrorMessage="1" sqref="D132:D329">
      <formula1>availability_fraud</formula1>
    </dataValidation>
    <dataValidation type="decimal" operator="greaterThanOrEqual" allowBlank="1" showInputMessage="1" showErrorMessage="1" errorTitle="Please correct." error="Please input a number larger or equal to zero. Negative or character values are not permitted." sqref="C6:C332">
      <formula1>0</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68"/>
  <sheetViews>
    <sheetView workbookViewId="0">
      <selection activeCell="F24" sqref="F24"/>
    </sheetView>
  </sheetViews>
  <sheetFormatPr defaultRowHeight="12.75" x14ac:dyDescent="0.2"/>
  <cols>
    <col min="1" max="1" width="14.85546875" style="9" bestFit="1" customWidth="1"/>
    <col min="2" max="2" width="9.85546875" style="9" bestFit="1" customWidth="1"/>
    <col min="3" max="3" width="20.85546875" style="20" customWidth="1"/>
    <col min="4" max="4" width="14" style="20" customWidth="1"/>
    <col min="5" max="5" width="50.5703125" style="9" customWidth="1"/>
    <col min="6" max="6" width="11.85546875" style="121" customWidth="1"/>
    <col min="7" max="7" width="17" style="121" customWidth="1"/>
    <col min="8" max="8" width="19.42578125" style="121" customWidth="1"/>
    <col min="9" max="9" width="32.28515625" style="121" customWidth="1"/>
    <col min="12" max="16384" width="9.140625" style="9"/>
  </cols>
  <sheetData>
    <row r="1" spans="1:9" ht="15.75" x14ac:dyDescent="0.25">
      <c r="A1" s="7" t="s">
        <v>125</v>
      </c>
      <c r="B1" s="8"/>
      <c r="C1" s="115"/>
      <c r="D1" s="103"/>
      <c r="E1" s="8"/>
    </row>
    <row r="2" spans="1:9" x14ac:dyDescent="0.2">
      <c r="A2" s="10"/>
      <c r="B2" s="11"/>
      <c r="C2" s="116"/>
      <c r="D2" s="105"/>
      <c r="E2" s="12"/>
    </row>
    <row r="3" spans="1:9" x14ac:dyDescent="0.2">
      <c r="A3" s="13"/>
      <c r="B3" s="13"/>
      <c r="C3" s="104"/>
      <c r="D3" s="105"/>
      <c r="E3" s="12"/>
    </row>
    <row r="4" spans="1:9" ht="25.5" x14ac:dyDescent="0.2">
      <c r="A4" s="2"/>
      <c r="B4" s="2"/>
      <c r="C4" s="106" t="s">
        <v>5</v>
      </c>
      <c r="D4" s="106" t="s">
        <v>5</v>
      </c>
      <c r="E4" s="2" t="s">
        <v>6</v>
      </c>
      <c r="F4" s="125" t="s">
        <v>855</v>
      </c>
      <c r="G4" s="125" t="s">
        <v>857</v>
      </c>
      <c r="H4" s="125" t="s">
        <v>975</v>
      </c>
      <c r="I4" s="125" t="s">
        <v>858</v>
      </c>
    </row>
    <row r="5" spans="1:9" x14ac:dyDescent="0.2">
      <c r="A5" s="3" t="s">
        <v>126</v>
      </c>
      <c r="B5" s="3" t="s">
        <v>8</v>
      </c>
      <c r="C5" s="107" t="s">
        <v>851</v>
      </c>
      <c r="D5" s="108" t="s">
        <v>9</v>
      </c>
      <c r="E5" s="3" t="s">
        <v>10</v>
      </c>
      <c r="F5" s="121">
        <f>COUNTIF(F$6:F$68, "&lt;" &amp; -Tolerance) + COUNTIF(F$6:F$68, "&gt;" &amp; Tolerance) + COUNTIF(F$6:F$68, FALSE)</f>
        <v>0</v>
      </c>
      <c r="G5" s="121">
        <f>COUNTIF(G$6:G$68, "missing")</f>
        <v>0</v>
      </c>
      <c r="H5" s="121">
        <f>COUNTIF(H$6:H$68, "*Flag*" )</f>
        <v>0</v>
      </c>
      <c r="I5" s="121">
        <f>COUNTIF(I$6:I$68, "*Fraud*" ) + COUNTIF(I$6:I$68, "*positive*" )</f>
        <v>0</v>
      </c>
    </row>
    <row r="6" spans="1:9" x14ac:dyDescent="0.2">
      <c r="A6" s="4" t="s">
        <v>1</v>
      </c>
      <c r="B6" s="5" t="s">
        <v>127</v>
      </c>
      <c r="C6" s="109">
        <f xml:space="preserve"> SUM($C$9, $C$12)</f>
        <v>0</v>
      </c>
      <c r="D6" s="110" t="s">
        <v>634</v>
      </c>
      <c r="E6" s="6"/>
      <c r="F6" s="122">
        <f>SUM($C$6) - SUM($C$9, $C$12)</f>
        <v>0</v>
      </c>
      <c r="G6" s="121" t="str">
        <f t="shared" ref="G6:G37" si="0">IF(OR(ISBLANK($C6), ISBLANK($D6)), "missing", "OK")</f>
        <v>OK</v>
      </c>
      <c r="H6" s="121" t="str">
        <f t="shared" ref="H6:H23" si="1">IF(AND($C6&gt;0, $D6= "NA"), "Flag should be OK", IF($D6="E","Flag E only for fraud","OK"))</f>
        <v>OK</v>
      </c>
      <c r="I6" s="121" t="str">
        <f>IF(AND($C6&gt;0, NOT($C$15&gt;0)), "Row " &amp; ROW($C$15) &amp; " should also be positive!", IF($C$24 &gt; $C6 + Tolerance,"Fraud in row " &amp; ROW($C$24) &amp; " higher than payment", "OK"))</f>
        <v>OK</v>
      </c>
    </row>
    <row r="7" spans="1:9" x14ac:dyDescent="0.2">
      <c r="A7" s="4" t="s">
        <v>12</v>
      </c>
      <c r="B7" s="5" t="s">
        <v>127</v>
      </c>
      <c r="C7" s="109">
        <f xml:space="preserve"> SUM($C$10, $C$13)</f>
        <v>0</v>
      </c>
      <c r="D7" s="110" t="s">
        <v>634</v>
      </c>
      <c r="E7" s="6"/>
      <c r="F7" s="122">
        <f>SUM($C$7) - SUM($C$10, $C$13)</f>
        <v>0</v>
      </c>
      <c r="G7" s="121" t="str">
        <f t="shared" si="0"/>
        <v>OK</v>
      </c>
      <c r="H7" s="121" t="str">
        <f t="shared" si="1"/>
        <v>OK</v>
      </c>
      <c r="I7" s="121" t="str">
        <f>IF(AND($C7&gt;0, NOT($C$16&gt;0)), "Row " &amp; ROW($C$16) &amp; " should also be positive!", IF($C$25 &gt; $C7 + Tolerance,"Fraud in row " &amp; ROW($C$25) &amp; " higher than payment", "OK"))</f>
        <v>OK</v>
      </c>
    </row>
    <row r="8" spans="1:9" x14ac:dyDescent="0.2">
      <c r="A8" s="4" t="s">
        <v>13</v>
      </c>
      <c r="B8" s="5" t="s">
        <v>127</v>
      </c>
      <c r="C8" s="109">
        <f xml:space="preserve"> SUM($C$11, $C$14)</f>
        <v>0</v>
      </c>
      <c r="D8" s="110" t="s">
        <v>634</v>
      </c>
      <c r="E8" s="6"/>
      <c r="F8" s="122">
        <f>SUM($C$8) - SUM($C$11, $C$14)</f>
        <v>0</v>
      </c>
      <c r="G8" s="121" t="str">
        <f t="shared" si="0"/>
        <v>OK</v>
      </c>
      <c r="H8" s="121" t="str">
        <f t="shared" si="1"/>
        <v>OK</v>
      </c>
      <c r="I8" s="121" t="str">
        <f>IF(AND($C8&gt;0, NOT($C$17&gt;0)), "Row " &amp; ROW($C$17) &amp; " should also be positive!", IF($C$26 &gt; $C8 + Tolerance,"Fraud in row " &amp; ROW($C$26) &amp; " higher than payment", "OK"))</f>
        <v>OK</v>
      </c>
    </row>
    <row r="9" spans="1:9" x14ac:dyDescent="0.2">
      <c r="A9" s="4" t="s">
        <v>1</v>
      </c>
      <c r="B9" s="5" t="s">
        <v>128</v>
      </c>
      <c r="C9" s="111">
        <v>0</v>
      </c>
      <c r="D9" s="110" t="s">
        <v>634</v>
      </c>
      <c r="E9" s="6"/>
      <c r="G9" s="121" t="str">
        <f t="shared" si="0"/>
        <v>OK</v>
      </c>
      <c r="H9" s="121" t="str">
        <f t="shared" si="1"/>
        <v>OK</v>
      </c>
      <c r="I9" s="121" t="str">
        <f>IF(AND($C9&gt;0, NOT($C$18&gt;0)), "Row " &amp; ROW($C$18) &amp; " should also be positive!", IF($C$27 &gt; $C9 + Tolerance,"Fraud in row " &amp; ROW($C$27) &amp; " higher than payment", "OK"))</f>
        <v>OK</v>
      </c>
    </row>
    <row r="10" spans="1:9" x14ac:dyDescent="0.2">
      <c r="A10" s="4" t="s">
        <v>12</v>
      </c>
      <c r="B10" s="5" t="s">
        <v>128</v>
      </c>
      <c r="C10" s="111">
        <v>0</v>
      </c>
      <c r="D10" s="110" t="s">
        <v>634</v>
      </c>
      <c r="E10" s="6"/>
      <c r="G10" s="121" t="str">
        <f t="shared" si="0"/>
        <v>OK</v>
      </c>
      <c r="H10" s="121" t="str">
        <f t="shared" si="1"/>
        <v>OK</v>
      </c>
      <c r="I10" s="121" t="str">
        <f>IF(AND($C10&gt;0, NOT($C$19&gt;0)), "Row " &amp; ROW($C$19) &amp; " should also be positive!", IF($C$28 &gt; $C10 + Tolerance,"Fraud in row " &amp; ROW($C$28) &amp; " higher than payment", "OK"))</f>
        <v>OK</v>
      </c>
    </row>
    <row r="11" spans="1:9" x14ac:dyDescent="0.2">
      <c r="A11" s="4" t="s">
        <v>13</v>
      </c>
      <c r="B11" s="5" t="s">
        <v>128</v>
      </c>
      <c r="C11" s="111">
        <v>0</v>
      </c>
      <c r="D11" s="110" t="s">
        <v>634</v>
      </c>
      <c r="E11" s="6"/>
      <c r="G11" s="121" t="str">
        <f t="shared" si="0"/>
        <v>OK</v>
      </c>
      <c r="H11" s="121" t="str">
        <f t="shared" si="1"/>
        <v>OK</v>
      </c>
      <c r="I11" s="121" t="str">
        <f>IF(AND($C11&gt;0, NOT($C$20&gt;0)), "Row " &amp; ROW($C$20) &amp; " should also be positive!", IF($C$29 &gt; $C11 + Tolerance,"Fraud in row " &amp; ROW($C$29) &amp; " higher than payment", "OK"))</f>
        <v>OK</v>
      </c>
    </row>
    <row r="12" spans="1:9" x14ac:dyDescent="0.2">
      <c r="A12" s="4" t="s">
        <v>1</v>
      </c>
      <c r="B12" s="5" t="s">
        <v>129</v>
      </c>
      <c r="C12" s="111">
        <v>0</v>
      </c>
      <c r="D12" s="110" t="s">
        <v>634</v>
      </c>
      <c r="E12" s="6"/>
      <c r="G12" s="121" t="str">
        <f t="shared" si="0"/>
        <v>OK</v>
      </c>
      <c r="H12" s="121" t="str">
        <f t="shared" si="1"/>
        <v>OK</v>
      </c>
      <c r="I12" s="121" t="str">
        <f>IF(AND($C12&gt;0, NOT($C$21&gt;0)), "Row " &amp; ROW($C$21) &amp; " should also be positive!", IF($C$36 &gt; $C12 + Tolerance,"Fraud in row " &amp; ROW($C$36) &amp; " higher than payment", "OK"))</f>
        <v>OK</v>
      </c>
    </row>
    <row r="13" spans="1:9" x14ac:dyDescent="0.2">
      <c r="A13" s="4" t="s">
        <v>12</v>
      </c>
      <c r="B13" s="5" t="s">
        <v>129</v>
      </c>
      <c r="C13" s="111">
        <v>0</v>
      </c>
      <c r="D13" s="110" t="s">
        <v>634</v>
      </c>
      <c r="E13" s="6"/>
      <c r="G13" s="121" t="str">
        <f t="shared" si="0"/>
        <v>OK</v>
      </c>
      <c r="H13" s="121" t="str">
        <f t="shared" si="1"/>
        <v>OK</v>
      </c>
      <c r="I13" s="121" t="str">
        <f>IF(AND($C13&gt;0, NOT($C$22&gt;0)), "Row " &amp; ROW($C$22) &amp; " should also be positive!", IF($C$37 &gt; $C13 + Tolerance,"Fraud in row " &amp; ROW($C$37) &amp; " higher than payment", "OK"))</f>
        <v>OK</v>
      </c>
    </row>
    <row r="14" spans="1:9" x14ac:dyDescent="0.2">
      <c r="A14" s="4" t="s">
        <v>13</v>
      </c>
      <c r="B14" s="5" t="s">
        <v>129</v>
      </c>
      <c r="C14" s="111">
        <v>0</v>
      </c>
      <c r="D14" s="110" t="s">
        <v>634</v>
      </c>
      <c r="E14" s="6"/>
      <c r="G14" s="121" t="str">
        <f t="shared" si="0"/>
        <v>OK</v>
      </c>
      <c r="H14" s="121" t="str">
        <f t="shared" si="1"/>
        <v>OK</v>
      </c>
      <c r="I14" s="121" t="str">
        <f>IF(AND($C14&gt;0, NOT($C$23&gt;0)), "Row " &amp; ROW($C$23) &amp; " should also be positive!", IF($C$38 &gt; $C14 + Tolerance,"Fraud in row " &amp; ROW($C$38) &amp; " higher than payment", "OK"))</f>
        <v>OK</v>
      </c>
    </row>
    <row r="15" spans="1:9" x14ac:dyDescent="0.2">
      <c r="A15" s="4" t="s">
        <v>1</v>
      </c>
      <c r="B15" s="5" t="s">
        <v>130</v>
      </c>
      <c r="C15" s="112">
        <f xml:space="preserve"> SUM($C$18, $C$21)</f>
        <v>0</v>
      </c>
      <c r="D15" s="110" t="s">
        <v>634</v>
      </c>
      <c r="E15" s="6"/>
      <c r="F15" s="123">
        <f>SUM($C$15) - SUM($C$18, $C$21)</f>
        <v>0</v>
      </c>
      <c r="G15" s="121" t="str">
        <f t="shared" si="0"/>
        <v>OK</v>
      </c>
      <c r="H15" s="121" t="str">
        <f t="shared" si="1"/>
        <v>OK</v>
      </c>
      <c r="I15" s="121" t="str">
        <f>IF(AND($C15&gt;0, NOT($C$6&gt;0)), "Row " &amp; ROW($C$6) &amp; " should also be positive!", IF($C$45 &gt; $C15 + Tolerance,"Fraud in row " &amp; ROW($C$45) &amp; " higher than payment", "OK"))</f>
        <v>OK</v>
      </c>
    </row>
    <row r="16" spans="1:9" x14ac:dyDescent="0.2">
      <c r="A16" s="4" t="s">
        <v>12</v>
      </c>
      <c r="B16" s="5" t="s">
        <v>130</v>
      </c>
      <c r="C16" s="112">
        <f xml:space="preserve"> SUM($C$19, $C$22)</f>
        <v>0</v>
      </c>
      <c r="D16" s="110" t="s">
        <v>634</v>
      </c>
      <c r="E16" s="6"/>
      <c r="F16" s="123">
        <f>SUM($C$16) - SUM($C$19, $C$22)</f>
        <v>0</v>
      </c>
      <c r="G16" s="121" t="str">
        <f t="shared" si="0"/>
        <v>OK</v>
      </c>
      <c r="H16" s="121" t="str">
        <f t="shared" si="1"/>
        <v>OK</v>
      </c>
      <c r="I16" s="121" t="str">
        <f>IF(AND($C16&gt;0, NOT($C$7&gt;0)), "Row " &amp; ROW($C$7) &amp; " should also be positive!", IF($C$46 &gt; $C16 + Tolerance,"Fraud in row " &amp; ROW($C$46) &amp; " higher than payment", "OK"))</f>
        <v>OK</v>
      </c>
    </row>
    <row r="17" spans="1:9" x14ac:dyDescent="0.2">
      <c r="A17" s="4" t="s">
        <v>13</v>
      </c>
      <c r="B17" s="5" t="s">
        <v>130</v>
      </c>
      <c r="C17" s="112">
        <f xml:space="preserve"> SUM($C$20, $C$23)</f>
        <v>0</v>
      </c>
      <c r="D17" s="110" t="s">
        <v>634</v>
      </c>
      <c r="E17" s="6"/>
      <c r="F17" s="123">
        <f>SUM($C$17) - SUM($C$20, $C$23)</f>
        <v>0</v>
      </c>
      <c r="G17" s="121" t="str">
        <f t="shared" si="0"/>
        <v>OK</v>
      </c>
      <c r="H17" s="121" t="str">
        <f t="shared" si="1"/>
        <v>OK</v>
      </c>
      <c r="I17" s="121" t="str">
        <f>IF(AND($C17&gt;0, NOT($C$8&gt;0)), "Row " &amp; ROW($C$8) &amp; " should also be positive!", IF($C$47 &gt; $C17 + Tolerance,"Fraud in row " &amp; ROW($C$47) &amp; " higher than payment", "OK"))</f>
        <v>OK</v>
      </c>
    </row>
    <row r="18" spans="1:9" x14ac:dyDescent="0.2">
      <c r="A18" s="4" t="s">
        <v>1</v>
      </c>
      <c r="B18" s="5" t="s">
        <v>131</v>
      </c>
      <c r="C18" s="113">
        <v>0</v>
      </c>
      <c r="D18" s="110" t="s">
        <v>634</v>
      </c>
      <c r="E18" s="6"/>
      <c r="G18" s="121" t="str">
        <f t="shared" si="0"/>
        <v>OK</v>
      </c>
      <c r="H18" s="121" t="str">
        <f t="shared" si="1"/>
        <v>OK</v>
      </c>
      <c r="I18" s="121" t="str">
        <f>IF(AND($C18&gt;0, NOT($C$9&gt;0)), "Row " &amp; ROW($C$9) &amp; " should also be positive!", IF($C$48 &gt; $C18 + Tolerance,"Fraud in row " &amp; ROW($C$48) &amp; " higher than payment", "OK"))</f>
        <v>OK</v>
      </c>
    </row>
    <row r="19" spans="1:9" x14ac:dyDescent="0.2">
      <c r="A19" s="4" t="s">
        <v>12</v>
      </c>
      <c r="B19" s="5" t="s">
        <v>131</v>
      </c>
      <c r="C19" s="113">
        <v>0</v>
      </c>
      <c r="D19" s="110" t="s">
        <v>634</v>
      </c>
      <c r="E19" s="6"/>
      <c r="G19" s="121" t="str">
        <f t="shared" si="0"/>
        <v>OK</v>
      </c>
      <c r="H19" s="121" t="str">
        <f t="shared" si="1"/>
        <v>OK</v>
      </c>
      <c r="I19" s="121" t="str">
        <f>IF(AND($C19&gt;0, NOT($C$10&gt;0)), "Row " &amp; ROW($C$10) &amp; " should also be positive!", IF($C$49 &gt; $C19 + Tolerance,"Fraud in row " &amp; ROW($C$49) &amp; " higher than payment", "OK"))</f>
        <v>OK</v>
      </c>
    </row>
    <row r="20" spans="1:9" x14ac:dyDescent="0.2">
      <c r="A20" s="4" t="s">
        <v>13</v>
      </c>
      <c r="B20" s="5" t="s">
        <v>131</v>
      </c>
      <c r="C20" s="113">
        <v>0</v>
      </c>
      <c r="D20" s="110" t="s">
        <v>634</v>
      </c>
      <c r="E20" s="6"/>
      <c r="G20" s="121" t="str">
        <f t="shared" si="0"/>
        <v>OK</v>
      </c>
      <c r="H20" s="121" t="str">
        <f t="shared" si="1"/>
        <v>OK</v>
      </c>
      <c r="I20" s="121" t="str">
        <f>IF(AND($C20&gt;0, NOT($C$11&gt;0)), "Row " &amp; ROW($C$11) &amp; " should also be positive!", IF($C$50 &gt; $C20 + Tolerance,"Fraud in row " &amp; ROW($C$50) &amp; " higher than payment", "OK"))</f>
        <v>OK</v>
      </c>
    </row>
    <row r="21" spans="1:9" x14ac:dyDescent="0.2">
      <c r="A21" s="4" t="s">
        <v>1</v>
      </c>
      <c r="B21" s="5" t="s">
        <v>132</v>
      </c>
      <c r="C21" s="113">
        <v>0</v>
      </c>
      <c r="D21" s="110" t="s">
        <v>634</v>
      </c>
      <c r="E21" s="6"/>
      <c r="G21" s="121" t="str">
        <f t="shared" si="0"/>
        <v>OK</v>
      </c>
      <c r="H21" s="121" t="str">
        <f t="shared" si="1"/>
        <v>OK</v>
      </c>
      <c r="I21" s="121" t="str">
        <f>IF(AND($C21&gt;0, NOT($C$12&gt;0)), "Row " &amp; ROW($C$12) &amp; " should also be positive!", IF($C$57 &gt; $C21 + Tolerance,"Fraud in row " &amp; ROW($C$57) &amp; " higher than payment", "OK"))</f>
        <v>OK</v>
      </c>
    </row>
    <row r="22" spans="1:9" x14ac:dyDescent="0.2">
      <c r="A22" s="4" t="s">
        <v>12</v>
      </c>
      <c r="B22" s="5" t="s">
        <v>132</v>
      </c>
      <c r="C22" s="113">
        <v>0</v>
      </c>
      <c r="D22" s="110" t="s">
        <v>634</v>
      </c>
      <c r="E22" s="6"/>
      <c r="G22" s="121" t="str">
        <f t="shared" si="0"/>
        <v>OK</v>
      </c>
      <c r="H22" s="121" t="str">
        <f t="shared" si="1"/>
        <v>OK</v>
      </c>
      <c r="I22" s="121" t="str">
        <f>IF(AND($C22&gt;0, NOT($C$13&gt;0)), "Row " &amp; ROW($C$13) &amp; " should also be positive!", IF($C$58 &gt; $C22 + Tolerance,"Fraud in row " &amp; ROW($C$58) &amp; " higher than payment", "OK"))</f>
        <v>OK</v>
      </c>
    </row>
    <row r="23" spans="1:9" x14ac:dyDescent="0.2">
      <c r="A23" s="4" t="s">
        <v>13</v>
      </c>
      <c r="B23" s="5" t="s">
        <v>132</v>
      </c>
      <c r="C23" s="113">
        <v>0</v>
      </c>
      <c r="D23" s="110" t="s">
        <v>634</v>
      </c>
      <c r="E23" s="6"/>
      <c r="G23" s="121" t="str">
        <f t="shared" si="0"/>
        <v>OK</v>
      </c>
      <c r="H23" s="121" t="str">
        <f t="shared" si="1"/>
        <v>OK</v>
      </c>
      <c r="I23" s="121" t="str">
        <f>IF(AND($C23&gt;0, NOT($C$14&gt;0)), "Row " &amp; ROW($C$14) &amp; " should also be positive!", IF($C$59 &gt; $C23 + Tolerance,"Fraud in row " &amp; ROW($C$59) &amp; " higher than payment", "OK"))</f>
        <v>OK</v>
      </c>
    </row>
    <row r="24" spans="1:9" x14ac:dyDescent="0.2">
      <c r="A24" s="4" t="s">
        <v>1</v>
      </c>
      <c r="B24" s="5" t="s">
        <v>133</v>
      </c>
      <c r="C24" s="109">
        <f xml:space="preserve"> SUM($C$27, $C$36)</f>
        <v>0</v>
      </c>
      <c r="D24" s="110" t="s">
        <v>634</v>
      </c>
      <c r="E24" s="6"/>
      <c r="F24" s="122">
        <f>SUM($C$24) - SUM($C$27, $C$36)</f>
        <v>0</v>
      </c>
      <c r="G24" s="121" t="str">
        <f t="shared" si="0"/>
        <v>OK</v>
      </c>
      <c r="H24" s="121" t="str">
        <f t="shared" ref="H24:H68" si="2">IF(AND($C24&gt;0, $D24= "NA"), "Flag should be OK", "OK")</f>
        <v>OK</v>
      </c>
      <c r="I24" s="121" t="str">
        <f>IF(AND($C24&gt;0, NOT($C$45&gt;0)), "Row " &amp; ROW($C$45) &amp; " should be positive!", "OK")</f>
        <v>OK</v>
      </c>
    </row>
    <row r="25" spans="1:9" x14ac:dyDescent="0.2">
      <c r="A25" s="4" t="s">
        <v>12</v>
      </c>
      <c r="B25" s="5" t="s">
        <v>133</v>
      </c>
      <c r="C25" s="109">
        <f xml:space="preserve"> SUM($C$28, $C$37)</f>
        <v>0</v>
      </c>
      <c r="D25" s="110" t="s">
        <v>634</v>
      </c>
      <c r="E25" s="6"/>
      <c r="F25" s="122">
        <f>SUM($C$25) - SUM($C$28, $C$37)</f>
        <v>0</v>
      </c>
      <c r="G25" s="121" t="str">
        <f t="shared" si="0"/>
        <v>OK</v>
      </c>
      <c r="H25" s="121" t="str">
        <f t="shared" si="2"/>
        <v>OK</v>
      </c>
      <c r="I25" s="121" t="str">
        <f>IF(AND($C25&gt;0, NOT($C$46&gt;0)), "Row " &amp; ROW($C$46) &amp; " should be positive!", "OK")</f>
        <v>OK</v>
      </c>
    </row>
    <row r="26" spans="1:9" x14ac:dyDescent="0.2">
      <c r="A26" s="4" t="s">
        <v>13</v>
      </c>
      <c r="B26" s="5" t="s">
        <v>133</v>
      </c>
      <c r="C26" s="109">
        <f xml:space="preserve"> SUM($C$29, $C$38)</f>
        <v>0</v>
      </c>
      <c r="D26" s="110" t="s">
        <v>634</v>
      </c>
      <c r="E26" s="6"/>
      <c r="F26" s="122">
        <f>SUM($C$26) - SUM($C$29, $C$38)</f>
        <v>0</v>
      </c>
      <c r="G26" s="121" t="str">
        <f t="shared" si="0"/>
        <v>OK</v>
      </c>
      <c r="H26" s="121" t="str">
        <f t="shared" si="2"/>
        <v>OK</v>
      </c>
      <c r="I26" s="121" t="str">
        <f>IF(AND($C26&gt;0, NOT($C$47&gt;0)), "Row " &amp; ROW($C$47) &amp; " should be positive!", "OK")</f>
        <v>OK</v>
      </c>
    </row>
    <row r="27" spans="1:9" x14ac:dyDescent="0.2">
      <c r="A27" s="4" t="s">
        <v>1</v>
      </c>
      <c r="B27" s="5" t="s">
        <v>134</v>
      </c>
      <c r="C27" s="109">
        <f xml:space="preserve"> SUM($C$30, $C$33)</f>
        <v>0</v>
      </c>
      <c r="D27" s="110" t="s">
        <v>634</v>
      </c>
      <c r="E27" s="6"/>
      <c r="F27" s="122">
        <f>SUM($C$27) - SUM($C$30, $C$33)</f>
        <v>0</v>
      </c>
      <c r="G27" s="121" t="str">
        <f t="shared" si="0"/>
        <v>OK</v>
      </c>
      <c r="H27" s="121" t="str">
        <f t="shared" si="2"/>
        <v>OK</v>
      </c>
      <c r="I27" s="121" t="str">
        <f>IF(AND($C27&gt;0, NOT($C$48&gt;0)), "Row " &amp; ROW($C$48) &amp; " should be positive!", "OK")</f>
        <v>OK</v>
      </c>
    </row>
    <row r="28" spans="1:9" x14ac:dyDescent="0.2">
      <c r="A28" s="4" t="s">
        <v>12</v>
      </c>
      <c r="B28" s="5" t="s">
        <v>134</v>
      </c>
      <c r="C28" s="109">
        <f xml:space="preserve"> SUM($C$31, $C$34)</f>
        <v>0</v>
      </c>
      <c r="D28" s="110" t="s">
        <v>634</v>
      </c>
      <c r="E28" s="6"/>
      <c r="F28" s="122">
        <f>SUM($C$28) - SUM($C$31, $C$34)</f>
        <v>0</v>
      </c>
      <c r="G28" s="121" t="str">
        <f t="shared" si="0"/>
        <v>OK</v>
      </c>
      <c r="H28" s="121" t="str">
        <f t="shared" si="2"/>
        <v>OK</v>
      </c>
      <c r="I28" s="121" t="str">
        <f>IF(AND($C28&gt;0, NOT($C$49&gt;0)), "Row " &amp; ROW($C$49) &amp; " should be positive!", "OK")</f>
        <v>OK</v>
      </c>
    </row>
    <row r="29" spans="1:9" x14ac:dyDescent="0.2">
      <c r="A29" s="4" t="s">
        <v>13</v>
      </c>
      <c r="B29" s="5" t="s">
        <v>134</v>
      </c>
      <c r="C29" s="109">
        <f xml:space="preserve"> SUM($C$32, $C$35)</f>
        <v>0</v>
      </c>
      <c r="D29" s="110" t="s">
        <v>634</v>
      </c>
      <c r="E29" s="6"/>
      <c r="F29" s="122">
        <f>SUM($C$29) - SUM($C$32, $C$35)</f>
        <v>0</v>
      </c>
      <c r="G29" s="121" t="str">
        <f t="shared" si="0"/>
        <v>OK</v>
      </c>
      <c r="H29" s="121" t="str">
        <f t="shared" si="2"/>
        <v>OK</v>
      </c>
      <c r="I29" s="121" t="str">
        <f>IF(AND($C29&gt;0, NOT($C$50&gt;0)), "Row " &amp; ROW($C$50) &amp; " should be positive!", "OK")</f>
        <v>OK</v>
      </c>
    </row>
    <row r="30" spans="1:9" x14ac:dyDescent="0.2">
      <c r="A30" s="4" t="s">
        <v>1</v>
      </c>
      <c r="B30" s="5" t="s">
        <v>135</v>
      </c>
      <c r="C30" s="111">
        <v>0</v>
      </c>
      <c r="D30" s="110" t="s">
        <v>634</v>
      </c>
      <c r="E30" s="6"/>
      <c r="G30" s="121" t="str">
        <f t="shared" si="0"/>
        <v>OK</v>
      </c>
      <c r="H30" s="121" t="str">
        <f t="shared" si="2"/>
        <v>OK</v>
      </c>
      <c r="I30" s="121" t="str">
        <f>IF(AND($C30&gt;0, NOT($C$51&gt;0)), "Row " &amp; ROW($C$51) &amp; " should be positive!", "OK")</f>
        <v>OK</v>
      </c>
    </row>
    <row r="31" spans="1:9" x14ac:dyDescent="0.2">
      <c r="A31" s="4" t="s">
        <v>12</v>
      </c>
      <c r="B31" s="5" t="s">
        <v>135</v>
      </c>
      <c r="C31" s="111">
        <v>0</v>
      </c>
      <c r="D31" s="110" t="s">
        <v>634</v>
      </c>
      <c r="E31" s="6"/>
      <c r="G31" s="121" t="str">
        <f t="shared" si="0"/>
        <v>OK</v>
      </c>
      <c r="H31" s="121" t="str">
        <f t="shared" si="2"/>
        <v>OK</v>
      </c>
      <c r="I31" s="121" t="str">
        <f>IF(AND($C31&gt;0, NOT($C$52&gt;0)), "Row " &amp; ROW($C$52) &amp; " should be positive!", "OK")</f>
        <v>OK</v>
      </c>
    </row>
    <row r="32" spans="1:9" x14ac:dyDescent="0.2">
      <c r="A32" s="4" t="s">
        <v>13</v>
      </c>
      <c r="B32" s="5" t="s">
        <v>135</v>
      </c>
      <c r="C32" s="111">
        <v>0</v>
      </c>
      <c r="D32" s="110" t="s">
        <v>634</v>
      </c>
      <c r="E32" s="6"/>
      <c r="G32" s="121" t="str">
        <f t="shared" si="0"/>
        <v>OK</v>
      </c>
      <c r="H32" s="121" t="str">
        <f t="shared" si="2"/>
        <v>OK</v>
      </c>
      <c r="I32" s="121" t="str">
        <f>IF(AND($C32&gt;0, NOT($C$53&gt;0)), "Row " &amp; ROW($C$53) &amp; " should be positive!", "OK")</f>
        <v>OK</v>
      </c>
    </row>
    <row r="33" spans="1:9" x14ac:dyDescent="0.2">
      <c r="A33" s="4" t="s">
        <v>1</v>
      </c>
      <c r="B33" s="5" t="s">
        <v>136</v>
      </c>
      <c r="C33" s="111">
        <v>0</v>
      </c>
      <c r="D33" s="110" t="s">
        <v>634</v>
      </c>
      <c r="E33" s="6"/>
      <c r="G33" s="121" t="str">
        <f t="shared" si="0"/>
        <v>OK</v>
      </c>
      <c r="H33" s="121" t="str">
        <f t="shared" si="2"/>
        <v>OK</v>
      </c>
      <c r="I33" s="121" t="str">
        <f>IF(AND($C33&gt;0, NOT($C$54&gt;0)), "Row " &amp; ROW($C$54) &amp; " should be positive!", "OK")</f>
        <v>OK</v>
      </c>
    </row>
    <row r="34" spans="1:9" x14ac:dyDescent="0.2">
      <c r="A34" s="4" t="s">
        <v>12</v>
      </c>
      <c r="B34" s="5" t="s">
        <v>136</v>
      </c>
      <c r="C34" s="111">
        <v>0</v>
      </c>
      <c r="D34" s="110" t="s">
        <v>634</v>
      </c>
      <c r="E34" s="6"/>
      <c r="G34" s="121" t="str">
        <f t="shared" si="0"/>
        <v>OK</v>
      </c>
      <c r="H34" s="121" t="str">
        <f t="shared" si="2"/>
        <v>OK</v>
      </c>
      <c r="I34" s="121" t="str">
        <f>IF(AND($C34&gt;0, NOT($C$55&gt;0)), "Row " &amp; ROW($C$55) &amp; " should be positive!", "OK")</f>
        <v>OK</v>
      </c>
    </row>
    <row r="35" spans="1:9" x14ac:dyDescent="0.2">
      <c r="A35" s="4" t="s">
        <v>13</v>
      </c>
      <c r="B35" s="5" t="s">
        <v>136</v>
      </c>
      <c r="C35" s="111">
        <v>0</v>
      </c>
      <c r="D35" s="110" t="s">
        <v>634</v>
      </c>
      <c r="E35" s="6"/>
      <c r="G35" s="121" t="str">
        <f t="shared" si="0"/>
        <v>OK</v>
      </c>
      <c r="H35" s="121" t="str">
        <f t="shared" si="2"/>
        <v>OK</v>
      </c>
      <c r="I35" s="121" t="str">
        <f>IF(AND($C35&gt;0, NOT($C$56&gt;0)), "Row " &amp; ROW($C$56) &amp; " should be positive!", "OK")</f>
        <v>OK</v>
      </c>
    </row>
    <row r="36" spans="1:9" x14ac:dyDescent="0.2">
      <c r="A36" s="4" t="s">
        <v>1</v>
      </c>
      <c r="B36" s="5" t="s">
        <v>137</v>
      </c>
      <c r="C36" s="109">
        <f xml:space="preserve"> SUM($C$39, $C$42)</f>
        <v>0</v>
      </c>
      <c r="D36" s="110" t="s">
        <v>634</v>
      </c>
      <c r="E36" s="6"/>
      <c r="F36" s="122">
        <f>SUM($C$36) - SUM($C$39, $C$42)</f>
        <v>0</v>
      </c>
      <c r="G36" s="121" t="str">
        <f t="shared" si="0"/>
        <v>OK</v>
      </c>
      <c r="H36" s="121" t="str">
        <f t="shared" si="2"/>
        <v>OK</v>
      </c>
      <c r="I36" s="121" t="str">
        <f>IF(AND($C36&gt;0, NOT($C$57&gt;0)), "Row " &amp; ROW($C$57) &amp; " should be positive!", "OK")</f>
        <v>OK</v>
      </c>
    </row>
    <row r="37" spans="1:9" x14ac:dyDescent="0.2">
      <c r="A37" s="4" t="s">
        <v>12</v>
      </c>
      <c r="B37" s="5" t="s">
        <v>137</v>
      </c>
      <c r="C37" s="109">
        <f xml:space="preserve"> SUM($C$40, $C$43)</f>
        <v>0</v>
      </c>
      <c r="D37" s="110" t="s">
        <v>634</v>
      </c>
      <c r="E37" s="6"/>
      <c r="F37" s="122">
        <f>SUM($C$37) - SUM($C$40, $C$43)</f>
        <v>0</v>
      </c>
      <c r="G37" s="121" t="str">
        <f t="shared" si="0"/>
        <v>OK</v>
      </c>
      <c r="H37" s="121" t="str">
        <f t="shared" si="2"/>
        <v>OK</v>
      </c>
      <c r="I37" s="121" t="str">
        <f>IF(AND($C37&gt;0, NOT($C$58&gt;0)), "Row " &amp; ROW($C$58) &amp; " should be positive!", "OK")</f>
        <v>OK</v>
      </c>
    </row>
    <row r="38" spans="1:9" x14ac:dyDescent="0.2">
      <c r="A38" s="4" t="s">
        <v>13</v>
      </c>
      <c r="B38" s="5" t="s">
        <v>137</v>
      </c>
      <c r="C38" s="109">
        <f xml:space="preserve"> SUM($C$41, $C$44)</f>
        <v>0</v>
      </c>
      <c r="D38" s="110" t="s">
        <v>634</v>
      </c>
      <c r="E38" s="6"/>
      <c r="F38" s="122">
        <f>SUM($C$38) - SUM($C$41, $C$44)</f>
        <v>0</v>
      </c>
      <c r="G38" s="121" t="str">
        <f t="shared" ref="G38:G68" si="3">IF(OR(ISBLANK($C38), ISBLANK($D38)), "missing", "OK")</f>
        <v>OK</v>
      </c>
      <c r="H38" s="121" t="str">
        <f t="shared" si="2"/>
        <v>OK</v>
      </c>
      <c r="I38" s="121" t="str">
        <f>IF(AND($C38&gt;0, NOT($C$59&gt;0)), "Row " &amp; ROW($C$59) &amp; " should be positive!", "OK")</f>
        <v>OK</v>
      </c>
    </row>
    <row r="39" spans="1:9" x14ac:dyDescent="0.2">
      <c r="A39" s="4" t="s">
        <v>1</v>
      </c>
      <c r="B39" s="5" t="s">
        <v>138</v>
      </c>
      <c r="C39" s="111">
        <v>0</v>
      </c>
      <c r="D39" s="110" t="s">
        <v>634</v>
      </c>
      <c r="E39" s="6"/>
      <c r="G39" s="121" t="str">
        <f t="shared" si="3"/>
        <v>OK</v>
      </c>
      <c r="H39" s="121" t="str">
        <f t="shared" si="2"/>
        <v>OK</v>
      </c>
      <c r="I39" s="121" t="str">
        <f>IF(AND($C39&gt;0, NOT($C$60&gt;0)), "Row " &amp; ROW($C$60) &amp; " should be positive!", "OK")</f>
        <v>OK</v>
      </c>
    </row>
    <row r="40" spans="1:9" x14ac:dyDescent="0.2">
      <c r="A40" s="4" t="s">
        <v>12</v>
      </c>
      <c r="B40" s="5" t="s">
        <v>138</v>
      </c>
      <c r="C40" s="111">
        <v>0</v>
      </c>
      <c r="D40" s="110" t="s">
        <v>634</v>
      </c>
      <c r="E40" s="6"/>
      <c r="G40" s="121" t="str">
        <f t="shared" si="3"/>
        <v>OK</v>
      </c>
      <c r="H40" s="121" t="str">
        <f t="shared" si="2"/>
        <v>OK</v>
      </c>
      <c r="I40" s="121" t="str">
        <f>IF(AND($C40&gt;0, NOT($C$61&gt;0)), "Row " &amp; ROW($C$61) &amp; " should be positive!", "OK")</f>
        <v>OK</v>
      </c>
    </row>
    <row r="41" spans="1:9" x14ac:dyDescent="0.2">
      <c r="A41" s="4" t="s">
        <v>13</v>
      </c>
      <c r="B41" s="5" t="s">
        <v>138</v>
      </c>
      <c r="C41" s="111">
        <v>0</v>
      </c>
      <c r="D41" s="110" t="s">
        <v>634</v>
      </c>
      <c r="E41" s="6"/>
      <c r="G41" s="121" t="str">
        <f t="shared" si="3"/>
        <v>OK</v>
      </c>
      <c r="H41" s="121" t="str">
        <f t="shared" si="2"/>
        <v>OK</v>
      </c>
      <c r="I41" s="121" t="str">
        <f>IF(AND($C41&gt;0, NOT($C$62&gt;0)), "Row " &amp; ROW($C$62) &amp; " should be positive!", "OK")</f>
        <v>OK</v>
      </c>
    </row>
    <row r="42" spans="1:9" x14ac:dyDescent="0.2">
      <c r="A42" s="4" t="s">
        <v>1</v>
      </c>
      <c r="B42" s="5" t="s">
        <v>139</v>
      </c>
      <c r="C42" s="111">
        <v>0</v>
      </c>
      <c r="D42" s="110" t="s">
        <v>634</v>
      </c>
      <c r="E42" s="6"/>
      <c r="G42" s="121" t="str">
        <f t="shared" si="3"/>
        <v>OK</v>
      </c>
      <c r="H42" s="121" t="str">
        <f t="shared" si="2"/>
        <v>OK</v>
      </c>
      <c r="I42" s="121" t="str">
        <f>IF(AND($C42&gt;0, NOT($C$63&gt;0)), "Row " &amp; ROW($C$63) &amp; " should be positive!", "OK")</f>
        <v>OK</v>
      </c>
    </row>
    <row r="43" spans="1:9" x14ac:dyDescent="0.2">
      <c r="A43" s="4" t="s">
        <v>12</v>
      </c>
      <c r="B43" s="5" t="s">
        <v>139</v>
      </c>
      <c r="C43" s="111">
        <v>0</v>
      </c>
      <c r="D43" s="110" t="s">
        <v>634</v>
      </c>
      <c r="E43" s="6"/>
      <c r="G43" s="121" t="str">
        <f t="shared" si="3"/>
        <v>OK</v>
      </c>
      <c r="H43" s="121" t="str">
        <f t="shared" si="2"/>
        <v>OK</v>
      </c>
      <c r="I43" s="121" t="str">
        <f>IF(AND($C43&gt;0, NOT($C$64&gt;0)), "Row " &amp; ROW($C$64) &amp; " should be positive!", "OK")</f>
        <v>OK</v>
      </c>
    </row>
    <row r="44" spans="1:9" x14ac:dyDescent="0.2">
      <c r="A44" s="4" t="s">
        <v>13</v>
      </c>
      <c r="B44" s="5" t="s">
        <v>139</v>
      </c>
      <c r="C44" s="111">
        <v>0</v>
      </c>
      <c r="D44" s="110" t="s">
        <v>634</v>
      </c>
      <c r="E44" s="6"/>
      <c r="G44" s="121" t="str">
        <f t="shared" si="3"/>
        <v>OK</v>
      </c>
      <c r="H44" s="121" t="str">
        <f t="shared" si="2"/>
        <v>OK</v>
      </c>
      <c r="I44" s="121" t="str">
        <f>IF(AND($C44&gt;0, NOT($C$65&gt;0)), "Row " &amp; ROW($C$65) &amp; " should be positive!", "OK")</f>
        <v>OK</v>
      </c>
    </row>
    <row r="45" spans="1:9" x14ac:dyDescent="0.2">
      <c r="A45" s="4" t="s">
        <v>1</v>
      </c>
      <c r="B45" s="5" t="s">
        <v>140</v>
      </c>
      <c r="C45" s="112">
        <f xml:space="preserve"> SUM($C$48, $C$57)</f>
        <v>0</v>
      </c>
      <c r="D45" s="110" t="s">
        <v>634</v>
      </c>
      <c r="E45" s="6"/>
      <c r="F45" s="123">
        <f>SUM($C$45) - SUM($C$48, $C$57)</f>
        <v>0</v>
      </c>
      <c r="G45" s="121" t="str">
        <f t="shared" si="3"/>
        <v>OK</v>
      </c>
      <c r="H45" s="121" t="str">
        <f t="shared" si="2"/>
        <v>OK</v>
      </c>
      <c r="I45" s="121" t="str">
        <f>IF(AND($C45&gt;0, NOT($C$24&gt;0)), "Row " &amp; ROW($C$24) &amp; " should be positive!", "OK")</f>
        <v>OK</v>
      </c>
    </row>
    <row r="46" spans="1:9" x14ac:dyDescent="0.2">
      <c r="A46" s="4" t="s">
        <v>12</v>
      </c>
      <c r="B46" s="5" t="s">
        <v>140</v>
      </c>
      <c r="C46" s="112">
        <f xml:space="preserve"> SUM($C$49, $C$58)</f>
        <v>0</v>
      </c>
      <c r="D46" s="110" t="s">
        <v>634</v>
      </c>
      <c r="E46" s="6"/>
      <c r="F46" s="123">
        <f>SUM($C$46) - SUM($C$49, $C$58)</f>
        <v>0</v>
      </c>
      <c r="G46" s="121" t="str">
        <f t="shared" si="3"/>
        <v>OK</v>
      </c>
      <c r="H46" s="121" t="str">
        <f t="shared" si="2"/>
        <v>OK</v>
      </c>
      <c r="I46" s="121" t="str">
        <f>IF(AND($C46&gt;0, NOT($C$25&gt;0)), "Row " &amp; ROW($C$25) &amp; " should be positive!", "OK")</f>
        <v>OK</v>
      </c>
    </row>
    <row r="47" spans="1:9" x14ac:dyDescent="0.2">
      <c r="A47" s="4" t="s">
        <v>13</v>
      </c>
      <c r="B47" s="5" t="s">
        <v>140</v>
      </c>
      <c r="C47" s="112">
        <f xml:space="preserve"> SUM($C$50, $C$59)</f>
        <v>0</v>
      </c>
      <c r="D47" s="110" t="s">
        <v>634</v>
      </c>
      <c r="E47" s="6"/>
      <c r="F47" s="123">
        <f>SUM($C$47) - SUM($C$50, $C$59)</f>
        <v>0</v>
      </c>
      <c r="G47" s="121" t="str">
        <f t="shared" si="3"/>
        <v>OK</v>
      </c>
      <c r="H47" s="121" t="str">
        <f t="shared" si="2"/>
        <v>OK</v>
      </c>
      <c r="I47" s="121" t="str">
        <f>IF(AND($C47&gt;0, NOT($C$26&gt;0)), "Row " &amp; ROW($C$26) &amp; " should be positive!", "OK")</f>
        <v>OK</v>
      </c>
    </row>
    <row r="48" spans="1:9" x14ac:dyDescent="0.2">
      <c r="A48" s="4" t="s">
        <v>1</v>
      </c>
      <c r="B48" s="5" t="s">
        <v>141</v>
      </c>
      <c r="C48" s="112">
        <f xml:space="preserve"> SUM($C$51, $C$54)</f>
        <v>0</v>
      </c>
      <c r="D48" s="110" t="s">
        <v>634</v>
      </c>
      <c r="E48" s="6"/>
      <c r="F48" s="123">
        <f>SUM($C$48) - SUM($C$51, $C$54)</f>
        <v>0</v>
      </c>
      <c r="G48" s="121" t="str">
        <f t="shared" si="3"/>
        <v>OK</v>
      </c>
      <c r="H48" s="121" t="str">
        <f t="shared" si="2"/>
        <v>OK</v>
      </c>
      <c r="I48" s="121" t="str">
        <f>IF(AND($C48&gt;0, NOT($C$27&gt;0)), "Row " &amp; ROW($C$27) &amp; " should be positive!", "OK")</f>
        <v>OK</v>
      </c>
    </row>
    <row r="49" spans="1:9" x14ac:dyDescent="0.2">
      <c r="A49" s="4" t="s">
        <v>12</v>
      </c>
      <c r="B49" s="5" t="s">
        <v>141</v>
      </c>
      <c r="C49" s="112">
        <f xml:space="preserve"> SUM($C$52, $C$55)</f>
        <v>0</v>
      </c>
      <c r="D49" s="110" t="s">
        <v>634</v>
      </c>
      <c r="E49" s="6"/>
      <c r="F49" s="123">
        <f>SUM($C$49) - SUM($C$52, $C$55)</f>
        <v>0</v>
      </c>
      <c r="G49" s="121" t="str">
        <f t="shared" si="3"/>
        <v>OK</v>
      </c>
      <c r="H49" s="121" t="str">
        <f t="shared" si="2"/>
        <v>OK</v>
      </c>
      <c r="I49" s="121" t="str">
        <f>IF(AND($C49&gt;0, NOT($C$28&gt;0)), "Row " &amp; ROW($C$28) &amp; " should be positive!", "OK")</f>
        <v>OK</v>
      </c>
    </row>
    <row r="50" spans="1:9" x14ac:dyDescent="0.2">
      <c r="A50" s="4" t="s">
        <v>13</v>
      </c>
      <c r="B50" s="5" t="s">
        <v>141</v>
      </c>
      <c r="C50" s="112">
        <f xml:space="preserve"> SUM($C$53, $C$56)</f>
        <v>0</v>
      </c>
      <c r="D50" s="110" t="s">
        <v>634</v>
      </c>
      <c r="E50" s="6"/>
      <c r="F50" s="123">
        <f>SUM($C$50) - SUM($C$53, $C$56)</f>
        <v>0</v>
      </c>
      <c r="G50" s="121" t="str">
        <f t="shared" si="3"/>
        <v>OK</v>
      </c>
      <c r="H50" s="121" t="str">
        <f t="shared" si="2"/>
        <v>OK</v>
      </c>
      <c r="I50" s="121" t="str">
        <f>IF(AND($C50&gt;0, NOT($C$29&gt;0)), "Row " &amp; ROW($C$29) &amp; " should be positive!", "OK")</f>
        <v>OK</v>
      </c>
    </row>
    <row r="51" spans="1:9" x14ac:dyDescent="0.2">
      <c r="A51" s="4" t="s">
        <v>1</v>
      </c>
      <c r="B51" s="5" t="s">
        <v>142</v>
      </c>
      <c r="C51" s="113">
        <v>0</v>
      </c>
      <c r="D51" s="110" t="s">
        <v>634</v>
      </c>
      <c r="E51" s="6"/>
      <c r="G51" s="121" t="str">
        <f t="shared" si="3"/>
        <v>OK</v>
      </c>
      <c r="H51" s="121" t="str">
        <f t="shared" si="2"/>
        <v>OK</v>
      </c>
      <c r="I51" s="121" t="str">
        <f>IF(AND($C51&gt;0, NOT($C$30&gt;0)), "Row " &amp; ROW($C$30) &amp; " should be positive!", "OK")</f>
        <v>OK</v>
      </c>
    </row>
    <row r="52" spans="1:9" x14ac:dyDescent="0.2">
      <c r="A52" s="4" t="s">
        <v>12</v>
      </c>
      <c r="B52" s="5" t="s">
        <v>142</v>
      </c>
      <c r="C52" s="113">
        <v>0</v>
      </c>
      <c r="D52" s="110" t="s">
        <v>634</v>
      </c>
      <c r="E52" s="6"/>
      <c r="G52" s="121" t="str">
        <f t="shared" si="3"/>
        <v>OK</v>
      </c>
      <c r="H52" s="121" t="str">
        <f t="shared" si="2"/>
        <v>OK</v>
      </c>
      <c r="I52" s="121" t="str">
        <f>IF(AND($C52&gt;0, NOT($C$31&gt;0)), "Row " &amp; ROW($C$31) &amp; " should be positive!", "OK")</f>
        <v>OK</v>
      </c>
    </row>
    <row r="53" spans="1:9" x14ac:dyDescent="0.2">
      <c r="A53" s="4" t="s">
        <v>13</v>
      </c>
      <c r="B53" s="5" t="s">
        <v>142</v>
      </c>
      <c r="C53" s="113">
        <v>0</v>
      </c>
      <c r="D53" s="110" t="s">
        <v>634</v>
      </c>
      <c r="E53" s="6"/>
      <c r="G53" s="121" t="str">
        <f t="shared" si="3"/>
        <v>OK</v>
      </c>
      <c r="H53" s="121" t="str">
        <f t="shared" si="2"/>
        <v>OK</v>
      </c>
      <c r="I53" s="121" t="str">
        <f>IF(AND($C53&gt;0, NOT($C$32&gt;0)), "Row " &amp; ROW($C$32) &amp; " should be positive!", "OK")</f>
        <v>OK</v>
      </c>
    </row>
    <row r="54" spans="1:9" x14ac:dyDescent="0.2">
      <c r="A54" s="4" t="s">
        <v>1</v>
      </c>
      <c r="B54" s="5" t="s">
        <v>143</v>
      </c>
      <c r="C54" s="113">
        <v>0</v>
      </c>
      <c r="D54" s="110" t="s">
        <v>634</v>
      </c>
      <c r="E54" s="6"/>
      <c r="G54" s="121" t="str">
        <f t="shared" si="3"/>
        <v>OK</v>
      </c>
      <c r="H54" s="121" t="str">
        <f t="shared" si="2"/>
        <v>OK</v>
      </c>
      <c r="I54" s="121" t="str">
        <f>IF(AND($C54&gt;0, NOT($C$33&gt;0)), "Row " &amp; ROW($C$33) &amp; " should be positive!", "OK")</f>
        <v>OK</v>
      </c>
    </row>
    <row r="55" spans="1:9" x14ac:dyDescent="0.2">
      <c r="A55" s="4" t="s">
        <v>12</v>
      </c>
      <c r="B55" s="5" t="s">
        <v>143</v>
      </c>
      <c r="C55" s="113">
        <v>0</v>
      </c>
      <c r="D55" s="110" t="s">
        <v>634</v>
      </c>
      <c r="E55" s="6"/>
      <c r="G55" s="121" t="str">
        <f t="shared" si="3"/>
        <v>OK</v>
      </c>
      <c r="H55" s="121" t="str">
        <f t="shared" si="2"/>
        <v>OK</v>
      </c>
      <c r="I55" s="121" t="str">
        <f>IF(AND($C55&gt;0, NOT($C$34&gt;0)), "Row " &amp; ROW($C$34) &amp; " should be positive!", "OK")</f>
        <v>OK</v>
      </c>
    </row>
    <row r="56" spans="1:9" x14ac:dyDescent="0.2">
      <c r="A56" s="4" t="s">
        <v>13</v>
      </c>
      <c r="B56" s="5" t="s">
        <v>143</v>
      </c>
      <c r="C56" s="113">
        <v>0</v>
      </c>
      <c r="D56" s="110" t="s">
        <v>634</v>
      </c>
      <c r="E56" s="6"/>
      <c r="G56" s="121" t="str">
        <f t="shared" si="3"/>
        <v>OK</v>
      </c>
      <c r="H56" s="121" t="str">
        <f t="shared" si="2"/>
        <v>OK</v>
      </c>
      <c r="I56" s="121" t="str">
        <f>IF(AND($C56&gt;0, NOT($C$35&gt;0)), "Row " &amp; ROW($C$35) &amp; " should be positive!", "OK")</f>
        <v>OK</v>
      </c>
    </row>
    <row r="57" spans="1:9" x14ac:dyDescent="0.2">
      <c r="A57" s="4" t="s">
        <v>1</v>
      </c>
      <c r="B57" s="5" t="s">
        <v>144</v>
      </c>
      <c r="C57" s="113">
        <v>0</v>
      </c>
      <c r="D57" s="110" t="s">
        <v>634</v>
      </c>
      <c r="E57" s="6"/>
      <c r="F57" s="123">
        <f>SUM($C$57) - SUM($C$60, $C$63)</f>
        <v>0</v>
      </c>
      <c r="G57" s="121" t="str">
        <f t="shared" si="3"/>
        <v>OK</v>
      </c>
      <c r="H57" s="121" t="str">
        <f t="shared" si="2"/>
        <v>OK</v>
      </c>
      <c r="I57" s="121" t="str">
        <f>IF(AND($C57&gt;0, NOT($C$36&gt;0)), "Row " &amp; ROW($C$36) &amp; " should be positive!", "OK")</f>
        <v>OK</v>
      </c>
    </row>
    <row r="58" spans="1:9" x14ac:dyDescent="0.2">
      <c r="A58" s="4" t="s">
        <v>12</v>
      </c>
      <c r="B58" s="5" t="s">
        <v>144</v>
      </c>
      <c r="C58" s="113">
        <v>0</v>
      </c>
      <c r="D58" s="110" t="s">
        <v>634</v>
      </c>
      <c r="E58" s="6"/>
      <c r="F58" s="123">
        <f>SUM($C$58) - SUM($C$61, $C$64)</f>
        <v>0</v>
      </c>
      <c r="G58" s="121" t="str">
        <f t="shared" si="3"/>
        <v>OK</v>
      </c>
      <c r="H58" s="121" t="str">
        <f t="shared" si="2"/>
        <v>OK</v>
      </c>
      <c r="I58" s="121" t="str">
        <f>IF(AND($C58&gt;0, NOT($C$37&gt;0)), "Row " &amp; ROW($C$37) &amp; " should be positive!", "OK")</f>
        <v>OK</v>
      </c>
    </row>
    <row r="59" spans="1:9" x14ac:dyDescent="0.2">
      <c r="A59" s="4" t="s">
        <v>13</v>
      </c>
      <c r="B59" s="5" t="s">
        <v>144</v>
      </c>
      <c r="C59" s="113">
        <v>0</v>
      </c>
      <c r="D59" s="110" t="s">
        <v>634</v>
      </c>
      <c r="E59" s="6"/>
      <c r="F59" s="123">
        <f>SUM($C$59) - SUM($C$62, $C$65)</f>
        <v>0</v>
      </c>
      <c r="G59" s="121" t="str">
        <f t="shared" si="3"/>
        <v>OK</v>
      </c>
      <c r="H59" s="121" t="str">
        <f t="shared" si="2"/>
        <v>OK</v>
      </c>
      <c r="I59" s="121" t="str">
        <f>IF(AND($C59&gt;0, NOT($C$38&gt;0)), "Row " &amp; ROW($C$38) &amp; " should be positive!", "OK")</f>
        <v>OK</v>
      </c>
    </row>
    <row r="60" spans="1:9" x14ac:dyDescent="0.2">
      <c r="A60" s="4" t="s">
        <v>1</v>
      </c>
      <c r="B60" s="5" t="s">
        <v>145</v>
      </c>
      <c r="C60" s="113">
        <v>0</v>
      </c>
      <c r="D60" s="110" t="s">
        <v>634</v>
      </c>
      <c r="E60" s="6"/>
      <c r="G60" s="121" t="str">
        <f t="shared" si="3"/>
        <v>OK</v>
      </c>
      <c r="H60" s="121" t="str">
        <f t="shared" si="2"/>
        <v>OK</v>
      </c>
      <c r="I60" s="121" t="str">
        <f>IF(AND($C60&gt;0, NOT($C$39&gt;0)), "Row " &amp; ROW($C$39) &amp; " should be positive!", "OK")</f>
        <v>OK</v>
      </c>
    </row>
    <row r="61" spans="1:9" x14ac:dyDescent="0.2">
      <c r="A61" s="4" t="s">
        <v>12</v>
      </c>
      <c r="B61" s="5" t="s">
        <v>145</v>
      </c>
      <c r="C61" s="113">
        <v>0</v>
      </c>
      <c r="D61" s="110" t="s">
        <v>634</v>
      </c>
      <c r="E61" s="6"/>
      <c r="G61" s="121" t="str">
        <f t="shared" si="3"/>
        <v>OK</v>
      </c>
      <c r="H61" s="121" t="str">
        <f t="shared" si="2"/>
        <v>OK</v>
      </c>
      <c r="I61" s="121" t="str">
        <f>IF(AND($C61&gt;0, NOT($C$40&gt;0)), "Row " &amp; ROW($C$40) &amp; " should be positive!", "OK")</f>
        <v>OK</v>
      </c>
    </row>
    <row r="62" spans="1:9" x14ac:dyDescent="0.2">
      <c r="A62" s="4" t="s">
        <v>13</v>
      </c>
      <c r="B62" s="5" t="s">
        <v>145</v>
      </c>
      <c r="C62" s="113">
        <v>0</v>
      </c>
      <c r="D62" s="110" t="s">
        <v>634</v>
      </c>
      <c r="E62" s="6"/>
      <c r="G62" s="121" t="str">
        <f t="shared" si="3"/>
        <v>OK</v>
      </c>
      <c r="H62" s="121" t="str">
        <f t="shared" si="2"/>
        <v>OK</v>
      </c>
      <c r="I62" s="121" t="str">
        <f>IF(AND($C62&gt;0, NOT($C$41&gt;0)), "Row " &amp; ROW($C$41) &amp; " should be positive!", "OK")</f>
        <v>OK</v>
      </c>
    </row>
    <row r="63" spans="1:9" x14ac:dyDescent="0.2">
      <c r="A63" s="4" t="s">
        <v>1</v>
      </c>
      <c r="B63" s="5" t="s">
        <v>146</v>
      </c>
      <c r="C63" s="113">
        <v>0</v>
      </c>
      <c r="D63" s="110" t="s">
        <v>634</v>
      </c>
      <c r="E63" s="6"/>
      <c r="G63" s="121" t="str">
        <f t="shared" si="3"/>
        <v>OK</v>
      </c>
      <c r="H63" s="121" t="str">
        <f t="shared" si="2"/>
        <v>OK</v>
      </c>
      <c r="I63" s="121" t="str">
        <f>IF(AND($C63&gt;0, NOT($C$42&gt;0)), "Row " &amp; ROW($C$42) &amp; " should be positive!", "OK")</f>
        <v>OK</v>
      </c>
    </row>
    <row r="64" spans="1:9" x14ac:dyDescent="0.2">
      <c r="A64" s="4" t="s">
        <v>12</v>
      </c>
      <c r="B64" s="5" t="s">
        <v>146</v>
      </c>
      <c r="C64" s="113">
        <v>0</v>
      </c>
      <c r="D64" s="110" t="s">
        <v>634</v>
      </c>
      <c r="E64" s="6"/>
      <c r="G64" s="121" t="str">
        <f t="shared" si="3"/>
        <v>OK</v>
      </c>
      <c r="H64" s="121" t="str">
        <f t="shared" si="2"/>
        <v>OK</v>
      </c>
      <c r="I64" s="121" t="str">
        <f>IF(AND($C64&gt;0, NOT($C$43&gt;0)), "Row " &amp; ROW($C$43) &amp; " should be positive!", "OK")</f>
        <v>OK</v>
      </c>
    </row>
    <row r="65" spans="1:9" x14ac:dyDescent="0.2">
      <c r="A65" s="4" t="s">
        <v>13</v>
      </c>
      <c r="B65" s="5" t="s">
        <v>146</v>
      </c>
      <c r="C65" s="113">
        <v>0</v>
      </c>
      <c r="D65" s="110" t="s">
        <v>634</v>
      </c>
      <c r="E65" s="6"/>
      <c r="G65" s="121" t="str">
        <f t="shared" si="3"/>
        <v>OK</v>
      </c>
      <c r="H65" s="121" t="str">
        <f t="shared" si="2"/>
        <v>OK</v>
      </c>
      <c r="I65" s="121" t="str">
        <f>IF(AND($C65&gt;0, NOT($C$44&gt;0)), "Row " &amp; ROW($C$44) &amp; " should be positive!", "OK")</f>
        <v>OK</v>
      </c>
    </row>
    <row r="66" spans="1:9" x14ac:dyDescent="0.2">
      <c r="A66" s="4" t="s">
        <v>121</v>
      </c>
      <c r="B66" s="5" t="s">
        <v>147</v>
      </c>
      <c r="C66" s="113">
        <v>0</v>
      </c>
      <c r="D66" s="110" t="s">
        <v>634</v>
      </c>
      <c r="E66" s="6"/>
      <c r="G66" s="121" t="str">
        <f t="shared" si="3"/>
        <v>OK</v>
      </c>
      <c r="H66" s="121" t="str">
        <f t="shared" si="2"/>
        <v>OK</v>
      </c>
    </row>
    <row r="67" spans="1:9" x14ac:dyDescent="0.2">
      <c r="A67" s="4" t="s">
        <v>121</v>
      </c>
      <c r="B67" s="5" t="s">
        <v>148</v>
      </c>
      <c r="C67" s="113">
        <v>0</v>
      </c>
      <c r="D67" s="110" t="s">
        <v>634</v>
      </c>
      <c r="E67" s="6"/>
      <c r="G67" s="121" t="str">
        <f t="shared" si="3"/>
        <v>OK</v>
      </c>
      <c r="H67" s="121" t="str">
        <f t="shared" si="2"/>
        <v>OK</v>
      </c>
    </row>
    <row r="68" spans="1:9" x14ac:dyDescent="0.2">
      <c r="A68" s="4" t="s">
        <v>121</v>
      </c>
      <c r="B68" s="5" t="s">
        <v>149</v>
      </c>
      <c r="C68" s="113">
        <v>0</v>
      </c>
      <c r="D68" s="110" t="s">
        <v>634</v>
      </c>
      <c r="E68" s="6"/>
      <c r="G68" s="121" t="str">
        <f t="shared" si="3"/>
        <v>OK</v>
      </c>
      <c r="H68" s="121" t="str">
        <f t="shared" si="2"/>
        <v>OK</v>
      </c>
    </row>
  </sheetData>
  <sheetProtection algorithmName="SHA-512" hashValue="wyW5NAKOhwApLEP6qPDuNw1LidwHLNAfB8JoNxytgqiY9rUeV9VOkeF9a2QCt1AwYA6nnBZNQYcx1fuV1vldvg==" saltValue="QqJjm66G6/4t8/+NWvasbg==" spinCount="100000" sheet="1" objects="1" scenarios="1" formatColumns="0" formatRows="0"/>
  <conditionalFormatting sqref="C96:C97 C94 F36:F38 F42:F68">
    <cfRule type="containsText" priority="1" stopIfTrue="1" operator="containsText" text="TRUE">
      <formula>NOT(ISERROR(SEARCH("TRUE",C36)))</formula>
    </cfRule>
    <cfRule type="cellIs" dxfId="329" priority="2" stopIfTrue="1" operator="greaterThan">
      <formula>Tolerance</formula>
    </cfRule>
    <cfRule type="cellIs" dxfId="328" priority="3" stopIfTrue="1" operator="lessThan">
      <formula>-Tolerance</formula>
    </cfRule>
  </conditionalFormatting>
  <conditionalFormatting sqref="F6:F35">
    <cfRule type="containsText" priority="4" stopIfTrue="1" operator="containsText" text="TRUE">
      <formula>NOT(ISERROR(SEARCH("TRUE",F6)))</formula>
    </cfRule>
    <cfRule type="cellIs" dxfId="327" priority="5" stopIfTrue="1" operator="greaterThan">
      <formula>Tolerance</formula>
    </cfRule>
    <cfRule type="cellIs" dxfId="326" priority="6" stopIfTrue="1" operator="lessThan">
      <formula>-Tolerance</formula>
    </cfRule>
  </conditionalFormatting>
  <conditionalFormatting sqref="G6:G68">
    <cfRule type="containsText" dxfId="325" priority="7" stopIfTrue="1" operator="containsText" text="missing">
      <formula>NOT(ISERROR(SEARCH("missing",G6)))</formula>
    </cfRule>
  </conditionalFormatting>
  <conditionalFormatting sqref="H6:H68">
    <cfRule type="containsText" dxfId="324" priority="8" stopIfTrue="1" operator="containsText" text="Flag">
      <formula>NOT(ISERROR(SEARCH("Flag",H6)))</formula>
    </cfRule>
  </conditionalFormatting>
  <conditionalFormatting sqref="I6:I68">
    <cfRule type="containsText" dxfId="323" priority="9" stopIfTrue="1" operator="containsText" text=" ">
      <formula>NOT(ISERROR(SEARCH(" ",I6)))</formula>
    </cfRule>
  </conditionalFormatting>
  <conditionalFormatting sqref="F5:I5">
    <cfRule type="cellIs" dxfId="322" priority="10" stopIfTrue="1" operator="greaterThan">
      <formula>0</formula>
    </cfRule>
  </conditionalFormatting>
  <dataValidations disablePrompts="1" count="3">
    <dataValidation type="list" allowBlank="1" showInputMessage="1" showErrorMessage="1" sqref="D66:D68 D6:D23">
      <formula1>availability_payments</formula1>
    </dataValidation>
    <dataValidation type="list" allowBlank="1" showInputMessage="1" showErrorMessage="1" sqref="D24:D65">
      <formula1>availability_fraud</formula1>
    </dataValidation>
    <dataValidation type="decimal" operator="greaterThanOrEqual" allowBlank="1" showInputMessage="1" showErrorMessage="1" errorTitle="Please correct." error="Please input a number larger or equal to zero. Negative or character values are not permitted." sqref="C6:C68">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488"/>
  <sheetViews>
    <sheetView workbookViewId="0"/>
  </sheetViews>
  <sheetFormatPr defaultRowHeight="12.75" x14ac:dyDescent="0.2"/>
  <cols>
    <col min="1" max="1" width="16" style="9" bestFit="1" customWidth="1"/>
    <col min="2" max="2" width="12.7109375" style="9" bestFit="1" customWidth="1"/>
    <col min="3" max="3" width="20.85546875" style="20" customWidth="1"/>
    <col min="4" max="4" width="14" style="20" customWidth="1"/>
    <col min="5" max="5" width="50.5703125" style="9" customWidth="1"/>
    <col min="6" max="6" width="11.85546875" style="121" customWidth="1"/>
    <col min="7" max="7" width="17" style="121" customWidth="1"/>
    <col min="8" max="8" width="19.42578125" style="121" customWidth="1"/>
    <col min="9" max="9" width="32.28515625" style="121" customWidth="1"/>
    <col min="12" max="16384" width="9.140625" style="9"/>
  </cols>
  <sheetData>
    <row r="1" spans="1:9" ht="15.75" x14ac:dyDescent="0.25">
      <c r="A1" s="7" t="s">
        <v>150</v>
      </c>
      <c r="B1" s="8"/>
      <c r="C1" s="115"/>
      <c r="D1" s="103"/>
      <c r="E1" s="8"/>
    </row>
    <row r="2" spans="1:9" x14ac:dyDescent="0.2">
      <c r="A2" s="10"/>
      <c r="B2" s="11"/>
      <c r="C2" s="116"/>
      <c r="D2" s="105"/>
      <c r="E2" s="12"/>
    </row>
    <row r="3" spans="1:9" x14ac:dyDescent="0.2">
      <c r="A3" s="13"/>
      <c r="B3" s="13"/>
      <c r="C3" s="104"/>
      <c r="D3" s="105"/>
      <c r="E3" s="12"/>
    </row>
    <row r="4" spans="1:9" ht="25.5" x14ac:dyDescent="0.2">
      <c r="A4" s="2"/>
      <c r="B4" s="2"/>
      <c r="C4" s="106" t="s">
        <v>5</v>
      </c>
      <c r="D4" s="106" t="s">
        <v>5</v>
      </c>
      <c r="E4" s="2" t="s">
        <v>6</v>
      </c>
      <c r="F4" s="125" t="s">
        <v>855</v>
      </c>
      <c r="G4" s="125" t="s">
        <v>857</v>
      </c>
      <c r="H4" s="125" t="s">
        <v>975</v>
      </c>
      <c r="I4" s="125" t="s">
        <v>858</v>
      </c>
    </row>
    <row r="5" spans="1:9" x14ac:dyDescent="0.2">
      <c r="A5" s="3" t="s">
        <v>7</v>
      </c>
      <c r="B5" s="3" t="s">
        <v>8</v>
      </c>
      <c r="C5" s="107" t="s">
        <v>851</v>
      </c>
      <c r="D5" s="108" t="s">
        <v>9</v>
      </c>
      <c r="E5" s="3" t="s">
        <v>10</v>
      </c>
      <c r="F5" s="121">
        <f>COUNTIF(F$6:F$488, "&lt;" &amp; -Tolerance) + COUNTIF(F$6:F$488, "&gt;" &amp; Tolerance) + COUNTIF(F$6:F$488, FALSE)</f>
        <v>0</v>
      </c>
      <c r="G5" s="121">
        <f>COUNTIF(G$6:G$488, "missing")</f>
        <v>0</v>
      </c>
      <c r="H5" s="121">
        <f>COUNTIF(H$6:H$488, "*Flag*" )</f>
        <v>0</v>
      </c>
      <c r="I5" s="121">
        <f>COUNTIF(I$6:I$488, "*Fraud*" ) + COUNTIF(I$6:I$488, "*positive*" )</f>
        <v>0</v>
      </c>
    </row>
    <row r="6" spans="1:9" x14ac:dyDescent="0.2">
      <c r="A6" s="4" t="s">
        <v>1</v>
      </c>
      <c r="B6" s="5" t="s">
        <v>151</v>
      </c>
      <c r="C6" s="109">
        <f xml:space="preserve"> SUM($C$9, $C$12)</f>
        <v>0</v>
      </c>
      <c r="D6" s="110" t="s">
        <v>634</v>
      </c>
      <c r="E6" s="6"/>
      <c r="F6" s="122">
        <f>SUM($C$6) - SUM($C$9, $C$12)</f>
        <v>0</v>
      </c>
      <c r="G6" s="121" t="str">
        <f t="shared" ref="G6:G69" si="0">IF(OR(ISBLANK($C6), ISBLANK($D6)), "missing", "OK")</f>
        <v>OK</v>
      </c>
      <c r="H6" s="121" t="str">
        <f t="shared" ref="H6:H37" si="1">IF(AND($C6&gt;0, $D6= "NA"), "Flag should be OK", IF($D6="E","Flag E only for fraud","OK"))</f>
        <v>OK</v>
      </c>
      <c r="I6" s="121" t="str">
        <f>IF(AND($C6&gt;0, NOT($C$81&gt;0)), "Row " &amp; ROW($C$81) &amp; " should also be positive!", IF($C$156 &gt; $C6 + Tolerance,"Fraud in row " &amp; ROW($C$156) &amp; " higher than payment", "OK"))</f>
        <v>OK</v>
      </c>
    </row>
    <row r="7" spans="1:9" x14ac:dyDescent="0.2">
      <c r="A7" s="4" t="s">
        <v>12</v>
      </c>
      <c r="B7" s="5" t="s">
        <v>151</v>
      </c>
      <c r="C7" s="109">
        <f xml:space="preserve"> SUM($C$10, $C$13)</f>
        <v>0</v>
      </c>
      <c r="D7" s="110" t="s">
        <v>634</v>
      </c>
      <c r="E7" s="6"/>
      <c r="F7" s="122">
        <f>SUM($C$7) - SUM($C$10, $C$13)</f>
        <v>0</v>
      </c>
      <c r="G7" s="121" t="str">
        <f t="shared" si="0"/>
        <v>OK</v>
      </c>
      <c r="H7" s="121" t="str">
        <f t="shared" si="1"/>
        <v>OK</v>
      </c>
      <c r="I7" s="121" t="str">
        <f>IF(AND($C7&gt;0, NOT($C$82&gt;0)), "Row " &amp; ROW($C$82) &amp; " should also be positive!", IF($C$157 &gt; $C7 + Tolerance,"Fraud in row " &amp; ROW($C$157) &amp; " higher than payment", "OK"))</f>
        <v>OK</v>
      </c>
    </row>
    <row r="8" spans="1:9" x14ac:dyDescent="0.2">
      <c r="A8" s="4" t="s">
        <v>13</v>
      </c>
      <c r="B8" s="5" t="s">
        <v>151</v>
      </c>
      <c r="C8" s="109">
        <f xml:space="preserve"> SUM($C$11, $C$14)</f>
        <v>0</v>
      </c>
      <c r="D8" s="110" t="s">
        <v>634</v>
      </c>
      <c r="E8" s="6"/>
      <c r="F8" s="122">
        <f>SUM($C$8) - SUM($C$11, $C$14)</f>
        <v>0</v>
      </c>
      <c r="G8" s="121" t="str">
        <f t="shared" si="0"/>
        <v>OK</v>
      </c>
      <c r="H8" s="121" t="str">
        <f t="shared" si="1"/>
        <v>OK</v>
      </c>
      <c r="I8" s="121" t="str">
        <f>IF(AND($C8&gt;0, NOT($C$83&gt;0)), "Row " &amp; ROW($C$83) &amp; " should also be positive!", IF($C$158 &gt; $C8 + Tolerance,"Fraud in row " &amp; ROW($C$158) &amp; " higher than payment", "OK"))</f>
        <v>OK</v>
      </c>
    </row>
    <row r="9" spans="1:9" x14ac:dyDescent="0.2">
      <c r="A9" s="4" t="s">
        <v>1</v>
      </c>
      <c r="B9" s="5" t="s">
        <v>152</v>
      </c>
      <c r="C9" s="111">
        <v>0</v>
      </c>
      <c r="D9" s="110" t="s">
        <v>634</v>
      </c>
      <c r="E9" s="6"/>
      <c r="G9" s="121" t="str">
        <f t="shared" si="0"/>
        <v>OK</v>
      </c>
      <c r="H9" s="121" t="str">
        <f t="shared" si="1"/>
        <v>OK</v>
      </c>
      <c r="I9" s="121" t="str">
        <f>IF(AND($C9&gt;0, NOT($C$84&gt;0)), "Row " &amp; ROW($C$84) &amp; " should also be positive!", IF($C$159 &gt; $C9 + Tolerance,"Fraud in row " &amp; ROW($C$159) &amp; " higher than payment", "OK"))</f>
        <v>OK</v>
      </c>
    </row>
    <row r="10" spans="1:9" x14ac:dyDescent="0.2">
      <c r="A10" s="4" t="s">
        <v>12</v>
      </c>
      <c r="B10" s="5" t="s">
        <v>152</v>
      </c>
      <c r="C10" s="111">
        <v>0</v>
      </c>
      <c r="D10" s="110" t="s">
        <v>634</v>
      </c>
      <c r="E10" s="6"/>
      <c r="G10" s="121" t="str">
        <f t="shared" si="0"/>
        <v>OK</v>
      </c>
      <c r="H10" s="121" t="str">
        <f t="shared" si="1"/>
        <v>OK</v>
      </c>
      <c r="I10" s="121" t="str">
        <f>IF(AND($C10&gt;0, NOT($C$85&gt;0)), "Row " &amp; ROW($C$85) &amp; " should also be positive!", IF($C$160 &gt; $C10 + Tolerance,"Fraud in row " &amp; ROW($C$160) &amp; " higher than payment", "OK"))</f>
        <v>OK</v>
      </c>
    </row>
    <row r="11" spans="1:9" x14ac:dyDescent="0.2">
      <c r="A11" s="4" t="s">
        <v>13</v>
      </c>
      <c r="B11" s="5" t="s">
        <v>152</v>
      </c>
      <c r="C11" s="111">
        <v>0</v>
      </c>
      <c r="D11" s="110" t="s">
        <v>634</v>
      </c>
      <c r="E11" s="6"/>
      <c r="G11" s="121" t="str">
        <f t="shared" si="0"/>
        <v>OK</v>
      </c>
      <c r="H11" s="121" t="str">
        <f t="shared" si="1"/>
        <v>OK</v>
      </c>
      <c r="I11" s="121" t="str">
        <f>IF(AND($C11&gt;0, NOT($C$86&gt;0)), "Row " &amp; ROW($C$86) &amp; " should also be positive!", IF($C$161 &gt; $C11 + Tolerance,"Fraud in row " &amp; ROW($C$161) &amp; " higher than payment", "OK"))</f>
        <v>OK</v>
      </c>
    </row>
    <row r="12" spans="1:9" x14ac:dyDescent="0.2">
      <c r="A12" s="4" t="s">
        <v>1</v>
      </c>
      <c r="B12" s="5" t="s">
        <v>153</v>
      </c>
      <c r="C12" s="109">
        <f xml:space="preserve"> SUM($C$15, $C$51)</f>
        <v>0</v>
      </c>
      <c r="D12" s="110" t="s">
        <v>634</v>
      </c>
      <c r="E12" s="6"/>
      <c r="F12" s="122">
        <f>SUM($C$12) - SUM($C$15, $C$51)</f>
        <v>0</v>
      </c>
      <c r="G12" s="121" t="str">
        <f t="shared" si="0"/>
        <v>OK</v>
      </c>
      <c r="H12" s="121" t="str">
        <f t="shared" si="1"/>
        <v>OK</v>
      </c>
      <c r="I12" s="121" t="str">
        <f>IF(AND($C12&gt;0, NOT($C$87&gt;0)), "Row " &amp; ROW($C$87) &amp; " should also be positive!", IF($C$162 &gt; $C12 + Tolerance,"Fraud in row " &amp; ROW($C$162) &amp; " higher than payment", "OK"))</f>
        <v>OK</v>
      </c>
    </row>
    <row r="13" spans="1:9" x14ac:dyDescent="0.2">
      <c r="A13" s="4" t="s">
        <v>12</v>
      </c>
      <c r="B13" s="5" t="s">
        <v>153</v>
      </c>
      <c r="C13" s="109">
        <f xml:space="preserve"> SUM($C$16, $C$52)</f>
        <v>0</v>
      </c>
      <c r="D13" s="110" t="s">
        <v>634</v>
      </c>
      <c r="E13" s="6"/>
      <c r="F13" s="122">
        <f>SUM($C$13) - SUM($C$16, $C$52)</f>
        <v>0</v>
      </c>
      <c r="G13" s="121" t="str">
        <f t="shared" si="0"/>
        <v>OK</v>
      </c>
      <c r="H13" s="121" t="str">
        <f t="shared" si="1"/>
        <v>OK</v>
      </c>
      <c r="I13" s="121" t="str">
        <f>IF(AND($C13&gt;0, NOT($C$88&gt;0)), "Row " &amp; ROW($C$88) &amp; " should also be positive!", IF($C$163 &gt; $C13 + Tolerance,"Fraud in row " &amp; ROW($C$163) &amp; " higher than payment", "OK"))</f>
        <v>OK</v>
      </c>
    </row>
    <row r="14" spans="1:9" x14ac:dyDescent="0.2">
      <c r="A14" s="4" t="s">
        <v>13</v>
      </c>
      <c r="B14" s="5" t="s">
        <v>153</v>
      </c>
      <c r="C14" s="109">
        <f xml:space="preserve"> SUM($C$17, $C$53)</f>
        <v>0</v>
      </c>
      <c r="D14" s="110" t="s">
        <v>634</v>
      </c>
      <c r="E14" s="6"/>
      <c r="F14" s="122">
        <f>SUM($C$14) - SUM($C$17, $C$53)</f>
        <v>0</v>
      </c>
      <c r="G14" s="121" t="str">
        <f t="shared" si="0"/>
        <v>OK</v>
      </c>
      <c r="H14" s="121" t="str">
        <f t="shared" si="1"/>
        <v>OK</v>
      </c>
      <c r="I14" s="121" t="str">
        <f>IF(AND($C14&gt;0, NOT($C$89&gt;0)), "Row " &amp; ROW($C$89) &amp; " should also be positive!", IF($C$164 &gt; $C14 + Tolerance,"Fraud in row " &amp; ROW($C$164) &amp; " higher than payment", "OK"))</f>
        <v>OK</v>
      </c>
    </row>
    <row r="15" spans="1:9" x14ac:dyDescent="0.2">
      <c r="A15" s="4" t="s">
        <v>1</v>
      </c>
      <c r="B15" s="5" t="s">
        <v>154</v>
      </c>
      <c r="C15" s="109">
        <f xml:space="preserve"> SUM($C$24, $C$27)</f>
        <v>0</v>
      </c>
      <c r="D15" s="110" t="s">
        <v>634</v>
      </c>
      <c r="E15" s="6"/>
      <c r="F15" s="122">
        <f>SUM($C$15) - SUM($C$18, $C$21)</f>
        <v>0</v>
      </c>
      <c r="G15" s="121" t="str">
        <f t="shared" si="0"/>
        <v>OK</v>
      </c>
      <c r="H15" s="121" t="str">
        <f t="shared" si="1"/>
        <v>OK</v>
      </c>
      <c r="I15" s="121" t="str">
        <f>IF(AND($C15&gt;0, NOT($C$90&gt;0)), "Row " &amp; ROW($C$90) &amp; " should also be positive!", IF($C$165 &gt; $C15 + Tolerance,"Fraud in row " &amp; ROW($C$165) &amp; " higher than payment", "OK"))</f>
        <v>OK</v>
      </c>
    </row>
    <row r="16" spans="1:9" x14ac:dyDescent="0.2">
      <c r="A16" s="4" t="s">
        <v>12</v>
      </c>
      <c r="B16" s="5" t="s">
        <v>154</v>
      </c>
      <c r="C16" s="109">
        <f xml:space="preserve"> SUM($C$25, $C$28)</f>
        <v>0</v>
      </c>
      <c r="D16" s="110" t="s">
        <v>634</v>
      </c>
      <c r="E16" s="6"/>
      <c r="F16" s="122">
        <f>SUM($C$16) - SUM($C$19, $C$22)</f>
        <v>0</v>
      </c>
      <c r="G16" s="121" t="str">
        <f t="shared" si="0"/>
        <v>OK</v>
      </c>
      <c r="H16" s="121" t="str">
        <f t="shared" si="1"/>
        <v>OK</v>
      </c>
      <c r="I16" s="121" t="str">
        <f>IF(AND($C16&gt;0, NOT($C$91&gt;0)), "Row " &amp; ROW($C$91) &amp; " should also be positive!", IF($C$166 &gt; $C16 + Tolerance,"Fraud in row " &amp; ROW($C$166) &amp; " higher than payment", "OK"))</f>
        <v>OK</v>
      </c>
    </row>
    <row r="17" spans="1:9" x14ac:dyDescent="0.2">
      <c r="A17" s="4" t="s">
        <v>13</v>
      </c>
      <c r="B17" s="5" t="s">
        <v>154</v>
      </c>
      <c r="C17" s="109">
        <f xml:space="preserve"> SUM($C$26, $C$29)</f>
        <v>0</v>
      </c>
      <c r="D17" s="110" t="s">
        <v>634</v>
      </c>
      <c r="E17" s="6"/>
      <c r="F17" s="122">
        <f>SUM($C$17) - SUM($C$20, $C$23)</f>
        <v>0</v>
      </c>
      <c r="G17" s="121" t="str">
        <f t="shared" si="0"/>
        <v>OK</v>
      </c>
      <c r="H17" s="121" t="str">
        <f t="shared" si="1"/>
        <v>OK</v>
      </c>
      <c r="I17" s="121" t="str">
        <f>IF(AND($C17&gt;0, NOT($C$92&gt;0)), "Row " &amp; ROW($C$92) &amp; " should also be positive!", IF($C$167 &gt; $C17 + Tolerance,"Fraud in row " &amp; ROW($C$167) &amp; " higher than payment", "OK"))</f>
        <v>OK</v>
      </c>
    </row>
    <row r="18" spans="1:9" x14ac:dyDescent="0.2">
      <c r="A18" s="4" t="s">
        <v>1</v>
      </c>
      <c r="B18" s="5" t="s">
        <v>155</v>
      </c>
      <c r="C18" s="111">
        <v>0</v>
      </c>
      <c r="D18" s="110" t="s">
        <v>634</v>
      </c>
      <c r="E18" s="6"/>
      <c r="F18" s="122">
        <f>SUM($C$15) - SUM($C$24, $C$27)</f>
        <v>0</v>
      </c>
      <c r="G18" s="121" t="str">
        <f t="shared" si="0"/>
        <v>OK</v>
      </c>
      <c r="H18" s="121" t="str">
        <f t="shared" si="1"/>
        <v>OK</v>
      </c>
      <c r="I18" s="121" t="str">
        <f>IF(AND($C18&gt;0, NOT($C$93&gt;0)), "Row " &amp; ROW($C$93) &amp; " should also be positive!", IF($C$168 &gt; $C18 + Tolerance,"Fraud in row " &amp; ROW($C$168) &amp; " higher than payment", "OK"))</f>
        <v>OK</v>
      </c>
    </row>
    <row r="19" spans="1:9" x14ac:dyDescent="0.2">
      <c r="A19" s="4" t="s">
        <v>12</v>
      </c>
      <c r="B19" s="5" t="s">
        <v>155</v>
      </c>
      <c r="C19" s="111">
        <v>0</v>
      </c>
      <c r="D19" s="110" t="s">
        <v>634</v>
      </c>
      <c r="E19" s="6"/>
      <c r="F19" s="122">
        <f>SUM($C$16) - SUM($C$25, $C$28)</f>
        <v>0</v>
      </c>
      <c r="G19" s="121" t="str">
        <f t="shared" si="0"/>
        <v>OK</v>
      </c>
      <c r="H19" s="121" t="str">
        <f t="shared" si="1"/>
        <v>OK</v>
      </c>
      <c r="I19" s="121" t="str">
        <f>IF(AND($C19&gt;0, NOT($C$94&gt;0)), "Row " &amp; ROW($C$94) &amp; " should also be positive!", IF($C$169 &gt; $C19 + Tolerance,"Fraud in row " &amp; ROW($C$169) &amp; " higher than payment", "OK"))</f>
        <v>OK</v>
      </c>
    </row>
    <row r="20" spans="1:9" x14ac:dyDescent="0.2">
      <c r="A20" s="4" t="s">
        <v>13</v>
      </c>
      <c r="B20" s="5" t="s">
        <v>155</v>
      </c>
      <c r="C20" s="111">
        <v>0</v>
      </c>
      <c r="D20" s="110" t="s">
        <v>634</v>
      </c>
      <c r="E20" s="6"/>
      <c r="F20" s="122">
        <f>SUM($C$17) - SUM($C$26, $C$29)</f>
        <v>0</v>
      </c>
      <c r="G20" s="121" t="str">
        <f t="shared" si="0"/>
        <v>OK</v>
      </c>
      <c r="H20" s="121" t="str">
        <f t="shared" si="1"/>
        <v>OK</v>
      </c>
      <c r="I20" s="121" t="str">
        <f>IF(AND($C20&gt;0, NOT($C$95&gt;0)), "Row " &amp; ROW($C$95) &amp; " should also be positive!", IF($C$170 &gt; $C20 + Tolerance,"Fraud in row " &amp; ROW($C$170) &amp; " higher than payment", "OK"))</f>
        <v>OK</v>
      </c>
    </row>
    <row r="21" spans="1:9" x14ac:dyDescent="0.2">
      <c r="A21" s="4" t="s">
        <v>1</v>
      </c>
      <c r="B21" s="5" t="s">
        <v>156</v>
      </c>
      <c r="C21" s="111">
        <v>0</v>
      </c>
      <c r="D21" s="110" t="s">
        <v>634</v>
      </c>
      <c r="E21" s="6"/>
      <c r="G21" s="121" t="str">
        <f t="shared" si="0"/>
        <v>OK</v>
      </c>
      <c r="H21" s="121" t="str">
        <f t="shared" si="1"/>
        <v>OK</v>
      </c>
      <c r="I21" s="121" t="str">
        <f>IF(AND($C21&gt;0, NOT($C$96&gt;0)), "Row " &amp; ROW($C$96) &amp; " should also be positive!", IF($C$171 &gt; $C21 + Tolerance,"Fraud in row " &amp; ROW($C$171) &amp; " higher than payment", "OK"))</f>
        <v>OK</v>
      </c>
    </row>
    <row r="22" spans="1:9" x14ac:dyDescent="0.2">
      <c r="A22" s="4" t="s">
        <v>12</v>
      </c>
      <c r="B22" s="5" t="s">
        <v>156</v>
      </c>
      <c r="C22" s="111">
        <v>0</v>
      </c>
      <c r="D22" s="110" t="s">
        <v>634</v>
      </c>
      <c r="E22" s="6"/>
      <c r="G22" s="121" t="str">
        <f t="shared" si="0"/>
        <v>OK</v>
      </c>
      <c r="H22" s="121" t="str">
        <f t="shared" si="1"/>
        <v>OK</v>
      </c>
      <c r="I22" s="121" t="str">
        <f>IF(AND($C22&gt;0, NOT($C$97&gt;0)), "Row " &amp; ROW($C$97) &amp; " should also be positive!", IF($C$172 &gt; $C22 + Tolerance,"Fraud in row " &amp; ROW($C$172) &amp; " higher than payment", "OK"))</f>
        <v>OK</v>
      </c>
    </row>
    <row r="23" spans="1:9" x14ac:dyDescent="0.2">
      <c r="A23" s="4" t="s">
        <v>13</v>
      </c>
      <c r="B23" s="5" t="s">
        <v>156</v>
      </c>
      <c r="C23" s="111">
        <v>0</v>
      </c>
      <c r="D23" s="110" t="s">
        <v>634</v>
      </c>
      <c r="E23" s="6"/>
      <c r="G23" s="121" t="str">
        <f t="shared" si="0"/>
        <v>OK</v>
      </c>
      <c r="H23" s="121" t="str">
        <f t="shared" si="1"/>
        <v>OK</v>
      </c>
      <c r="I23" s="121" t="str">
        <f>IF(AND($C23&gt;0, NOT($C$98&gt;0)), "Row " &amp; ROW($C$98) &amp; " should also be positive!", IF($C$173 &gt; $C23 + Tolerance,"Fraud in row " &amp; ROW($C$173) &amp; " higher than payment", "OK"))</f>
        <v>OK</v>
      </c>
    </row>
    <row r="24" spans="1:9" x14ac:dyDescent="0.2">
      <c r="A24" s="4" t="s">
        <v>1</v>
      </c>
      <c r="B24" s="5" t="s">
        <v>157</v>
      </c>
      <c r="C24" s="111">
        <v>0</v>
      </c>
      <c r="D24" s="110" t="s">
        <v>634</v>
      </c>
      <c r="E24" s="6"/>
      <c r="G24" s="121" t="str">
        <f t="shared" si="0"/>
        <v>OK</v>
      </c>
      <c r="H24" s="121" t="str">
        <f t="shared" si="1"/>
        <v>OK</v>
      </c>
      <c r="I24" s="121" t="str">
        <f>IF(AND($C24&gt;0, NOT($C$99&gt;0)), "Row " &amp; ROW($C$99) &amp; " should also be positive!", IF($C$174 &gt; $C24 + Tolerance,"Fraud in row " &amp; ROW($C$174) &amp; " higher than payment", "OK"))</f>
        <v>OK</v>
      </c>
    </row>
    <row r="25" spans="1:9" x14ac:dyDescent="0.2">
      <c r="A25" s="4" t="s">
        <v>12</v>
      </c>
      <c r="B25" s="5" t="s">
        <v>157</v>
      </c>
      <c r="C25" s="111">
        <v>0</v>
      </c>
      <c r="D25" s="110" t="s">
        <v>634</v>
      </c>
      <c r="E25" s="6"/>
      <c r="G25" s="121" t="str">
        <f t="shared" si="0"/>
        <v>OK</v>
      </c>
      <c r="H25" s="121" t="str">
        <f t="shared" si="1"/>
        <v>OK</v>
      </c>
      <c r="I25" s="121" t="str">
        <f>IF(AND($C25&gt;0, NOT($C$100&gt;0)), "Row " &amp; ROW($C$100) &amp; " should also be positive!", IF($C$175 &gt; $C25 + Tolerance,"Fraud in row " &amp; ROW($C$175) &amp; " higher than payment", "OK"))</f>
        <v>OK</v>
      </c>
    </row>
    <row r="26" spans="1:9" x14ac:dyDescent="0.2">
      <c r="A26" s="4" t="s">
        <v>13</v>
      </c>
      <c r="B26" s="5" t="s">
        <v>157</v>
      </c>
      <c r="C26" s="111">
        <v>0</v>
      </c>
      <c r="D26" s="110" t="s">
        <v>634</v>
      </c>
      <c r="E26" s="6"/>
      <c r="G26" s="121" t="str">
        <f t="shared" si="0"/>
        <v>OK</v>
      </c>
      <c r="H26" s="121" t="str">
        <f t="shared" si="1"/>
        <v>OK</v>
      </c>
      <c r="I26" s="121" t="str">
        <f>IF(AND($C26&gt;0, NOT($C$101&gt;0)), "Row " &amp; ROW($C$101) &amp; " should also be positive!", IF($C$176 &gt; $C26 + Tolerance,"Fraud in row " &amp; ROW($C$176) &amp; " higher than payment", "OK"))</f>
        <v>OK</v>
      </c>
    </row>
    <row r="27" spans="1:9" x14ac:dyDescent="0.2">
      <c r="A27" s="4" t="s">
        <v>1</v>
      </c>
      <c r="B27" s="5" t="s">
        <v>158</v>
      </c>
      <c r="C27" s="109">
        <f xml:space="preserve"> SUM($C$30, $C$33, $C$36, $C$39, $C$42, $C$45, $C$48)</f>
        <v>0</v>
      </c>
      <c r="D27" s="110" t="s">
        <v>634</v>
      </c>
      <c r="E27" s="6"/>
      <c r="F27" s="122">
        <f>SUM($C$27) - SUM($C$30, $C$33, $C$36, $C$39, $C$42, $C$45, $C$48)</f>
        <v>0</v>
      </c>
      <c r="G27" s="121" t="str">
        <f t="shared" si="0"/>
        <v>OK</v>
      </c>
      <c r="H27" s="121" t="str">
        <f t="shared" si="1"/>
        <v>OK</v>
      </c>
      <c r="I27" s="121" t="str">
        <f>IF(AND($C27&gt;0, NOT($C$102&gt;0)), "Row " &amp; ROW($C$102) &amp; " should also be positive!", IF($C$201 &gt; $C27 + Tolerance,"Fraud in row " &amp; ROW($C$201) &amp; " higher than payment", "OK"))</f>
        <v>OK</v>
      </c>
    </row>
    <row r="28" spans="1:9" x14ac:dyDescent="0.2">
      <c r="A28" s="4" t="s">
        <v>12</v>
      </c>
      <c r="B28" s="5" t="s">
        <v>158</v>
      </c>
      <c r="C28" s="109">
        <f xml:space="preserve"> SUM($C$31, $C$34, $C$37, $C$40, $C$43, $C$46, $C$49)</f>
        <v>0</v>
      </c>
      <c r="D28" s="110" t="s">
        <v>634</v>
      </c>
      <c r="E28" s="6"/>
      <c r="F28" s="122">
        <f>SUM($C$28) - SUM($C$31, $C$34, $C$37, $C$40, $C$43, $C$46, $C$49)</f>
        <v>0</v>
      </c>
      <c r="G28" s="121" t="str">
        <f t="shared" si="0"/>
        <v>OK</v>
      </c>
      <c r="H28" s="121" t="str">
        <f t="shared" si="1"/>
        <v>OK</v>
      </c>
      <c r="I28" s="121" t="str">
        <f>IF(AND($C28&gt;0, NOT($C$103&gt;0)), "Row " &amp; ROW($C$103) &amp; " should also be positive!", IF($C$202 &gt; $C28 + Tolerance,"Fraud in row " &amp; ROW($C$202) &amp; " higher than payment", "OK"))</f>
        <v>OK</v>
      </c>
    </row>
    <row r="29" spans="1:9" x14ac:dyDescent="0.2">
      <c r="A29" s="4" t="s">
        <v>13</v>
      </c>
      <c r="B29" s="5" t="s">
        <v>158</v>
      </c>
      <c r="C29" s="109">
        <f xml:space="preserve"> SUM($C$32, $C$35, $C$38, $C$41, $C$44, $C$47, $C$50)</f>
        <v>0</v>
      </c>
      <c r="D29" s="110" t="s">
        <v>634</v>
      </c>
      <c r="E29" s="6"/>
      <c r="F29" s="122">
        <f>SUM($C$29) - SUM($C$32, $C$35, $C$38, $C$41, $C$44, $C$47, $C$50)</f>
        <v>0</v>
      </c>
      <c r="G29" s="121" t="str">
        <f t="shared" si="0"/>
        <v>OK</v>
      </c>
      <c r="H29" s="121" t="str">
        <f t="shared" si="1"/>
        <v>OK</v>
      </c>
      <c r="I29" s="121" t="str">
        <f>IF(AND($C29&gt;0, NOT($C$104&gt;0)), "Row " &amp; ROW($C$104) &amp; " should also be positive!", IF($C$203 &gt; $C29 + Tolerance,"Fraud in row " &amp; ROW($C$203) &amp; " higher than payment", "OK"))</f>
        <v>OK</v>
      </c>
    </row>
    <row r="30" spans="1:9" x14ac:dyDescent="0.2">
      <c r="A30" s="4" t="s">
        <v>1</v>
      </c>
      <c r="B30" s="5" t="s">
        <v>159</v>
      </c>
      <c r="C30" s="111">
        <v>0</v>
      </c>
      <c r="D30" s="110" t="s">
        <v>634</v>
      </c>
      <c r="E30" s="6"/>
      <c r="G30" s="121" t="str">
        <f t="shared" si="0"/>
        <v>OK</v>
      </c>
      <c r="H30" s="121" t="str">
        <f t="shared" si="1"/>
        <v>OK</v>
      </c>
      <c r="I30" s="121" t="str">
        <f>IF(AND($C30&gt;0, NOT($C$105&gt;0)), "Row " &amp; ROW($C$105) &amp; " should also be positive!", IF($C$228 &gt; $C30 + Tolerance,"Fraud in row " &amp; ROW($C$228) &amp; " higher than payment", "OK"))</f>
        <v>OK</v>
      </c>
    </row>
    <row r="31" spans="1:9" x14ac:dyDescent="0.2">
      <c r="A31" s="4" t="s">
        <v>12</v>
      </c>
      <c r="B31" s="5" t="s">
        <v>159</v>
      </c>
      <c r="C31" s="111">
        <v>0</v>
      </c>
      <c r="D31" s="110" t="s">
        <v>634</v>
      </c>
      <c r="E31" s="6"/>
      <c r="G31" s="121" t="str">
        <f t="shared" si="0"/>
        <v>OK</v>
      </c>
      <c r="H31" s="121" t="str">
        <f t="shared" si="1"/>
        <v>OK</v>
      </c>
      <c r="I31" s="121" t="str">
        <f>IF(AND($C31&gt;0, NOT($C$106&gt;0)), "Row " &amp; ROW($C$106) &amp; " should also be positive!", IF($C$229 &gt; $C31 + Tolerance,"Fraud in row " &amp; ROW($C$229) &amp; " higher than payment", "OK"))</f>
        <v>OK</v>
      </c>
    </row>
    <row r="32" spans="1:9" x14ac:dyDescent="0.2">
      <c r="A32" s="4" t="s">
        <v>13</v>
      </c>
      <c r="B32" s="5" t="s">
        <v>159</v>
      </c>
      <c r="C32" s="111">
        <v>0</v>
      </c>
      <c r="D32" s="110" t="s">
        <v>634</v>
      </c>
      <c r="E32" s="6"/>
      <c r="G32" s="121" t="str">
        <f t="shared" si="0"/>
        <v>OK</v>
      </c>
      <c r="H32" s="121" t="str">
        <f t="shared" si="1"/>
        <v>OK</v>
      </c>
      <c r="I32" s="121" t="str">
        <f>IF(AND($C32&gt;0, NOT($C$107&gt;0)), "Row " &amp; ROW($C$107) &amp; " should also be positive!", IF($C$230 &gt; $C32 + Tolerance,"Fraud in row " &amp; ROW($C$230) &amp; " higher than payment", "OK"))</f>
        <v>OK</v>
      </c>
    </row>
    <row r="33" spans="1:9" x14ac:dyDescent="0.2">
      <c r="A33" s="4" t="s">
        <v>1</v>
      </c>
      <c r="B33" s="5" t="s">
        <v>160</v>
      </c>
      <c r="C33" s="111">
        <v>0</v>
      </c>
      <c r="D33" s="110" t="s">
        <v>634</v>
      </c>
      <c r="E33" s="6"/>
      <c r="G33" s="121" t="str">
        <f t="shared" si="0"/>
        <v>OK</v>
      </c>
      <c r="H33" s="121" t="str">
        <f t="shared" si="1"/>
        <v>OK</v>
      </c>
      <c r="I33" s="121" t="str">
        <f>IF(AND($C33&gt;0, NOT($C$108&gt;0)), "Row " &amp; ROW($C$108) &amp; " should also be positive!", IF($C$231 &gt; $C33 + Tolerance,"Fraud in row " &amp; ROW($C$231) &amp; " higher than payment", "OK"))</f>
        <v>OK</v>
      </c>
    </row>
    <row r="34" spans="1:9" x14ac:dyDescent="0.2">
      <c r="A34" s="4" t="s">
        <v>12</v>
      </c>
      <c r="B34" s="5" t="s">
        <v>160</v>
      </c>
      <c r="C34" s="111">
        <v>0</v>
      </c>
      <c r="D34" s="110" t="s">
        <v>634</v>
      </c>
      <c r="E34" s="6"/>
      <c r="G34" s="121" t="str">
        <f t="shared" si="0"/>
        <v>OK</v>
      </c>
      <c r="H34" s="121" t="str">
        <f t="shared" si="1"/>
        <v>OK</v>
      </c>
      <c r="I34" s="121" t="str">
        <f>IF(AND($C34&gt;0, NOT($C$109&gt;0)), "Row " &amp; ROW($C$109) &amp; " should also be positive!", IF($C$232 &gt; $C34 + Tolerance,"Fraud in row " &amp; ROW($C$232) &amp; " higher than payment", "OK"))</f>
        <v>OK</v>
      </c>
    </row>
    <row r="35" spans="1:9" x14ac:dyDescent="0.2">
      <c r="A35" s="4" t="s">
        <v>13</v>
      </c>
      <c r="B35" s="5" t="s">
        <v>160</v>
      </c>
      <c r="C35" s="111">
        <v>0</v>
      </c>
      <c r="D35" s="110" t="s">
        <v>634</v>
      </c>
      <c r="E35" s="6"/>
      <c r="G35" s="121" t="str">
        <f t="shared" si="0"/>
        <v>OK</v>
      </c>
      <c r="H35" s="121" t="str">
        <f t="shared" si="1"/>
        <v>OK</v>
      </c>
      <c r="I35" s="121" t="str">
        <f>IF(AND($C35&gt;0, NOT($C$110&gt;0)), "Row " &amp; ROW($C$110) &amp; " should also be positive!", IF($C$233 &gt; $C35 + Tolerance,"Fraud in row " &amp; ROW($C$233) &amp; " higher than payment", "OK"))</f>
        <v>OK</v>
      </c>
    </row>
    <row r="36" spans="1:9" x14ac:dyDescent="0.2">
      <c r="A36" s="4" t="s">
        <v>1</v>
      </c>
      <c r="B36" s="5" t="s">
        <v>161</v>
      </c>
      <c r="C36" s="111">
        <v>0</v>
      </c>
      <c r="D36" s="110" t="s">
        <v>634</v>
      </c>
      <c r="E36" s="6"/>
      <c r="G36" s="121" t="str">
        <f t="shared" si="0"/>
        <v>OK</v>
      </c>
      <c r="H36" s="121" t="str">
        <f t="shared" si="1"/>
        <v>OK</v>
      </c>
      <c r="I36" s="121" t="str">
        <f>IF(AND($C36&gt;0, NOT($C$111&gt;0)), "Row " &amp; ROW($C$111) &amp; " should also be positive!", IF($C$234 &gt; $C36 + Tolerance,"Fraud in row " &amp; ROW($C$234) &amp; " higher than payment", "OK"))</f>
        <v>OK</v>
      </c>
    </row>
    <row r="37" spans="1:9" x14ac:dyDescent="0.2">
      <c r="A37" s="4" t="s">
        <v>12</v>
      </c>
      <c r="B37" s="5" t="s">
        <v>161</v>
      </c>
      <c r="C37" s="111">
        <v>0</v>
      </c>
      <c r="D37" s="110" t="s">
        <v>634</v>
      </c>
      <c r="E37" s="6"/>
      <c r="G37" s="121" t="str">
        <f t="shared" si="0"/>
        <v>OK</v>
      </c>
      <c r="H37" s="121" t="str">
        <f t="shared" si="1"/>
        <v>OK</v>
      </c>
      <c r="I37" s="121" t="str">
        <f>IF(AND($C37&gt;0, NOT($C$112&gt;0)), "Row " &amp; ROW($C$112) &amp; " should also be positive!", IF($C$235 &gt; $C37 + Tolerance,"Fraud in row " &amp; ROW($C$235) &amp; " higher than payment", "OK"))</f>
        <v>OK</v>
      </c>
    </row>
    <row r="38" spans="1:9" x14ac:dyDescent="0.2">
      <c r="A38" s="4" t="s">
        <v>13</v>
      </c>
      <c r="B38" s="5" t="s">
        <v>161</v>
      </c>
      <c r="C38" s="111">
        <v>0</v>
      </c>
      <c r="D38" s="110" t="s">
        <v>634</v>
      </c>
      <c r="E38" s="6"/>
      <c r="G38" s="121" t="str">
        <f t="shared" si="0"/>
        <v>OK</v>
      </c>
      <c r="H38" s="121" t="str">
        <f t="shared" ref="H38:H69" si="2">IF(AND($C38&gt;0, $D38= "NA"), "Flag should be OK", IF($D38="E","Flag E only for fraud","OK"))</f>
        <v>OK</v>
      </c>
      <c r="I38" s="121" t="str">
        <f>IF(AND($C38&gt;0, NOT($C$113&gt;0)), "Row " &amp; ROW($C$113) &amp; " should also be positive!", IF($C$236 &gt; $C38 + Tolerance,"Fraud in row " &amp; ROW($C$236) &amp; " higher than payment", "OK"))</f>
        <v>OK</v>
      </c>
    </row>
    <row r="39" spans="1:9" x14ac:dyDescent="0.2">
      <c r="A39" s="4" t="s">
        <v>1</v>
      </c>
      <c r="B39" s="5" t="s">
        <v>162</v>
      </c>
      <c r="C39" s="111">
        <v>0</v>
      </c>
      <c r="D39" s="110" t="s">
        <v>634</v>
      </c>
      <c r="E39" s="6"/>
      <c r="G39" s="121" t="str">
        <f t="shared" si="0"/>
        <v>OK</v>
      </c>
      <c r="H39" s="121" t="str">
        <f t="shared" si="2"/>
        <v>OK</v>
      </c>
      <c r="I39" s="121" t="str">
        <f>IF(AND($C39&gt;0, NOT($C$114&gt;0)), "Row " &amp; ROW($C$114) &amp; " should also be positive!", IF($C$237 &gt; $C39 + Tolerance,"Fraud in row " &amp; ROW($C$237) &amp; " higher than payment", "OK"))</f>
        <v>OK</v>
      </c>
    </row>
    <row r="40" spans="1:9" x14ac:dyDescent="0.2">
      <c r="A40" s="4" t="s">
        <v>12</v>
      </c>
      <c r="B40" s="5" t="s">
        <v>162</v>
      </c>
      <c r="C40" s="111">
        <v>0</v>
      </c>
      <c r="D40" s="110" t="s">
        <v>634</v>
      </c>
      <c r="E40" s="6"/>
      <c r="G40" s="121" t="str">
        <f t="shared" si="0"/>
        <v>OK</v>
      </c>
      <c r="H40" s="121" t="str">
        <f t="shared" si="2"/>
        <v>OK</v>
      </c>
      <c r="I40" s="121" t="str">
        <f>IF(AND($C40&gt;0, NOT($C$115&gt;0)), "Row " &amp; ROW($C$115) &amp; " should also be positive!", IF($C$238 &gt; $C40 + Tolerance,"Fraud in row " &amp; ROW($C$238) &amp; " higher than payment", "OK"))</f>
        <v>OK</v>
      </c>
    </row>
    <row r="41" spans="1:9" x14ac:dyDescent="0.2">
      <c r="A41" s="4" t="s">
        <v>13</v>
      </c>
      <c r="B41" s="5" t="s">
        <v>162</v>
      </c>
      <c r="C41" s="111">
        <v>0</v>
      </c>
      <c r="D41" s="110" t="s">
        <v>634</v>
      </c>
      <c r="E41" s="6"/>
      <c r="G41" s="121" t="str">
        <f t="shared" si="0"/>
        <v>OK</v>
      </c>
      <c r="H41" s="121" t="str">
        <f t="shared" si="2"/>
        <v>OK</v>
      </c>
      <c r="I41" s="121" t="str">
        <f>IF(AND($C41&gt;0, NOT($C$116&gt;0)), "Row " &amp; ROW($C$116) &amp; " should also be positive!", IF($C$239 &gt; $C41 + Tolerance,"Fraud in row " &amp; ROW($C$239) &amp; " higher than payment", "OK"))</f>
        <v>OK</v>
      </c>
    </row>
    <row r="42" spans="1:9" x14ac:dyDescent="0.2">
      <c r="A42" s="4" t="s">
        <v>1</v>
      </c>
      <c r="B42" s="5" t="s">
        <v>163</v>
      </c>
      <c r="C42" s="111">
        <v>0</v>
      </c>
      <c r="D42" s="110" t="s">
        <v>634</v>
      </c>
      <c r="E42" s="6"/>
      <c r="G42" s="121" t="str">
        <f t="shared" si="0"/>
        <v>OK</v>
      </c>
      <c r="H42" s="121" t="str">
        <f t="shared" si="2"/>
        <v>OK</v>
      </c>
      <c r="I42" s="121" t="str">
        <f>IF(AND($C42&gt;0, NOT($C$117&gt;0)), "Row " &amp; ROW($C$117) &amp; " should also be positive!", IF($C$240 &gt; $C42 + Tolerance,"Fraud in row " &amp; ROW($C$240) &amp; " higher than payment", "OK"))</f>
        <v>OK</v>
      </c>
    </row>
    <row r="43" spans="1:9" x14ac:dyDescent="0.2">
      <c r="A43" s="4" t="s">
        <v>12</v>
      </c>
      <c r="B43" s="5" t="s">
        <v>163</v>
      </c>
      <c r="C43" s="111">
        <v>0</v>
      </c>
      <c r="D43" s="110" t="s">
        <v>634</v>
      </c>
      <c r="E43" s="6"/>
      <c r="G43" s="121" t="str">
        <f t="shared" si="0"/>
        <v>OK</v>
      </c>
      <c r="H43" s="121" t="str">
        <f t="shared" si="2"/>
        <v>OK</v>
      </c>
      <c r="I43" s="121" t="str">
        <f>IF(AND($C43&gt;0, NOT($C$118&gt;0)), "Row " &amp; ROW($C$118) &amp; " should also be positive!", IF($C$241 &gt; $C43 + Tolerance,"Fraud in row " &amp; ROW($C$241) &amp; " higher than payment", "OK"))</f>
        <v>OK</v>
      </c>
    </row>
    <row r="44" spans="1:9" x14ac:dyDescent="0.2">
      <c r="A44" s="4" t="s">
        <v>13</v>
      </c>
      <c r="B44" s="5" t="s">
        <v>163</v>
      </c>
      <c r="C44" s="111">
        <v>0</v>
      </c>
      <c r="D44" s="110" t="s">
        <v>634</v>
      </c>
      <c r="E44" s="6"/>
      <c r="G44" s="121" t="str">
        <f t="shared" si="0"/>
        <v>OK</v>
      </c>
      <c r="H44" s="121" t="str">
        <f t="shared" si="2"/>
        <v>OK</v>
      </c>
      <c r="I44" s="121" t="str">
        <f>IF(AND($C44&gt;0, NOT($C$119&gt;0)), "Row " &amp; ROW($C$119) &amp; " should also be positive!", IF($C$242 &gt; $C44 + Tolerance,"Fraud in row " &amp; ROW($C$242) &amp; " higher than payment", "OK"))</f>
        <v>OK</v>
      </c>
    </row>
    <row r="45" spans="1:9" x14ac:dyDescent="0.2">
      <c r="A45" s="4" t="s">
        <v>1</v>
      </c>
      <c r="B45" s="5" t="s">
        <v>980</v>
      </c>
      <c r="C45" s="111">
        <v>0</v>
      </c>
      <c r="D45" s="110" t="s">
        <v>634</v>
      </c>
      <c r="E45" s="6"/>
      <c r="G45" s="121" t="str">
        <f t="shared" si="0"/>
        <v>OK</v>
      </c>
      <c r="H45" s="121" t="str">
        <f t="shared" si="2"/>
        <v>OK</v>
      </c>
      <c r="I45" s="121" t="str">
        <f>IF(AND($C45&gt;0, NOT($C$120&gt;0)), "Row " &amp; ROW($C$120) &amp; " should also be positive!", IF($C$243 &gt; $C45 + Tolerance,"Fraud in row " &amp; ROW($C$243) &amp; " higher than payment", "OK"))</f>
        <v>OK</v>
      </c>
    </row>
    <row r="46" spans="1:9" x14ac:dyDescent="0.2">
      <c r="A46" s="4" t="s">
        <v>12</v>
      </c>
      <c r="B46" s="5" t="s">
        <v>980</v>
      </c>
      <c r="C46" s="111">
        <v>0</v>
      </c>
      <c r="D46" s="110" t="s">
        <v>634</v>
      </c>
      <c r="E46" s="6"/>
      <c r="G46" s="121" t="str">
        <f t="shared" si="0"/>
        <v>OK</v>
      </c>
      <c r="H46" s="121" t="str">
        <f t="shared" si="2"/>
        <v>OK</v>
      </c>
      <c r="I46" s="121" t="str">
        <f>IF(AND($C46&gt;0, NOT($C$121&gt;0)), "Row " &amp; ROW($C$121) &amp; " should also be positive!", IF($C$244 &gt; $C46 + Tolerance,"Fraud in row " &amp; ROW($C$244) &amp; " higher than payment", "OK"))</f>
        <v>OK</v>
      </c>
    </row>
    <row r="47" spans="1:9" x14ac:dyDescent="0.2">
      <c r="A47" s="4" t="s">
        <v>13</v>
      </c>
      <c r="B47" s="5" t="s">
        <v>980</v>
      </c>
      <c r="C47" s="111">
        <v>0</v>
      </c>
      <c r="D47" s="110" t="s">
        <v>634</v>
      </c>
      <c r="E47" s="6"/>
      <c r="G47" s="121" t="str">
        <f t="shared" si="0"/>
        <v>OK</v>
      </c>
      <c r="H47" s="121" t="str">
        <f t="shared" si="2"/>
        <v>OK</v>
      </c>
      <c r="I47" s="121" t="str">
        <f>IF(AND($C47&gt;0, NOT($C$122&gt;0)), "Row " &amp; ROW($C$122) &amp; " should also be positive!", IF($C$245 &gt; $C47 + Tolerance,"Fraud in row " &amp; ROW($C$245) &amp; " higher than payment", "OK"))</f>
        <v>OK</v>
      </c>
    </row>
    <row r="48" spans="1:9" x14ac:dyDescent="0.2">
      <c r="A48" s="4" t="s">
        <v>1</v>
      </c>
      <c r="B48" s="5" t="s">
        <v>984</v>
      </c>
      <c r="C48" s="111">
        <v>0</v>
      </c>
      <c r="D48" s="110" t="s">
        <v>634</v>
      </c>
      <c r="E48" s="6"/>
      <c r="G48" s="121" t="str">
        <f t="shared" si="0"/>
        <v>OK</v>
      </c>
      <c r="H48" s="121" t="str">
        <f t="shared" si="2"/>
        <v>OK</v>
      </c>
      <c r="I48" s="121" t="str">
        <f>IF(AND($C48&gt;0, NOT($C$123&gt;0)), "Row " &amp; ROW($C$123) &amp; " should also be positive!", IF($C$246 &gt; $C48 + Tolerance,"Fraud in row " &amp; ROW($C$246) &amp; " higher than payment", "OK"))</f>
        <v>OK</v>
      </c>
    </row>
    <row r="49" spans="1:9" x14ac:dyDescent="0.2">
      <c r="A49" s="4" t="s">
        <v>12</v>
      </c>
      <c r="B49" s="5" t="s">
        <v>984</v>
      </c>
      <c r="C49" s="111">
        <v>0</v>
      </c>
      <c r="D49" s="110" t="s">
        <v>634</v>
      </c>
      <c r="E49" s="6"/>
      <c r="G49" s="121" t="str">
        <f t="shared" si="0"/>
        <v>OK</v>
      </c>
      <c r="H49" s="121" t="str">
        <f t="shared" si="2"/>
        <v>OK</v>
      </c>
      <c r="I49" s="121" t="str">
        <f>IF(AND($C49&gt;0, NOT($C$124&gt;0)), "Row " &amp; ROW($C$124) &amp; " should also be positive!", IF($C$247 &gt; $C49 + Tolerance,"Fraud in row " &amp; ROW($C$247) &amp; " higher than payment", "OK"))</f>
        <v>OK</v>
      </c>
    </row>
    <row r="50" spans="1:9" x14ac:dyDescent="0.2">
      <c r="A50" s="4" t="s">
        <v>13</v>
      </c>
      <c r="B50" s="5" t="s">
        <v>984</v>
      </c>
      <c r="C50" s="111">
        <v>0</v>
      </c>
      <c r="D50" s="110" t="s">
        <v>634</v>
      </c>
      <c r="E50" s="6"/>
      <c r="G50" s="121" t="str">
        <f t="shared" si="0"/>
        <v>OK</v>
      </c>
      <c r="H50" s="121" t="str">
        <f t="shared" si="2"/>
        <v>OK</v>
      </c>
      <c r="I50" s="121" t="str">
        <f>IF(AND($C50&gt;0, NOT($C$125&gt;0)), "Row " &amp; ROW($C$125) &amp; " should also be positive!", IF($C$248 &gt; $C50 + Tolerance,"Fraud in row " &amp; ROW($C$248) &amp; " higher than payment", "OK"))</f>
        <v>OK</v>
      </c>
    </row>
    <row r="51" spans="1:9" x14ac:dyDescent="0.2">
      <c r="A51" s="4" t="s">
        <v>1</v>
      </c>
      <c r="B51" s="5" t="s">
        <v>164</v>
      </c>
      <c r="C51" s="109">
        <f xml:space="preserve"> SUM($C$60, $C$63)</f>
        <v>0</v>
      </c>
      <c r="D51" s="110" t="s">
        <v>634</v>
      </c>
      <c r="E51" s="6"/>
      <c r="F51" s="122">
        <f>SUM($C$51) - SUM($C$54, $C$57)</f>
        <v>0</v>
      </c>
      <c r="G51" s="121" t="str">
        <f t="shared" si="0"/>
        <v>OK</v>
      </c>
      <c r="H51" s="121" t="str">
        <f t="shared" si="2"/>
        <v>OK</v>
      </c>
      <c r="I51" s="121" t="str">
        <f>IF(AND($C51&gt;0, NOT($C$126&gt;0)), "Row " &amp; ROW($C$126) &amp; " should also be positive!", IF($C$249 &gt; $C51 + Tolerance,"Fraud in row " &amp; ROW($C$249) &amp; " higher than payment", "OK"))</f>
        <v>OK</v>
      </c>
    </row>
    <row r="52" spans="1:9" x14ac:dyDescent="0.2">
      <c r="A52" s="4" t="s">
        <v>12</v>
      </c>
      <c r="B52" s="5" t="s">
        <v>164</v>
      </c>
      <c r="C52" s="109">
        <f xml:space="preserve"> SUM($C$61, $C$64)</f>
        <v>0</v>
      </c>
      <c r="D52" s="110" t="s">
        <v>634</v>
      </c>
      <c r="E52" s="6"/>
      <c r="F52" s="122">
        <f>SUM($C$52) - SUM($C$55, $C$58)</f>
        <v>0</v>
      </c>
      <c r="G52" s="121" t="str">
        <f t="shared" si="0"/>
        <v>OK</v>
      </c>
      <c r="H52" s="121" t="str">
        <f t="shared" si="2"/>
        <v>OK</v>
      </c>
      <c r="I52" s="121" t="str">
        <f>IF(AND($C52&gt;0, NOT($C$127&gt;0)), "Row " &amp; ROW($C$127) &amp; " should also be positive!", IF($C$250 &gt; $C52 + Tolerance,"Fraud in row " &amp; ROW($C$250) &amp; " higher than payment", "OK"))</f>
        <v>OK</v>
      </c>
    </row>
    <row r="53" spans="1:9" x14ac:dyDescent="0.2">
      <c r="A53" s="4" t="s">
        <v>13</v>
      </c>
      <c r="B53" s="5" t="s">
        <v>164</v>
      </c>
      <c r="C53" s="109">
        <f xml:space="preserve"> SUM($C$62, $C$65)</f>
        <v>0</v>
      </c>
      <c r="D53" s="110" t="s">
        <v>634</v>
      </c>
      <c r="E53" s="6"/>
      <c r="F53" s="122">
        <f>SUM($C$53) - SUM($C$56, $C$59)</f>
        <v>0</v>
      </c>
      <c r="G53" s="121" t="str">
        <f t="shared" si="0"/>
        <v>OK</v>
      </c>
      <c r="H53" s="121" t="str">
        <f t="shared" si="2"/>
        <v>OK</v>
      </c>
      <c r="I53" s="121" t="str">
        <f>IF(AND($C53&gt;0, NOT($C$128&gt;0)), "Row " &amp; ROW($C$128) &amp; " should also be positive!", IF($C$251 &gt; $C53 + Tolerance,"Fraud in row " &amp; ROW($C$251) &amp; " higher than payment", "OK"))</f>
        <v>OK</v>
      </c>
    </row>
    <row r="54" spans="1:9" x14ac:dyDescent="0.2">
      <c r="A54" s="4" t="s">
        <v>1</v>
      </c>
      <c r="B54" s="5" t="s">
        <v>165</v>
      </c>
      <c r="C54" s="111">
        <v>0</v>
      </c>
      <c r="D54" s="110" t="s">
        <v>634</v>
      </c>
      <c r="E54" s="6"/>
      <c r="F54" s="122">
        <f>SUM($C$51) - SUM($C$60, $C$63)</f>
        <v>0</v>
      </c>
      <c r="G54" s="121" t="str">
        <f t="shared" si="0"/>
        <v>OK</v>
      </c>
      <c r="H54" s="121" t="str">
        <f t="shared" si="2"/>
        <v>OK</v>
      </c>
      <c r="I54" s="121" t="str">
        <f>IF(AND($C54&gt;0, NOT($C$129&gt;0)), "Row " &amp; ROW($C$129) &amp; " should also be positive!", IF($C$252 &gt; $C54 + Tolerance,"Fraud in row " &amp; ROW($C$252) &amp; " higher than payment", "OK"))</f>
        <v>OK</v>
      </c>
    </row>
    <row r="55" spans="1:9" x14ac:dyDescent="0.2">
      <c r="A55" s="4" t="s">
        <v>12</v>
      </c>
      <c r="B55" s="5" t="s">
        <v>165</v>
      </c>
      <c r="C55" s="111">
        <v>0</v>
      </c>
      <c r="D55" s="110" t="s">
        <v>634</v>
      </c>
      <c r="E55" s="6"/>
      <c r="F55" s="122">
        <f>SUM($C$52) - SUM($C$61, $C$64)</f>
        <v>0</v>
      </c>
      <c r="G55" s="121" t="str">
        <f t="shared" si="0"/>
        <v>OK</v>
      </c>
      <c r="H55" s="121" t="str">
        <f t="shared" si="2"/>
        <v>OK</v>
      </c>
      <c r="I55" s="121" t="str">
        <f>IF(AND($C55&gt;0, NOT($C$130&gt;0)), "Row " &amp; ROW($C$130) &amp; " should also be positive!", IF($C$253 &gt; $C55 + Tolerance,"Fraud in row " &amp; ROW($C$253) &amp; " higher than payment", "OK"))</f>
        <v>OK</v>
      </c>
    </row>
    <row r="56" spans="1:9" x14ac:dyDescent="0.2">
      <c r="A56" s="4" t="s">
        <v>13</v>
      </c>
      <c r="B56" s="5" t="s">
        <v>165</v>
      </c>
      <c r="C56" s="111">
        <v>0</v>
      </c>
      <c r="D56" s="110" t="s">
        <v>634</v>
      </c>
      <c r="E56" s="6"/>
      <c r="F56" s="122">
        <f>SUM($C$53) - SUM($C$62, $C$65)</f>
        <v>0</v>
      </c>
      <c r="G56" s="121" t="str">
        <f t="shared" si="0"/>
        <v>OK</v>
      </c>
      <c r="H56" s="121" t="str">
        <f t="shared" si="2"/>
        <v>OK</v>
      </c>
      <c r="I56" s="121" t="str">
        <f>IF(AND($C56&gt;0, NOT($C$131&gt;0)), "Row " &amp; ROW($C$131) &amp; " should also be positive!", IF($C$254 &gt; $C56 + Tolerance,"Fraud in row " &amp; ROW($C$254) &amp; " higher than payment", "OK"))</f>
        <v>OK</v>
      </c>
    </row>
    <row r="57" spans="1:9" x14ac:dyDescent="0.2">
      <c r="A57" s="4" t="s">
        <v>1</v>
      </c>
      <c r="B57" s="5" t="s">
        <v>166</v>
      </c>
      <c r="C57" s="111">
        <v>0</v>
      </c>
      <c r="D57" s="110" t="s">
        <v>634</v>
      </c>
      <c r="E57" s="6"/>
      <c r="G57" s="121" t="str">
        <f t="shared" si="0"/>
        <v>OK</v>
      </c>
      <c r="H57" s="121" t="str">
        <f t="shared" si="2"/>
        <v>OK</v>
      </c>
      <c r="I57" s="121" t="str">
        <f>IF(AND($C57&gt;0, NOT($C$132&gt;0)), "Row " &amp; ROW($C$132) &amp; " should also be positive!", IF($C$255 &gt; $C57 + Tolerance,"Fraud in row " &amp; ROW($C$255) &amp; " higher than payment", "OK"))</f>
        <v>OK</v>
      </c>
    </row>
    <row r="58" spans="1:9" x14ac:dyDescent="0.2">
      <c r="A58" s="4" t="s">
        <v>12</v>
      </c>
      <c r="B58" s="5" t="s">
        <v>166</v>
      </c>
      <c r="C58" s="111">
        <v>0</v>
      </c>
      <c r="D58" s="110" t="s">
        <v>634</v>
      </c>
      <c r="E58" s="6"/>
      <c r="G58" s="121" t="str">
        <f t="shared" si="0"/>
        <v>OK</v>
      </c>
      <c r="H58" s="121" t="str">
        <f t="shared" si="2"/>
        <v>OK</v>
      </c>
      <c r="I58" s="121" t="str">
        <f>IF(AND($C58&gt;0, NOT($C$133&gt;0)), "Row " &amp; ROW($C$133) &amp; " should also be positive!", IF($C$256 &gt; $C58 + Tolerance,"Fraud in row " &amp; ROW($C$256) &amp; " higher than payment", "OK"))</f>
        <v>OK</v>
      </c>
    </row>
    <row r="59" spans="1:9" x14ac:dyDescent="0.2">
      <c r="A59" s="4" t="s">
        <v>13</v>
      </c>
      <c r="B59" s="5" t="s">
        <v>166</v>
      </c>
      <c r="C59" s="111">
        <v>0</v>
      </c>
      <c r="D59" s="110" t="s">
        <v>634</v>
      </c>
      <c r="E59" s="6"/>
      <c r="G59" s="121" t="str">
        <f t="shared" si="0"/>
        <v>OK</v>
      </c>
      <c r="H59" s="121" t="str">
        <f t="shared" si="2"/>
        <v>OK</v>
      </c>
      <c r="I59" s="121" t="str">
        <f>IF(AND($C59&gt;0, NOT($C$134&gt;0)), "Row " &amp; ROW($C$134) &amp; " should also be positive!", IF($C$257 &gt; $C59 + Tolerance,"Fraud in row " &amp; ROW($C$257) &amp; " higher than payment", "OK"))</f>
        <v>OK</v>
      </c>
    </row>
    <row r="60" spans="1:9" x14ac:dyDescent="0.2">
      <c r="A60" s="4" t="s">
        <v>1</v>
      </c>
      <c r="B60" s="5" t="s">
        <v>167</v>
      </c>
      <c r="C60" s="111">
        <v>0</v>
      </c>
      <c r="D60" s="110" t="s">
        <v>634</v>
      </c>
      <c r="E60" s="6"/>
      <c r="G60" s="121" t="str">
        <f t="shared" si="0"/>
        <v>OK</v>
      </c>
      <c r="H60" s="121" t="str">
        <f t="shared" si="2"/>
        <v>OK</v>
      </c>
      <c r="I60" s="121" t="str">
        <f>IF(AND($C60&gt;0, NOT($C$135&gt;0)), "Row " &amp; ROW($C$135) &amp; " should also be positive!", IF($C$258 &gt; $C60 + Tolerance,"Fraud in row " &amp; ROW($C$258) &amp; " higher than payment", "OK"))</f>
        <v>OK</v>
      </c>
    </row>
    <row r="61" spans="1:9" x14ac:dyDescent="0.2">
      <c r="A61" s="4" t="s">
        <v>12</v>
      </c>
      <c r="B61" s="5" t="s">
        <v>167</v>
      </c>
      <c r="C61" s="111">
        <v>0</v>
      </c>
      <c r="D61" s="110" t="s">
        <v>634</v>
      </c>
      <c r="E61" s="6"/>
      <c r="G61" s="121" t="str">
        <f t="shared" si="0"/>
        <v>OK</v>
      </c>
      <c r="H61" s="121" t="str">
        <f t="shared" si="2"/>
        <v>OK</v>
      </c>
      <c r="I61" s="121" t="str">
        <f>IF(AND($C61&gt;0, NOT($C$136&gt;0)), "Row " &amp; ROW($C$136) &amp; " should also be positive!", IF($C$259 &gt; $C61 + Tolerance,"Fraud in row " &amp; ROW($C$259) &amp; " higher than payment", "OK"))</f>
        <v>OK</v>
      </c>
    </row>
    <row r="62" spans="1:9" x14ac:dyDescent="0.2">
      <c r="A62" s="4" t="s">
        <v>13</v>
      </c>
      <c r="B62" s="5" t="s">
        <v>167</v>
      </c>
      <c r="C62" s="111">
        <v>0</v>
      </c>
      <c r="D62" s="110" t="s">
        <v>634</v>
      </c>
      <c r="E62" s="6"/>
      <c r="G62" s="121" t="str">
        <f t="shared" si="0"/>
        <v>OK</v>
      </c>
      <c r="H62" s="121" t="str">
        <f t="shared" si="2"/>
        <v>OK</v>
      </c>
      <c r="I62" s="121" t="str">
        <f>IF(AND($C62&gt;0, NOT($C$137&gt;0)), "Row " &amp; ROW($C$137) &amp; " should also be positive!", IF($C$260 &gt; $C62 + Tolerance,"Fraud in row " &amp; ROW($C$260) &amp; " higher than payment", "OK"))</f>
        <v>OK</v>
      </c>
    </row>
    <row r="63" spans="1:9" x14ac:dyDescent="0.2">
      <c r="A63" s="4" t="s">
        <v>1</v>
      </c>
      <c r="B63" s="5" t="s">
        <v>168</v>
      </c>
      <c r="C63" s="109">
        <f xml:space="preserve"> SUM($C$66, $C$69, $C$72, $C$75, $C$78)</f>
        <v>0</v>
      </c>
      <c r="D63" s="110" t="s">
        <v>634</v>
      </c>
      <c r="E63" s="6"/>
      <c r="F63" s="122">
        <f>SUM($C$63) - SUM($C$66, $C$69, $C$72, $C$75, $C$78)</f>
        <v>0</v>
      </c>
      <c r="G63" s="121" t="str">
        <f t="shared" si="0"/>
        <v>OK</v>
      </c>
      <c r="H63" s="121" t="str">
        <f t="shared" si="2"/>
        <v>OK</v>
      </c>
      <c r="I63" s="121" t="str">
        <f>IF(AND($C63&gt;0, NOT($C$138&gt;0)), "Row " &amp; ROW($C$138) &amp; " should also be positive!", IF($C$282 &gt; $C63 + Tolerance,"Fraud in row " &amp; ROW($C$282) &amp; " higher than payment", "OK"))</f>
        <v>OK</v>
      </c>
    </row>
    <row r="64" spans="1:9" x14ac:dyDescent="0.2">
      <c r="A64" s="4" t="s">
        <v>12</v>
      </c>
      <c r="B64" s="5" t="s">
        <v>168</v>
      </c>
      <c r="C64" s="109">
        <f xml:space="preserve"> SUM($C$67, $C$70, $C$73, $C$76, $C$79)</f>
        <v>0</v>
      </c>
      <c r="D64" s="110" t="s">
        <v>634</v>
      </c>
      <c r="E64" s="6"/>
      <c r="F64" s="122">
        <f>SUM($C$64) - SUM($C$67, $C$70, $C$73, $C$76, $C$79)</f>
        <v>0</v>
      </c>
      <c r="G64" s="121" t="str">
        <f t="shared" si="0"/>
        <v>OK</v>
      </c>
      <c r="H64" s="121" t="str">
        <f t="shared" si="2"/>
        <v>OK</v>
      </c>
      <c r="I64" s="121" t="str">
        <f>IF(AND($C64&gt;0, NOT($C$139&gt;0)), "Row " &amp; ROW($C$139) &amp; " should also be positive!", IF($C$283 &gt; $C64 + Tolerance,"Fraud in row " &amp; ROW($C$283) &amp; " higher than payment", "OK"))</f>
        <v>OK</v>
      </c>
    </row>
    <row r="65" spans="1:9" x14ac:dyDescent="0.2">
      <c r="A65" s="4" t="s">
        <v>13</v>
      </c>
      <c r="B65" s="5" t="s">
        <v>168</v>
      </c>
      <c r="C65" s="109">
        <f xml:space="preserve"> SUM($C$68, $C$71, $C$74, $C$77, $C$80)</f>
        <v>0</v>
      </c>
      <c r="D65" s="110" t="s">
        <v>634</v>
      </c>
      <c r="E65" s="6"/>
      <c r="F65" s="122">
        <f>SUM($C$65) - SUM($C$68, $C$71, $C$74, $C$77, $C$80)</f>
        <v>0</v>
      </c>
      <c r="G65" s="121" t="str">
        <f t="shared" si="0"/>
        <v>OK</v>
      </c>
      <c r="H65" s="121" t="str">
        <f t="shared" si="2"/>
        <v>OK</v>
      </c>
      <c r="I65" s="121" t="str">
        <f>IF(AND($C65&gt;0, NOT($C$140&gt;0)), "Row " &amp; ROW($C$140) &amp; " should also be positive!", IF($C$284 &gt; $C65 + Tolerance,"Fraud in row " &amp; ROW($C$284) &amp; " higher than payment", "OK"))</f>
        <v>OK</v>
      </c>
    </row>
    <row r="66" spans="1:9" x14ac:dyDescent="0.2">
      <c r="A66" s="4" t="s">
        <v>1</v>
      </c>
      <c r="B66" s="5" t="s">
        <v>169</v>
      </c>
      <c r="C66" s="111">
        <v>0</v>
      </c>
      <c r="D66" s="110" t="s">
        <v>634</v>
      </c>
      <c r="E66" s="6"/>
      <c r="G66" s="121" t="str">
        <f t="shared" si="0"/>
        <v>OK</v>
      </c>
      <c r="H66" s="121" t="str">
        <f t="shared" si="2"/>
        <v>OK</v>
      </c>
      <c r="I66" s="121" t="str">
        <f>IF(AND($C66&gt;0, NOT($C$141&gt;0)), "Row " &amp; ROW($C$141) &amp; " should also be positive!", IF($C$306 &gt; $C66 + Tolerance,"Fraud in row " &amp; ROW($C$306) &amp; " higher than payment", "OK"))</f>
        <v>OK</v>
      </c>
    </row>
    <row r="67" spans="1:9" x14ac:dyDescent="0.2">
      <c r="A67" s="4" t="s">
        <v>12</v>
      </c>
      <c r="B67" s="5" t="s">
        <v>169</v>
      </c>
      <c r="C67" s="111">
        <v>0</v>
      </c>
      <c r="D67" s="110" t="s">
        <v>634</v>
      </c>
      <c r="E67" s="6"/>
      <c r="G67" s="121" t="str">
        <f t="shared" si="0"/>
        <v>OK</v>
      </c>
      <c r="H67" s="121" t="str">
        <f t="shared" si="2"/>
        <v>OK</v>
      </c>
      <c r="I67" s="121" t="str">
        <f>IF(AND($C67&gt;0, NOT($C$142&gt;0)), "Row " &amp; ROW($C$142) &amp; " should also be positive!", IF($C$307 &gt; $C67 + Tolerance,"Fraud in row " &amp; ROW($C$307) &amp; " higher than payment", "OK"))</f>
        <v>OK</v>
      </c>
    </row>
    <row r="68" spans="1:9" x14ac:dyDescent="0.2">
      <c r="A68" s="4" t="s">
        <v>13</v>
      </c>
      <c r="B68" s="5" t="s">
        <v>169</v>
      </c>
      <c r="C68" s="111">
        <v>0</v>
      </c>
      <c r="D68" s="110" t="s">
        <v>634</v>
      </c>
      <c r="E68" s="6"/>
      <c r="G68" s="121" t="str">
        <f t="shared" si="0"/>
        <v>OK</v>
      </c>
      <c r="H68" s="121" t="str">
        <f t="shared" si="2"/>
        <v>OK</v>
      </c>
      <c r="I68" s="121" t="str">
        <f>IF(AND($C68&gt;0, NOT($C$143&gt;0)), "Row " &amp; ROW($C$143) &amp; " should also be positive!", IF($C$308 &gt; $C68 + Tolerance,"Fraud in row " &amp; ROW($C$308) &amp; " higher than payment", "OK"))</f>
        <v>OK</v>
      </c>
    </row>
    <row r="69" spans="1:9" x14ac:dyDescent="0.2">
      <c r="A69" s="4" t="s">
        <v>1</v>
      </c>
      <c r="B69" s="5" t="s">
        <v>170</v>
      </c>
      <c r="C69" s="111">
        <v>0</v>
      </c>
      <c r="D69" s="110" t="s">
        <v>634</v>
      </c>
      <c r="E69" s="6"/>
      <c r="G69" s="121" t="str">
        <f t="shared" si="0"/>
        <v>OK</v>
      </c>
      <c r="H69" s="121" t="str">
        <f t="shared" si="2"/>
        <v>OK</v>
      </c>
      <c r="I69" s="121" t="str">
        <f>IF(AND($C69&gt;0, NOT($C$144&gt;0)), "Row " &amp; ROW($C$144) &amp; " should also be positive!", IF($C$309 &gt; $C69 + Tolerance,"Fraud in row " &amp; ROW($C$309) &amp; " higher than payment", "OK"))</f>
        <v>OK</v>
      </c>
    </row>
    <row r="70" spans="1:9" x14ac:dyDescent="0.2">
      <c r="A70" s="4" t="s">
        <v>12</v>
      </c>
      <c r="B70" s="5" t="s">
        <v>170</v>
      </c>
      <c r="C70" s="111">
        <v>0</v>
      </c>
      <c r="D70" s="110" t="s">
        <v>634</v>
      </c>
      <c r="E70" s="6"/>
      <c r="G70" s="121" t="str">
        <f t="shared" ref="G70:G133" si="3">IF(OR(ISBLANK($C70), ISBLANK($D70)), "missing", "OK")</f>
        <v>OK</v>
      </c>
      <c r="H70" s="121" t="str">
        <f t="shared" ref="H70:H101" si="4">IF(AND($C70&gt;0, $D70= "NA"), "Flag should be OK", IF($D70="E","Flag E only for fraud","OK"))</f>
        <v>OK</v>
      </c>
      <c r="I70" s="121" t="str">
        <f>IF(AND($C70&gt;0, NOT($C$145&gt;0)), "Row " &amp; ROW($C$145) &amp; " should also be positive!", IF($C$310 &gt; $C70 + Tolerance,"Fraud in row " &amp; ROW($C$310) &amp; " higher than payment", "OK"))</f>
        <v>OK</v>
      </c>
    </row>
    <row r="71" spans="1:9" x14ac:dyDescent="0.2">
      <c r="A71" s="4" t="s">
        <v>13</v>
      </c>
      <c r="B71" s="5" t="s">
        <v>170</v>
      </c>
      <c r="C71" s="111">
        <v>0</v>
      </c>
      <c r="D71" s="110" t="s">
        <v>634</v>
      </c>
      <c r="E71" s="6"/>
      <c r="G71" s="121" t="str">
        <f t="shared" si="3"/>
        <v>OK</v>
      </c>
      <c r="H71" s="121" t="str">
        <f t="shared" si="4"/>
        <v>OK</v>
      </c>
      <c r="I71" s="121" t="str">
        <f>IF(AND($C71&gt;0, NOT($C$146&gt;0)), "Row " &amp; ROW($C$146) &amp; " should also be positive!", IF($C$311 &gt; $C71 + Tolerance,"Fraud in row " &amp; ROW($C$311) &amp; " higher than payment", "OK"))</f>
        <v>OK</v>
      </c>
    </row>
    <row r="72" spans="1:9" x14ac:dyDescent="0.2">
      <c r="A72" s="4" t="s">
        <v>1</v>
      </c>
      <c r="B72" s="5" t="s">
        <v>171</v>
      </c>
      <c r="C72" s="111">
        <v>0</v>
      </c>
      <c r="D72" s="110" t="s">
        <v>634</v>
      </c>
      <c r="E72" s="6"/>
      <c r="G72" s="121" t="str">
        <f t="shared" si="3"/>
        <v>OK</v>
      </c>
      <c r="H72" s="121" t="str">
        <f t="shared" si="4"/>
        <v>OK</v>
      </c>
      <c r="I72" s="121" t="str">
        <f>IF(AND($C72&gt;0, NOT($C$147&gt;0)), "Row " &amp; ROW($C$147) &amp; " should also be positive!", IF($C$312 &gt; $C72 + Tolerance,"Fraud in row " &amp; ROW($C$312) &amp; " higher than payment", "OK"))</f>
        <v>OK</v>
      </c>
    </row>
    <row r="73" spans="1:9" x14ac:dyDescent="0.2">
      <c r="A73" s="4" t="s">
        <v>12</v>
      </c>
      <c r="B73" s="5" t="s">
        <v>171</v>
      </c>
      <c r="C73" s="111">
        <v>0</v>
      </c>
      <c r="D73" s="110" t="s">
        <v>634</v>
      </c>
      <c r="E73" s="6"/>
      <c r="G73" s="121" t="str">
        <f t="shared" si="3"/>
        <v>OK</v>
      </c>
      <c r="H73" s="121" t="str">
        <f t="shared" si="4"/>
        <v>OK</v>
      </c>
      <c r="I73" s="121" t="str">
        <f>IF(AND($C73&gt;0, NOT($C$148&gt;0)), "Row " &amp; ROW($C$148) &amp; " should also be positive!", IF($C$313 &gt; $C73 + Tolerance,"Fraud in row " &amp; ROW($C$313) &amp; " higher than payment", "OK"))</f>
        <v>OK</v>
      </c>
    </row>
    <row r="74" spans="1:9" x14ac:dyDescent="0.2">
      <c r="A74" s="4" t="s">
        <v>13</v>
      </c>
      <c r="B74" s="5" t="s">
        <v>171</v>
      </c>
      <c r="C74" s="111">
        <v>0</v>
      </c>
      <c r="D74" s="110" t="s">
        <v>634</v>
      </c>
      <c r="E74" s="6"/>
      <c r="G74" s="121" t="str">
        <f t="shared" si="3"/>
        <v>OK</v>
      </c>
      <c r="H74" s="121" t="str">
        <f t="shared" si="4"/>
        <v>OK</v>
      </c>
      <c r="I74" s="121" t="str">
        <f>IF(AND($C74&gt;0, NOT($C$149&gt;0)), "Row " &amp; ROW($C$149) &amp; " should also be positive!", IF($C$314 &gt; $C74 + Tolerance,"Fraud in row " &amp; ROW($C$314) &amp; " higher than payment", "OK"))</f>
        <v>OK</v>
      </c>
    </row>
    <row r="75" spans="1:9" x14ac:dyDescent="0.2">
      <c r="A75" s="4" t="s">
        <v>1</v>
      </c>
      <c r="B75" s="5" t="s">
        <v>172</v>
      </c>
      <c r="C75" s="111">
        <v>0</v>
      </c>
      <c r="D75" s="110" t="s">
        <v>634</v>
      </c>
      <c r="E75" s="6"/>
      <c r="G75" s="121" t="str">
        <f t="shared" si="3"/>
        <v>OK</v>
      </c>
      <c r="H75" s="121" t="str">
        <f t="shared" si="4"/>
        <v>OK</v>
      </c>
      <c r="I75" s="121" t="str">
        <f>IF(AND($C75&gt;0, NOT($C$150&gt;0)), "Row " &amp; ROW($C$150) &amp; " should also be positive!", IF($C$315 &gt; $C75 + Tolerance,"Fraud in row " &amp; ROW($C$315) &amp; " higher than payment", "OK"))</f>
        <v>OK</v>
      </c>
    </row>
    <row r="76" spans="1:9" x14ac:dyDescent="0.2">
      <c r="A76" s="4" t="s">
        <v>12</v>
      </c>
      <c r="B76" s="5" t="s">
        <v>172</v>
      </c>
      <c r="C76" s="111">
        <v>0</v>
      </c>
      <c r="D76" s="110" t="s">
        <v>634</v>
      </c>
      <c r="E76" s="6"/>
      <c r="G76" s="121" t="str">
        <f t="shared" si="3"/>
        <v>OK</v>
      </c>
      <c r="H76" s="121" t="str">
        <f t="shared" si="4"/>
        <v>OK</v>
      </c>
      <c r="I76" s="121" t="str">
        <f>IF(AND($C76&gt;0, NOT($C$151&gt;0)), "Row " &amp; ROW($C$151) &amp; " should also be positive!", IF($C$316 &gt; $C76 + Tolerance,"Fraud in row " &amp; ROW($C$316) &amp; " higher than payment", "OK"))</f>
        <v>OK</v>
      </c>
    </row>
    <row r="77" spans="1:9" x14ac:dyDescent="0.2">
      <c r="A77" s="4" t="s">
        <v>13</v>
      </c>
      <c r="B77" s="5" t="s">
        <v>172</v>
      </c>
      <c r="C77" s="111">
        <v>0</v>
      </c>
      <c r="D77" s="110" t="s">
        <v>634</v>
      </c>
      <c r="E77" s="6"/>
      <c r="G77" s="121" t="str">
        <f t="shared" si="3"/>
        <v>OK</v>
      </c>
      <c r="H77" s="121" t="str">
        <f t="shared" si="4"/>
        <v>OK</v>
      </c>
      <c r="I77" s="121" t="str">
        <f>IF(AND($C77&gt;0, NOT($C$152&gt;0)), "Row " &amp; ROW($C$152) &amp; " should also be positive!", IF($C$317 &gt; $C77 + Tolerance,"Fraud in row " &amp; ROW($C$317) &amp; " higher than payment", "OK"))</f>
        <v>OK</v>
      </c>
    </row>
    <row r="78" spans="1:9" x14ac:dyDescent="0.2">
      <c r="A78" s="4" t="s">
        <v>1</v>
      </c>
      <c r="B78" s="5" t="s">
        <v>989</v>
      </c>
      <c r="C78" s="111">
        <v>0</v>
      </c>
      <c r="D78" s="110" t="s">
        <v>634</v>
      </c>
      <c r="E78" s="6"/>
      <c r="G78" s="121" t="str">
        <f t="shared" si="3"/>
        <v>OK</v>
      </c>
      <c r="H78" s="121" t="str">
        <f t="shared" si="4"/>
        <v>OK</v>
      </c>
      <c r="I78" s="121" t="str">
        <f>IF(AND($C78&gt;0, NOT($C$153&gt;0)), "Row " &amp; ROW($C$153) &amp; " should also be positive!", IF($C$318 &gt; $C78 + Tolerance,"Fraud in row " &amp; ROW($C$318) &amp; " higher than payment", "OK"))</f>
        <v>OK</v>
      </c>
    </row>
    <row r="79" spans="1:9" x14ac:dyDescent="0.2">
      <c r="A79" s="4" t="s">
        <v>12</v>
      </c>
      <c r="B79" s="5" t="s">
        <v>989</v>
      </c>
      <c r="C79" s="111">
        <v>0</v>
      </c>
      <c r="D79" s="110" t="s">
        <v>634</v>
      </c>
      <c r="E79" s="6"/>
      <c r="G79" s="121" t="str">
        <f t="shared" si="3"/>
        <v>OK</v>
      </c>
      <c r="H79" s="121" t="str">
        <f t="shared" si="4"/>
        <v>OK</v>
      </c>
      <c r="I79" s="121" t="str">
        <f>IF(AND($C79&gt;0, NOT($C$154&gt;0)), "Row " &amp; ROW($C$154) &amp; " should also be positive!", IF($C$319 &gt; $C79 + Tolerance,"Fraud in row " &amp; ROW($C$319) &amp; " higher than payment", "OK"))</f>
        <v>OK</v>
      </c>
    </row>
    <row r="80" spans="1:9" x14ac:dyDescent="0.2">
      <c r="A80" s="4" t="s">
        <v>13</v>
      </c>
      <c r="B80" s="5" t="s">
        <v>989</v>
      </c>
      <c r="C80" s="111">
        <v>0</v>
      </c>
      <c r="D80" s="110" t="s">
        <v>634</v>
      </c>
      <c r="E80" s="6"/>
      <c r="G80" s="121" t="str">
        <f t="shared" si="3"/>
        <v>OK</v>
      </c>
      <c r="H80" s="121" t="str">
        <f t="shared" si="4"/>
        <v>OK</v>
      </c>
      <c r="I80" s="121" t="str">
        <f>IF(AND($C80&gt;0, NOT($C$155&gt;0)), "Row " &amp; ROW($C$155) &amp; " should also be positive!", IF($C$320 &gt; $C80 + Tolerance,"Fraud in row " &amp; ROW($C$320) &amp; " higher than payment", "OK"))</f>
        <v>OK</v>
      </c>
    </row>
    <row r="81" spans="1:9" x14ac:dyDescent="0.2">
      <c r="A81" s="4" t="s">
        <v>1</v>
      </c>
      <c r="B81" s="5" t="s">
        <v>173</v>
      </c>
      <c r="C81" s="112">
        <f xml:space="preserve"> SUM($C$84, $C$87)</f>
        <v>0</v>
      </c>
      <c r="D81" s="110" t="s">
        <v>634</v>
      </c>
      <c r="E81" s="6"/>
      <c r="F81" s="123">
        <f>SUM($C$81) - SUM($C$84, $C$87)</f>
        <v>0</v>
      </c>
      <c r="G81" s="121" t="str">
        <f t="shared" si="3"/>
        <v>OK</v>
      </c>
      <c r="H81" s="121" t="str">
        <f t="shared" si="4"/>
        <v>OK</v>
      </c>
      <c r="I81" s="121" t="str">
        <f>IF(AND($C81&gt;0, NOT($C$6&gt;0)), "Row " &amp; ROW($C$6) &amp; " should also be positive!", IF($C$321 &gt; $C81 + Tolerance,"Fraud in row " &amp; ROW($C$321) &amp; " higher than payment", "OK"))</f>
        <v>OK</v>
      </c>
    </row>
    <row r="82" spans="1:9" x14ac:dyDescent="0.2">
      <c r="A82" s="4" t="s">
        <v>12</v>
      </c>
      <c r="B82" s="5" t="s">
        <v>173</v>
      </c>
      <c r="C82" s="112">
        <f xml:space="preserve"> SUM($C$85, $C$88)</f>
        <v>0</v>
      </c>
      <c r="D82" s="110" t="s">
        <v>634</v>
      </c>
      <c r="E82" s="6"/>
      <c r="F82" s="123">
        <f>SUM($C$82) - SUM($C$85, $C$88)</f>
        <v>0</v>
      </c>
      <c r="G82" s="121" t="str">
        <f t="shared" si="3"/>
        <v>OK</v>
      </c>
      <c r="H82" s="121" t="str">
        <f t="shared" si="4"/>
        <v>OK</v>
      </c>
      <c r="I82" s="121" t="str">
        <f>IF(AND($C82&gt;0, NOT($C$7&gt;0)), "Row " &amp; ROW($C$7) &amp; " should also be positive!", IF($C$322 &gt; $C82 + Tolerance,"Fraud in row " &amp; ROW($C$322) &amp; " higher than payment", "OK"))</f>
        <v>OK</v>
      </c>
    </row>
    <row r="83" spans="1:9" x14ac:dyDescent="0.2">
      <c r="A83" s="4" t="s">
        <v>13</v>
      </c>
      <c r="B83" s="5" t="s">
        <v>173</v>
      </c>
      <c r="C83" s="112">
        <f xml:space="preserve"> SUM($C$86, $C$89)</f>
        <v>0</v>
      </c>
      <c r="D83" s="110" t="s">
        <v>634</v>
      </c>
      <c r="E83" s="6"/>
      <c r="F83" s="123">
        <f>SUM($C$83) - SUM($C$86, $C$89)</f>
        <v>0</v>
      </c>
      <c r="G83" s="121" t="str">
        <f t="shared" si="3"/>
        <v>OK</v>
      </c>
      <c r="H83" s="121" t="str">
        <f t="shared" si="4"/>
        <v>OK</v>
      </c>
      <c r="I83" s="121" t="str">
        <f>IF(AND($C83&gt;0, NOT($C$8&gt;0)), "Row " &amp; ROW($C$8) &amp; " should also be positive!", IF($C$323 &gt; $C83 + Tolerance,"Fraud in row " &amp; ROW($C$323) &amp; " higher than payment", "OK"))</f>
        <v>OK</v>
      </c>
    </row>
    <row r="84" spans="1:9" x14ac:dyDescent="0.2">
      <c r="A84" s="4" t="s">
        <v>1</v>
      </c>
      <c r="B84" s="5" t="s">
        <v>174</v>
      </c>
      <c r="C84" s="113">
        <v>0</v>
      </c>
      <c r="D84" s="110" t="s">
        <v>634</v>
      </c>
      <c r="E84" s="6"/>
      <c r="G84" s="121" t="str">
        <f t="shared" si="3"/>
        <v>OK</v>
      </c>
      <c r="H84" s="121" t="str">
        <f t="shared" si="4"/>
        <v>OK</v>
      </c>
      <c r="I84" s="121" t="str">
        <f>IF(AND($C84&gt;0, NOT($C$9&gt;0)), "Row " &amp; ROW($C$9) &amp; " should also be positive!", IF($C$324 &gt; $C84 + Tolerance,"Fraud in row " &amp; ROW($C$324) &amp; " higher than payment", "OK"))</f>
        <v>OK</v>
      </c>
    </row>
    <row r="85" spans="1:9" x14ac:dyDescent="0.2">
      <c r="A85" s="4" t="s">
        <v>12</v>
      </c>
      <c r="B85" s="5" t="s">
        <v>174</v>
      </c>
      <c r="C85" s="113">
        <v>0</v>
      </c>
      <c r="D85" s="110" t="s">
        <v>634</v>
      </c>
      <c r="E85" s="6"/>
      <c r="G85" s="121" t="str">
        <f t="shared" si="3"/>
        <v>OK</v>
      </c>
      <c r="H85" s="121" t="str">
        <f t="shared" si="4"/>
        <v>OK</v>
      </c>
      <c r="I85" s="121" t="str">
        <f>IF(AND($C85&gt;0, NOT($C$10&gt;0)), "Row " &amp; ROW($C$10) &amp; " should also be positive!", IF($C$325 &gt; $C85 + Tolerance,"Fraud in row " &amp; ROW($C$325) &amp; " higher than payment", "OK"))</f>
        <v>OK</v>
      </c>
    </row>
    <row r="86" spans="1:9" x14ac:dyDescent="0.2">
      <c r="A86" s="4" t="s">
        <v>13</v>
      </c>
      <c r="B86" s="5" t="s">
        <v>174</v>
      </c>
      <c r="C86" s="113">
        <v>0</v>
      </c>
      <c r="D86" s="110" t="s">
        <v>634</v>
      </c>
      <c r="E86" s="6"/>
      <c r="G86" s="121" t="str">
        <f t="shared" si="3"/>
        <v>OK</v>
      </c>
      <c r="H86" s="121" t="str">
        <f t="shared" si="4"/>
        <v>OK</v>
      </c>
      <c r="I86" s="121" t="str">
        <f>IF(AND($C86&gt;0, NOT($C$11&gt;0)), "Row " &amp; ROW($C$11) &amp; " should also be positive!", IF($C$326 &gt; $C86 + Tolerance,"Fraud in row " &amp; ROW($C$326) &amp; " higher than payment", "OK"))</f>
        <v>OK</v>
      </c>
    </row>
    <row r="87" spans="1:9" x14ac:dyDescent="0.2">
      <c r="A87" s="4" t="s">
        <v>1</v>
      </c>
      <c r="B87" s="5" t="s">
        <v>175</v>
      </c>
      <c r="C87" s="112">
        <f xml:space="preserve"> SUM($C$90, $C$126)</f>
        <v>0</v>
      </c>
      <c r="D87" s="110" t="s">
        <v>634</v>
      </c>
      <c r="E87" s="6"/>
      <c r="F87" s="123">
        <f>SUM($C$87) - SUM($C$90, $C$126)</f>
        <v>0</v>
      </c>
      <c r="G87" s="121" t="str">
        <f t="shared" si="3"/>
        <v>OK</v>
      </c>
      <c r="H87" s="121" t="str">
        <f t="shared" si="4"/>
        <v>OK</v>
      </c>
      <c r="I87" s="121" t="str">
        <f>IF(AND($C87&gt;0, NOT($C$12&gt;0)), "Row " &amp; ROW($C$12) &amp; " should also be positive!", IF($C$327 &gt; $C87 + Tolerance,"Fraud in row " &amp; ROW($C$327) &amp; " higher than payment", "OK"))</f>
        <v>OK</v>
      </c>
    </row>
    <row r="88" spans="1:9" x14ac:dyDescent="0.2">
      <c r="A88" s="4" t="s">
        <v>12</v>
      </c>
      <c r="B88" s="5" t="s">
        <v>175</v>
      </c>
      <c r="C88" s="112">
        <f xml:space="preserve"> SUM($C$91, $C$127)</f>
        <v>0</v>
      </c>
      <c r="D88" s="110" t="s">
        <v>634</v>
      </c>
      <c r="E88" s="6"/>
      <c r="F88" s="123">
        <f>SUM($C$88) - SUM($C$91, $C$127)</f>
        <v>0</v>
      </c>
      <c r="G88" s="121" t="str">
        <f t="shared" si="3"/>
        <v>OK</v>
      </c>
      <c r="H88" s="121" t="str">
        <f t="shared" si="4"/>
        <v>OK</v>
      </c>
      <c r="I88" s="121" t="str">
        <f>IF(AND($C88&gt;0, NOT($C$13&gt;0)), "Row " &amp; ROW($C$13) &amp; " should also be positive!", IF($C$328 &gt; $C88 + Tolerance,"Fraud in row " &amp; ROW($C$328) &amp; " higher than payment", "OK"))</f>
        <v>OK</v>
      </c>
    </row>
    <row r="89" spans="1:9" x14ac:dyDescent="0.2">
      <c r="A89" s="4" t="s">
        <v>13</v>
      </c>
      <c r="B89" s="5" t="s">
        <v>175</v>
      </c>
      <c r="C89" s="112">
        <f xml:space="preserve"> SUM($C$92, $C$128)</f>
        <v>0</v>
      </c>
      <c r="D89" s="110" t="s">
        <v>634</v>
      </c>
      <c r="E89" s="6"/>
      <c r="F89" s="123">
        <f>SUM($C$89) - SUM($C$92, $C$128)</f>
        <v>0</v>
      </c>
      <c r="G89" s="121" t="str">
        <f t="shared" si="3"/>
        <v>OK</v>
      </c>
      <c r="H89" s="121" t="str">
        <f t="shared" si="4"/>
        <v>OK</v>
      </c>
      <c r="I89" s="121" t="str">
        <f>IF(AND($C89&gt;0, NOT($C$14&gt;0)), "Row " &amp; ROW($C$14) &amp; " should also be positive!", IF($C$329 &gt; $C89 + Tolerance,"Fraud in row " &amp; ROW($C$329) &amp; " higher than payment", "OK"))</f>
        <v>OK</v>
      </c>
    </row>
    <row r="90" spans="1:9" x14ac:dyDescent="0.2">
      <c r="A90" s="4" t="s">
        <v>1</v>
      </c>
      <c r="B90" s="5" t="s">
        <v>176</v>
      </c>
      <c r="C90" s="112">
        <f xml:space="preserve"> SUM($C$99, $C$102)</f>
        <v>0</v>
      </c>
      <c r="D90" s="110" t="s">
        <v>634</v>
      </c>
      <c r="E90" s="6"/>
      <c r="F90" s="123">
        <f>SUM($C$90) - SUM($C$93, $C$96)</f>
        <v>0</v>
      </c>
      <c r="G90" s="121" t="str">
        <f t="shared" si="3"/>
        <v>OK</v>
      </c>
      <c r="H90" s="121" t="str">
        <f t="shared" si="4"/>
        <v>OK</v>
      </c>
      <c r="I90" s="121" t="str">
        <f>IF(AND($C90&gt;0, NOT($C$15&gt;0)), "Row " &amp; ROW($C$15) &amp; " should also be positive!", IF($C$330 &gt; $C90 + Tolerance,"Fraud in row " &amp; ROW($C$330) &amp; " higher than payment", "OK"))</f>
        <v>OK</v>
      </c>
    </row>
    <row r="91" spans="1:9" x14ac:dyDescent="0.2">
      <c r="A91" s="4" t="s">
        <v>12</v>
      </c>
      <c r="B91" s="5" t="s">
        <v>176</v>
      </c>
      <c r="C91" s="112">
        <f xml:space="preserve"> SUM($C$100, $C$103)</f>
        <v>0</v>
      </c>
      <c r="D91" s="110" t="s">
        <v>634</v>
      </c>
      <c r="E91" s="6"/>
      <c r="F91" s="123">
        <f>SUM($C$91) - SUM($C$94, $C$97)</f>
        <v>0</v>
      </c>
      <c r="G91" s="121" t="str">
        <f t="shared" si="3"/>
        <v>OK</v>
      </c>
      <c r="H91" s="121" t="str">
        <f t="shared" si="4"/>
        <v>OK</v>
      </c>
      <c r="I91" s="121" t="str">
        <f>IF(AND($C91&gt;0, NOT($C$16&gt;0)), "Row " &amp; ROW($C$16) &amp; " should also be positive!", IF($C$331 &gt; $C91 + Tolerance,"Fraud in row " &amp; ROW($C$331) &amp; " higher than payment", "OK"))</f>
        <v>OK</v>
      </c>
    </row>
    <row r="92" spans="1:9" x14ac:dyDescent="0.2">
      <c r="A92" s="4" t="s">
        <v>13</v>
      </c>
      <c r="B92" s="5" t="s">
        <v>176</v>
      </c>
      <c r="C92" s="112">
        <f xml:space="preserve"> SUM($C$101, $C$104)</f>
        <v>0</v>
      </c>
      <c r="D92" s="110" t="s">
        <v>634</v>
      </c>
      <c r="E92" s="6"/>
      <c r="F92" s="123">
        <f>SUM($C$92) - SUM($C$95, $C$98)</f>
        <v>0</v>
      </c>
      <c r="G92" s="121" t="str">
        <f t="shared" si="3"/>
        <v>OK</v>
      </c>
      <c r="H92" s="121" t="str">
        <f t="shared" si="4"/>
        <v>OK</v>
      </c>
      <c r="I92" s="121" t="str">
        <f>IF(AND($C92&gt;0, NOT($C$17&gt;0)), "Row " &amp; ROW($C$17) &amp; " should also be positive!", IF($C$332 &gt; $C92 + Tolerance,"Fraud in row " &amp; ROW($C$332) &amp; " higher than payment", "OK"))</f>
        <v>OK</v>
      </c>
    </row>
    <row r="93" spans="1:9" x14ac:dyDescent="0.2">
      <c r="A93" s="4" t="s">
        <v>1</v>
      </c>
      <c r="B93" s="5" t="s">
        <v>177</v>
      </c>
      <c r="C93" s="113">
        <v>0</v>
      </c>
      <c r="D93" s="110" t="s">
        <v>634</v>
      </c>
      <c r="E93" s="6"/>
      <c r="F93" s="123">
        <f>SUM($C$90) - SUM($C$99, $C$102)</f>
        <v>0</v>
      </c>
      <c r="G93" s="121" t="str">
        <f t="shared" si="3"/>
        <v>OK</v>
      </c>
      <c r="H93" s="121" t="str">
        <f t="shared" si="4"/>
        <v>OK</v>
      </c>
      <c r="I93" s="121" t="str">
        <f>IF(AND($C93&gt;0, NOT($C$18&gt;0)), "Row " &amp; ROW($C$18) &amp; " should also be positive!", IF($C$333 &gt; $C93 + Tolerance,"Fraud in row " &amp; ROW($C$333) &amp; " higher than payment", "OK"))</f>
        <v>OK</v>
      </c>
    </row>
    <row r="94" spans="1:9" x14ac:dyDescent="0.2">
      <c r="A94" s="4" t="s">
        <v>12</v>
      </c>
      <c r="B94" s="5" t="s">
        <v>177</v>
      </c>
      <c r="C94" s="113">
        <v>0</v>
      </c>
      <c r="D94" s="110" t="s">
        <v>634</v>
      </c>
      <c r="E94" s="6"/>
      <c r="F94" s="123">
        <f>SUM($C$91) - SUM($C$100, $C$103)</f>
        <v>0</v>
      </c>
      <c r="G94" s="121" t="str">
        <f t="shared" si="3"/>
        <v>OK</v>
      </c>
      <c r="H94" s="121" t="str">
        <f t="shared" si="4"/>
        <v>OK</v>
      </c>
      <c r="I94" s="121" t="str">
        <f>IF(AND($C94&gt;0, NOT($C$19&gt;0)), "Row " &amp; ROW($C$19) &amp; " should also be positive!", IF($C$334 &gt; $C94 + Tolerance,"Fraud in row " &amp; ROW($C$334) &amp; " higher than payment", "OK"))</f>
        <v>OK</v>
      </c>
    </row>
    <row r="95" spans="1:9" x14ac:dyDescent="0.2">
      <c r="A95" s="4" t="s">
        <v>13</v>
      </c>
      <c r="B95" s="5" t="s">
        <v>177</v>
      </c>
      <c r="C95" s="113">
        <v>0</v>
      </c>
      <c r="D95" s="110" t="s">
        <v>634</v>
      </c>
      <c r="E95" s="6"/>
      <c r="F95" s="123">
        <f>SUM($C$92) - SUM($C$101, $C$104)</f>
        <v>0</v>
      </c>
      <c r="G95" s="121" t="str">
        <f t="shared" si="3"/>
        <v>OK</v>
      </c>
      <c r="H95" s="121" t="str">
        <f t="shared" si="4"/>
        <v>OK</v>
      </c>
      <c r="I95" s="121" t="str">
        <f>IF(AND($C95&gt;0, NOT($C$20&gt;0)), "Row " &amp; ROW($C$20) &amp; " should also be positive!", IF($C$335 &gt; $C95 + Tolerance,"Fraud in row " &amp; ROW($C$335) &amp; " higher than payment", "OK"))</f>
        <v>OK</v>
      </c>
    </row>
    <row r="96" spans="1:9" x14ac:dyDescent="0.2">
      <c r="A96" s="4" t="s">
        <v>1</v>
      </c>
      <c r="B96" s="5" t="s">
        <v>178</v>
      </c>
      <c r="C96" s="113">
        <v>0</v>
      </c>
      <c r="D96" s="110" t="s">
        <v>634</v>
      </c>
      <c r="E96" s="6"/>
      <c r="G96" s="121" t="str">
        <f t="shared" si="3"/>
        <v>OK</v>
      </c>
      <c r="H96" s="121" t="str">
        <f t="shared" si="4"/>
        <v>OK</v>
      </c>
      <c r="I96" s="121" t="str">
        <f>IF(AND($C96&gt;0, NOT($C$21&gt;0)), "Row " &amp; ROW($C$21) &amp; " should also be positive!", IF($C$336 &gt; $C96 + Tolerance,"Fraud in row " &amp; ROW($C$336) &amp; " higher than payment", "OK"))</f>
        <v>OK</v>
      </c>
    </row>
    <row r="97" spans="1:9" x14ac:dyDescent="0.2">
      <c r="A97" s="4" t="s">
        <v>12</v>
      </c>
      <c r="B97" s="5" t="s">
        <v>178</v>
      </c>
      <c r="C97" s="113">
        <v>0</v>
      </c>
      <c r="D97" s="110" t="s">
        <v>634</v>
      </c>
      <c r="E97" s="6"/>
      <c r="G97" s="121" t="str">
        <f t="shared" si="3"/>
        <v>OK</v>
      </c>
      <c r="H97" s="121" t="str">
        <f t="shared" si="4"/>
        <v>OK</v>
      </c>
      <c r="I97" s="121" t="str">
        <f>IF(AND($C97&gt;0, NOT($C$22&gt;0)), "Row " &amp; ROW($C$22) &amp; " should also be positive!", IF($C$337 &gt; $C97 + Tolerance,"Fraud in row " &amp; ROW($C$337) &amp; " higher than payment", "OK"))</f>
        <v>OK</v>
      </c>
    </row>
    <row r="98" spans="1:9" x14ac:dyDescent="0.2">
      <c r="A98" s="4" t="s">
        <v>13</v>
      </c>
      <c r="B98" s="5" t="s">
        <v>178</v>
      </c>
      <c r="C98" s="113">
        <v>0</v>
      </c>
      <c r="D98" s="110" t="s">
        <v>634</v>
      </c>
      <c r="E98" s="6"/>
      <c r="G98" s="121" t="str">
        <f t="shared" si="3"/>
        <v>OK</v>
      </c>
      <c r="H98" s="121" t="str">
        <f t="shared" si="4"/>
        <v>OK</v>
      </c>
      <c r="I98" s="121" t="str">
        <f>IF(AND($C98&gt;0, NOT($C$23&gt;0)), "Row " &amp; ROW($C$23) &amp; " should also be positive!", IF($C$338 &gt; $C98 + Tolerance,"Fraud in row " &amp; ROW($C$338) &amp; " higher than payment", "OK"))</f>
        <v>OK</v>
      </c>
    </row>
    <row r="99" spans="1:9" x14ac:dyDescent="0.2">
      <c r="A99" s="4" t="s">
        <v>1</v>
      </c>
      <c r="B99" s="5" t="s">
        <v>179</v>
      </c>
      <c r="C99" s="113">
        <v>0</v>
      </c>
      <c r="D99" s="110" t="s">
        <v>634</v>
      </c>
      <c r="E99" s="6"/>
      <c r="G99" s="121" t="str">
        <f t="shared" si="3"/>
        <v>OK</v>
      </c>
      <c r="H99" s="121" t="str">
        <f t="shared" si="4"/>
        <v>OK</v>
      </c>
      <c r="I99" s="121" t="str">
        <f>IF(AND($C99&gt;0, NOT($C$24&gt;0)), "Row " &amp; ROW($C$24) &amp; " should also be positive!", IF($C$339 &gt; $C99 + Tolerance,"Fraud in row " &amp; ROW($C$339) &amp; " higher than payment", "OK"))</f>
        <v>OK</v>
      </c>
    </row>
    <row r="100" spans="1:9" x14ac:dyDescent="0.2">
      <c r="A100" s="4" t="s">
        <v>12</v>
      </c>
      <c r="B100" s="5" t="s">
        <v>179</v>
      </c>
      <c r="C100" s="113">
        <v>0</v>
      </c>
      <c r="D100" s="110" t="s">
        <v>634</v>
      </c>
      <c r="E100" s="6"/>
      <c r="G100" s="121" t="str">
        <f t="shared" si="3"/>
        <v>OK</v>
      </c>
      <c r="H100" s="121" t="str">
        <f t="shared" si="4"/>
        <v>OK</v>
      </c>
      <c r="I100" s="121" t="str">
        <f>IF(AND($C100&gt;0, NOT($C$25&gt;0)), "Row " &amp; ROW($C$25) &amp; " should also be positive!", IF($C$340 &gt; $C100 + Tolerance,"Fraud in row " &amp; ROW($C$340) &amp; " higher than payment", "OK"))</f>
        <v>OK</v>
      </c>
    </row>
    <row r="101" spans="1:9" x14ac:dyDescent="0.2">
      <c r="A101" s="4" t="s">
        <v>13</v>
      </c>
      <c r="B101" s="5" t="s">
        <v>179</v>
      </c>
      <c r="C101" s="113">
        <v>0</v>
      </c>
      <c r="D101" s="110" t="s">
        <v>634</v>
      </c>
      <c r="E101" s="6"/>
      <c r="G101" s="121" t="str">
        <f t="shared" si="3"/>
        <v>OK</v>
      </c>
      <c r="H101" s="121" t="str">
        <f t="shared" si="4"/>
        <v>OK</v>
      </c>
      <c r="I101" s="121" t="str">
        <f>IF(AND($C101&gt;0, NOT($C$26&gt;0)), "Row " &amp; ROW($C$26) &amp; " should also be positive!", IF($C$341 &gt; $C101 + Tolerance,"Fraud in row " &amp; ROW($C$341) &amp; " higher than payment", "OK"))</f>
        <v>OK</v>
      </c>
    </row>
    <row r="102" spans="1:9" x14ac:dyDescent="0.2">
      <c r="A102" s="4" t="s">
        <v>1</v>
      </c>
      <c r="B102" s="5" t="s">
        <v>180</v>
      </c>
      <c r="C102" s="112">
        <f xml:space="preserve"> SUM($C$105, $C$108, $C$111, $C$114, $C$117, $C$120, $C$123)</f>
        <v>0</v>
      </c>
      <c r="D102" s="110" t="s">
        <v>634</v>
      </c>
      <c r="E102" s="6"/>
      <c r="F102" s="123">
        <f>SUM($C$102) - SUM($C$105, $C$108, $C$111, $C$114, $C$117, $C$120, $C$123)</f>
        <v>0</v>
      </c>
      <c r="G102" s="121" t="str">
        <f t="shared" si="3"/>
        <v>OK</v>
      </c>
      <c r="H102" s="121" t="str">
        <f t="shared" ref="H102:H133" si="5">IF(AND($C102&gt;0, $D102= "NA"), "Flag should be OK", IF($D102="E","Flag E only for fraud","OK"))</f>
        <v>OK</v>
      </c>
      <c r="I102" s="121" t="str">
        <f>IF(AND($C102&gt;0, NOT($C$27&gt;0)), "Row " &amp; ROW($C$27) &amp; " should also be positive!", IF($C$366 &gt; $C102 + Tolerance,"Fraud in row " &amp; ROW($C$366) &amp; " higher than payment", "OK"))</f>
        <v>OK</v>
      </c>
    </row>
    <row r="103" spans="1:9" x14ac:dyDescent="0.2">
      <c r="A103" s="4" t="s">
        <v>12</v>
      </c>
      <c r="B103" s="5" t="s">
        <v>180</v>
      </c>
      <c r="C103" s="112">
        <f xml:space="preserve"> SUM($C$106, $C$109, $C$112, $C$115, $C$118, $C$121, $C$124)</f>
        <v>0</v>
      </c>
      <c r="D103" s="110" t="s">
        <v>634</v>
      </c>
      <c r="E103" s="6"/>
      <c r="F103" s="123">
        <f>SUM($C$103) - SUM($C$106, $C$109, $C$112, $C$115, $C$118, $C$121, $C$124)</f>
        <v>0</v>
      </c>
      <c r="G103" s="121" t="str">
        <f t="shared" si="3"/>
        <v>OK</v>
      </c>
      <c r="H103" s="121" t="str">
        <f t="shared" si="5"/>
        <v>OK</v>
      </c>
      <c r="I103" s="121" t="str">
        <f>IF(AND($C103&gt;0, NOT($C$28&gt;0)), "Row " &amp; ROW($C$28) &amp; " should also be positive!", IF($C$367 &gt; $C103 + Tolerance,"Fraud in row " &amp; ROW($C$367) &amp; " higher than payment", "OK"))</f>
        <v>OK</v>
      </c>
    </row>
    <row r="104" spans="1:9" x14ac:dyDescent="0.2">
      <c r="A104" s="4" t="s">
        <v>13</v>
      </c>
      <c r="B104" s="5" t="s">
        <v>180</v>
      </c>
      <c r="C104" s="112">
        <f xml:space="preserve"> SUM($C$107, $C$110, $C$113, $C$116, $C$119, $C$122, $C$125)</f>
        <v>0</v>
      </c>
      <c r="D104" s="110" t="s">
        <v>634</v>
      </c>
      <c r="E104" s="6"/>
      <c r="F104" s="123">
        <f>SUM($C$104) - SUM($C$107, $C$110, $C$113, $C$116, $C$119, $C$122, $C$125)</f>
        <v>0</v>
      </c>
      <c r="G104" s="121" t="str">
        <f t="shared" si="3"/>
        <v>OK</v>
      </c>
      <c r="H104" s="121" t="str">
        <f t="shared" si="5"/>
        <v>OK</v>
      </c>
      <c r="I104" s="121" t="str">
        <f>IF(AND($C104&gt;0, NOT($C$29&gt;0)), "Row " &amp; ROW($C$29) &amp; " should also be positive!", IF($C$368 &gt; $C104 + Tolerance,"Fraud in row " &amp; ROW($C$368) &amp; " higher than payment", "OK"))</f>
        <v>OK</v>
      </c>
    </row>
    <row r="105" spans="1:9" x14ac:dyDescent="0.2">
      <c r="A105" s="4" t="s">
        <v>1</v>
      </c>
      <c r="B105" s="5" t="s">
        <v>181</v>
      </c>
      <c r="C105" s="113">
        <v>0</v>
      </c>
      <c r="D105" s="110" t="s">
        <v>634</v>
      </c>
      <c r="E105" s="6"/>
      <c r="G105" s="121" t="str">
        <f t="shared" si="3"/>
        <v>OK</v>
      </c>
      <c r="H105" s="121" t="str">
        <f t="shared" si="5"/>
        <v>OK</v>
      </c>
      <c r="I105" s="121" t="str">
        <f>IF(AND($C105&gt;0, NOT($C$30&gt;0)), "Row " &amp; ROW($C$30) &amp; " should also be positive!", IF($C$393 &gt; $C105 + Tolerance,"Fraud in row " &amp; ROW($C$393) &amp; " higher than payment", "OK"))</f>
        <v>OK</v>
      </c>
    </row>
    <row r="106" spans="1:9" x14ac:dyDescent="0.2">
      <c r="A106" s="4" t="s">
        <v>12</v>
      </c>
      <c r="B106" s="5" t="s">
        <v>181</v>
      </c>
      <c r="C106" s="113">
        <v>0</v>
      </c>
      <c r="D106" s="110" t="s">
        <v>634</v>
      </c>
      <c r="E106" s="6"/>
      <c r="G106" s="121" t="str">
        <f t="shared" si="3"/>
        <v>OK</v>
      </c>
      <c r="H106" s="121" t="str">
        <f t="shared" si="5"/>
        <v>OK</v>
      </c>
      <c r="I106" s="121" t="str">
        <f>IF(AND($C106&gt;0, NOT($C$31&gt;0)), "Row " &amp; ROW($C$31) &amp; " should also be positive!", IF($C$394 &gt; $C106 + Tolerance,"Fraud in row " &amp; ROW($C$394) &amp; " higher than payment", "OK"))</f>
        <v>OK</v>
      </c>
    </row>
    <row r="107" spans="1:9" x14ac:dyDescent="0.2">
      <c r="A107" s="4" t="s">
        <v>13</v>
      </c>
      <c r="B107" s="5" t="s">
        <v>181</v>
      </c>
      <c r="C107" s="113">
        <v>0</v>
      </c>
      <c r="D107" s="110" t="s">
        <v>634</v>
      </c>
      <c r="E107" s="6"/>
      <c r="G107" s="121" t="str">
        <f t="shared" si="3"/>
        <v>OK</v>
      </c>
      <c r="H107" s="121" t="str">
        <f t="shared" si="5"/>
        <v>OK</v>
      </c>
      <c r="I107" s="121" t="str">
        <f>IF(AND($C107&gt;0, NOT($C$32&gt;0)), "Row " &amp; ROW($C$32) &amp; " should also be positive!", IF($C$395 &gt; $C107 + Tolerance,"Fraud in row " &amp; ROW($C$395) &amp; " higher than payment", "OK"))</f>
        <v>OK</v>
      </c>
    </row>
    <row r="108" spans="1:9" x14ac:dyDescent="0.2">
      <c r="A108" s="4" t="s">
        <v>1</v>
      </c>
      <c r="B108" s="5" t="s">
        <v>182</v>
      </c>
      <c r="C108" s="113">
        <v>0</v>
      </c>
      <c r="D108" s="110" t="s">
        <v>634</v>
      </c>
      <c r="E108" s="6"/>
      <c r="G108" s="121" t="str">
        <f t="shared" si="3"/>
        <v>OK</v>
      </c>
      <c r="H108" s="121" t="str">
        <f t="shared" si="5"/>
        <v>OK</v>
      </c>
      <c r="I108" s="121" t="str">
        <f>IF(AND($C108&gt;0, NOT($C$33&gt;0)), "Row " &amp; ROW($C$33) &amp; " should also be positive!", IF($C$396 &gt; $C108 + Tolerance,"Fraud in row " &amp; ROW($C$396) &amp; " higher than payment", "OK"))</f>
        <v>OK</v>
      </c>
    </row>
    <row r="109" spans="1:9" x14ac:dyDescent="0.2">
      <c r="A109" s="4" t="s">
        <v>12</v>
      </c>
      <c r="B109" s="5" t="s">
        <v>182</v>
      </c>
      <c r="C109" s="113">
        <v>0</v>
      </c>
      <c r="D109" s="110" t="s">
        <v>634</v>
      </c>
      <c r="E109" s="6"/>
      <c r="G109" s="121" t="str">
        <f t="shared" si="3"/>
        <v>OK</v>
      </c>
      <c r="H109" s="121" t="str">
        <f t="shared" si="5"/>
        <v>OK</v>
      </c>
      <c r="I109" s="121" t="str">
        <f>IF(AND($C109&gt;0, NOT($C$34&gt;0)), "Row " &amp; ROW($C$34) &amp; " should also be positive!", IF($C$397 &gt; $C109 + Tolerance,"Fraud in row " &amp; ROW($C$397) &amp; " higher than payment", "OK"))</f>
        <v>OK</v>
      </c>
    </row>
    <row r="110" spans="1:9" x14ac:dyDescent="0.2">
      <c r="A110" s="4" t="s">
        <v>13</v>
      </c>
      <c r="B110" s="5" t="s">
        <v>182</v>
      </c>
      <c r="C110" s="113">
        <v>0</v>
      </c>
      <c r="D110" s="110" t="s">
        <v>634</v>
      </c>
      <c r="E110" s="6"/>
      <c r="G110" s="121" t="str">
        <f t="shared" si="3"/>
        <v>OK</v>
      </c>
      <c r="H110" s="121" t="str">
        <f t="shared" si="5"/>
        <v>OK</v>
      </c>
      <c r="I110" s="121" t="str">
        <f>IF(AND($C110&gt;0, NOT($C$35&gt;0)), "Row " &amp; ROW($C$35) &amp; " should also be positive!", IF($C$398 &gt; $C110 + Tolerance,"Fraud in row " &amp; ROW($C$398) &amp; " higher than payment", "OK"))</f>
        <v>OK</v>
      </c>
    </row>
    <row r="111" spans="1:9" x14ac:dyDescent="0.2">
      <c r="A111" s="4" t="s">
        <v>1</v>
      </c>
      <c r="B111" s="5" t="s">
        <v>183</v>
      </c>
      <c r="C111" s="113">
        <v>0</v>
      </c>
      <c r="D111" s="110" t="s">
        <v>634</v>
      </c>
      <c r="E111" s="6"/>
      <c r="G111" s="121" t="str">
        <f t="shared" si="3"/>
        <v>OK</v>
      </c>
      <c r="H111" s="121" t="str">
        <f t="shared" si="5"/>
        <v>OK</v>
      </c>
      <c r="I111" s="121" t="str">
        <f>IF(AND($C111&gt;0, NOT($C$36&gt;0)), "Row " &amp; ROW($C$36) &amp; " should also be positive!", IF($C$399 &gt; $C111 + Tolerance,"Fraud in row " &amp; ROW($C$399) &amp; " higher than payment", "OK"))</f>
        <v>OK</v>
      </c>
    </row>
    <row r="112" spans="1:9" x14ac:dyDescent="0.2">
      <c r="A112" s="4" t="s">
        <v>12</v>
      </c>
      <c r="B112" s="5" t="s">
        <v>183</v>
      </c>
      <c r="C112" s="113">
        <v>0</v>
      </c>
      <c r="D112" s="110" t="s">
        <v>634</v>
      </c>
      <c r="E112" s="6"/>
      <c r="G112" s="121" t="str">
        <f t="shared" si="3"/>
        <v>OK</v>
      </c>
      <c r="H112" s="121" t="str">
        <f t="shared" si="5"/>
        <v>OK</v>
      </c>
      <c r="I112" s="121" t="str">
        <f>IF(AND($C112&gt;0, NOT($C$37&gt;0)), "Row " &amp; ROW($C$37) &amp; " should also be positive!", IF($C$400 &gt; $C112 + Tolerance,"Fraud in row " &amp; ROW($C$400) &amp; " higher than payment", "OK"))</f>
        <v>OK</v>
      </c>
    </row>
    <row r="113" spans="1:9" x14ac:dyDescent="0.2">
      <c r="A113" s="4" t="s">
        <v>13</v>
      </c>
      <c r="B113" s="5" t="s">
        <v>183</v>
      </c>
      <c r="C113" s="113">
        <v>0</v>
      </c>
      <c r="D113" s="110" t="s">
        <v>634</v>
      </c>
      <c r="E113" s="6"/>
      <c r="G113" s="121" t="str">
        <f t="shared" si="3"/>
        <v>OK</v>
      </c>
      <c r="H113" s="121" t="str">
        <f t="shared" si="5"/>
        <v>OK</v>
      </c>
      <c r="I113" s="121" t="str">
        <f>IF(AND($C113&gt;0, NOT($C$38&gt;0)), "Row " &amp; ROW($C$38) &amp; " should also be positive!", IF($C$401 &gt; $C113 + Tolerance,"Fraud in row " &amp; ROW($C$401) &amp; " higher than payment", "OK"))</f>
        <v>OK</v>
      </c>
    </row>
    <row r="114" spans="1:9" x14ac:dyDescent="0.2">
      <c r="A114" s="4" t="s">
        <v>1</v>
      </c>
      <c r="B114" s="5" t="s">
        <v>184</v>
      </c>
      <c r="C114" s="113">
        <v>0</v>
      </c>
      <c r="D114" s="110" t="s">
        <v>634</v>
      </c>
      <c r="E114" s="6"/>
      <c r="G114" s="121" t="str">
        <f t="shared" si="3"/>
        <v>OK</v>
      </c>
      <c r="H114" s="121" t="str">
        <f t="shared" si="5"/>
        <v>OK</v>
      </c>
      <c r="I114" s="121" t="str">
        <f>IF(AND($C114&gt;0, NOT($C$39&gt;0)), "Row " &amp; ROW($C$39) &amp; " should also be positive!", IF($C$402 &gt; $C114 + Tolerance,"Fraud in row " &amp; ROW($C$402) &amp; " higher than payment", "OK"))</f>
        <v>OK</v>
      </c>
    </row>
    <row r="115" spans="1:9" x14ac:dyDescent="0.2">
      <c r="A115" s="4" t="s">
        <v>12</v>
      </c>
      <c r="B115" s="5" t="s">
        <v>184</v>
      </c>
      <c r="C115" s="113">
        <v>0</v>
      </c>
      <c r="D115" s="110" t="s">
        <v>634</v>
      </c>
      <c r="E115" s="6"/>
      <c r="G115" s="121" t="str">
        <f t="shared" si="3"/>
        <v>OK</v>
      </c>
      <c r="H115" s="121" t="str">
        <f t="shared" si="5"/>
        <v>OK</v>
      </c>
      <c r="I115" s="121" t="str">
        <f>IF(AND($C115&gt;0, NOT($C$40&gt;0)), "Row " &amp; ROW($C$40) &amp; " should also be positive!", IF($C$403 &gt; $C115 + Tolerance,"Fraud in row " &amp; ROW($C$403) &amp; " higher than payment", "OK"))</f>
        <v>OK</v>
      </c>
    </row>
    <row r="116" spans="1:9" x14ac:dyDescent="0.2">
      <c r="A116" s="4" t="s">
        <v>13</v>
      </c>
      <c r="B116" s="5" t="s">
        <v>184</v>
      </c>
      <c r="C116" s="113">
        <v>0</v>
      </c>
      <c r="D116" s="110" t="s">
        <v>634</v>
      </c>
      <c r="E116" s="6"/>
      <c r="G116" s="121" t="str">
        <f t="shared" si="3"/>
        <v>OK</v>
      </c>
      <c r="H116" s="121" t="str">
        <f t="shared" si="5"/>
        <v>OK</v>
      </c>
      <c r="I116" s="121" t="str">
        <f>IF(AND($C116&gt;0, NOT($C$41&gt;0)), "Row " &amp; ROW($C$41) &amp; " should also be positive!", IF($C$404 &gt; $C116 + Tolerance,"Fraud in row " &amp; ROW($C$404) &amp; " higher than payment", "OK"))</f>
        <v>OK</v>
      </c>
    </row>
    <row r="117" spans="1:9" x14ac:dyDescent="0.2">
      <c r="A117" s="4" t="s">
        <v>1</v>
      </c>
      <c r="B117" s="5" t="s">
        <v>185</v>
      </c>
      <c r="C117" s="113">
        <v>0</v>
      </c>
      <c r="D117" s="110" t="s">
        <v>634</v>
      </c>
      <c r="E117" s="6"/>
      <c r="G117" s="121" t="str">
        <f t="shared" si="3"/>
        <v>OK</v>
      </c>
      <c r="H117" s="121" t="str">
        <f t="shared" si="5"/>
        <v>OK</v>
      </c>
      <c r="I117" s="121" t="str">
        <f>IF(AND($C117&gt;0, NOT($C$42&gt;0)), "Row " &amp; ROW($C$42) &amp; " should also be positive!", IF($C$405 &gt; $C117 + Tolerance,"Fraud in row " &amp; ROW($C$405) &amp; " higher than payment", "OK"))</f>
        <v>OK</v>
      </c>
    </row>
    <row r="118" spans="1:9" x14ac:dyDescent="0.2">
      <c r="A118" s="4" t="s">
        <v>12</v>
      </c>
      <c r="B118" s="5" t="s">
        <v>185</v>
      </c>
      <c r="C118" s="113">
        <v>0</v>
      </c>
      <c r="D118" s="110" t="s">
        <v>634</v>
      </c>
      <c r="E118" s="6"/>
      <c r="G118" s="121" t="str">
        <f t="shared" si="3"/>
        <v>OK</v>
      </c>
      <c r="H118" s="121" t="str">
        <f t="shared" si="5"/>
        <v>OK</v>
      </c>
      <c r="I118" s="121" t="str">
        <f>IF(AND($C118&gt;0, NOT($C$43&gt;0)), "Row " &amp; ROW($C$43) &amp; " should also be positive!", IF($C$406 &gt; $C118 + Tolerance,"Fraud in row " &amp; ROW($C$406) &amp; " higher than payment", "OK"))</f>
        <v>OK</v>
      </c>
    </row>
    <row r="119" spans="1:9" x14ac:dyDescent="0.2">
      <c r="A119" s="4" t="s">
        <v>13</v>
      </c>
      <c r="B119" s="5" t="s">
        <v>185</v>
      </c>
      <c r="C119" s="113">
        <v>0</v>
      </c>
      <c r="D119" s="110" t="s">
        <v>634</v>
      </c>
      <c r="E119" s="6"/>
      <c r="G119" s="121" t="str">
        <f t="shared" si="3"/>
        <v>OK</v>
      </c>
      <c r="H119" s="121" t="str">
        <f t="shared" si="5"/>
        <v>OK</v>
      </c>
      <c r="I119" s="121" t="str">
        <f>IF(AND($C119&gt;0, NOT($C$44&gt;0)), "Row " &amp; ROW($C$44) &amp; " should also be positive!", IF($C$407 &gt; $C119 + Tolerance,"Fraud in row " &amp; ROW($C$407) &amp; " higher than payment", "OK"))</f>
        <v>OK</v>
      </c>
    </row>
    <row r="120" spans="1:9" x14ac:dyDescent="0.2">
      <c r="A120" s="4" t="s">
        <v>1</v>
      </c>
      <c r="B120" s="5" t="s">
        <v>981</v>
      </c>
      <c r="C120" s="113">
        <v>0</v>
      </c>
      <c r="D120" s="110" t="s">
        <v>634</v>
      </c>
      <c r="E120" s="6"/>
      <c r="G120" s="121" t="str">
        <f t="shared" si="3"/>
        <v>OK</v>
      </c>
      <c r="H120" s="121" t="str">
        <f t="shared" si="5"/>
        <v>OK</v>
      </c>
      <c r="I120" s="121" t="str">
        <f>IF(AND($C120&gt;0, NOT($C$45&gt;0)), "Row " &amp; ROW($C$45) &amp; " should also be positive!", IF($C$408 &gt; $C120 + Tolerance,"Fraud in row " &amp; ROW($C$408) &amp; " higher than payment", "OK"))</f>
        <v>OK</v>
      </c>
    </row>
    <row r="121" spans="1:9" x14ac:dyDescent="0.2">
      <c r="A121" s="4" t="s">
        <v>12</v>
      </c>
      <c r="B121" s="5" t="s">
        <v>981</v>
      </c>
      <c r="C121" s="113">
        <v>0</v>
      </c>
      <c r="D121" s="110" t="s">
        <v>634</v>
      </c>
      <c r="E121" s="6"/>
      <c r="G121" s="121" t="str">
        <f t="shared" si="3"/>
        <v>OK</v>
      </c>
      <c r="H121" s="121" t="str">
        <f t="shared" si="5"/>
        <v>OK</v>
      </c>
      <c r="I121" s="121" t="str">
        <f>IF(AND($C121&gt;0, NOT($C$46&gt;0)), "Row " &amp; ROW($C$46) &amp; " should also be positive!", IF($C$409 &gt; $C121 + Tolerance,"Fraud in row " &amp; ROW($C$409) &amp; " higher than payment", "OK"))</f>
        <v>OK</v>
      </c>
    </row>
    <row r="122" spans="1:9" x14ac:dyDescent="0.2">
      <c r="A122" s="4" t="s">
        <v>13</v>
      </c>
      <c r="B122" s="5" t="s">
        <v>981</v>
      </c>
      <c r="C122" s="113">
        <v>0</v>
      </c>
      <c r="D122" s="110" t="s">
        <v>634</v>
      </c>
      <c r="E122" s="6"/>
      <c r="G122" s="121" t="str">
        <f t="shared" si="3"/>
        <v>OK</v>
      </c>
      <c r="H122" s="121" t="str">
        <f t="shared" si="5"/>
        <v>OK</v>
      </c>
      <c r="I122" s="121" t="str">
        <f>IF(AND($C122&gt;0, NOT($C$47&gt;0)), "Row " &amp; ROW($C$47) &amp; " should also be positive!", IF($C$410 &gt; $C122 + Tolerance,"Fraud in row " &amp; ROW($C$410) &amp; " higher than payment", "OK"))</f>
        <v>OK</v>
      </c>
    </row>
    <row r="123" spans="1:9" x14ac:dyDescent="0.2">
      <c r="A123" s="4" t="s">
        <v>1</v>
      </c>
      <c r="B123" s="5" t="s">
        <v>985</v>
      </c>
      <c r="C123" s="113">
        <v>0</v>
      </c>
      <c r="D123" s="110" t="s">
        <v>634</v>
      </c>
      <c r="E123" s="6"/>
      <c r="G123" s="121" t="str">
        <f t="shared" si="3"/>
        <v>OK</v>
      </c>
      <c r="H123" s="121" t="str">
        <f t="shared" si="5"/>
        <v>OK</v>
      </c>
      <c r="I123" s="121" t="str">
        <f>IF(AND($C123&gt;0, NOT($C$48&gt;0)), "Row " &amp; ROW($C$48) &amp; " should also be positive!", IF($C$411 &gt; $C123 + Tolerance,"Fraud in row " &amp; ROW($C$411) &amp; " higher than payment", "OK"))</f>
        <v>OK</v>
      </c>
    </row>
    <row r="124" spans="1:9" x14ac:dyDescent="0.2">
      <c r="A124" s="4" t="s">
        <v>12</v>
      </c>
      <c r="B124" s="5" t="s">
        <v>985</v>
      </c>
      <c r="C124" s="113">
        <v>0</v>
      </c>
      <c r="D124" s="110" t="s">
        <v>634</v>
      </c>
      <c r="E124" s="6"/>
      <c r="G124" s="121" t="str">
        <f t="shared" si="3"/>
        <v>OK</v>
      </c>
      <c r="H124" s="121" t="str">
        <f t="shared" si="5"/>
        <v>OK</v>
      </c>
      <c r="I124" s="121" t="str">
        <f>IF(AND($C124&gt;0, NOT($C$49&gt;0)), "Row " &amp; ROW($C$49) &amp; " should also be positive!", IF($C$412 &gt; $C124 + Tolerance,"Fraud in row " &amp; ROW($C$412) &amp; " higher than payment", "OK"))</f>
        <v>OK</v>
      </c>
    </row>
    <row r="125" spans="1:9" x14ac:dyDescent="0.2">
      <c r="A125" s="4" t="s">
        <v>13</v>
      </c>
      <c r="B125" s="5" t="s">
        <v>985</v>
      </c>
      <c r="C125" s="113">
        <v>0</v>
      </c>
      <c r="D125" s="110" t="s">
        <v>634</v>
      </c>
      <c r="E125" s="6"/>
      <c r="G125" s="121" t="str">
        <f t="shared" si="3"/>
        <v>OK</v>
      </c>
      <c r="H125" s="121" t="str">
        <f t="shared" si="5"/>
        <v>OK</v>
      </c>
      <c r="I125" s="121" t="str">
        <f>IF(AND($C125&gt;0, NOT($C$50&gt;0)), "Row " &amp; ROW($C$50) &amp; " should also be positive!", IF($C$413 &gt; $C125 + Tolerance,"Fraud in row " &amp; ROW($C$413) &amp; " higher than payment", "OK"))</f>
        <v>OK</v>
      </c>
    </row>
    <row r="126" spans="1:9" x14ac:dyDescent="0.2">
      <c r="A126" s="4" t="s">
        <v>1</v>
      </c>
      <c r="B126" s="5" t="s">
        <v>186</v>
      </c>
      <c r="C126" s="112">
        <f xml:space="preserve"> SUM($C$135, $C$138)</f>
        <v>0</v>
      </c>
      <c r="D126" s="110" t="s">
        <v>634</v>
      </c>
      <c r="E126" s="6"/>
      <c r="F126" s="123">
        <f>SUM($C$126) - SUM($C$129, $C$132)</f>
        <v>0</v>
      </c>
      <c r="G126" s="121" t="str">
        <f t="shared" si="3"/>
        <v>OK</v>
      </c>
      <c r="H126" s="121" t="str">
        <f t="shared" si="5"/>
        <v>OK</v>
      </c>
      <c r="I126" s="121" t="str">
        <f>IF(AND($C126&gt;0, NOT($C$51&gt;0)), "Row " &amp; ROW($C$51) &amp; " should also be positive!", IF($C$414 &gt; $C126 + Tolerance,"Fraud in row " &amp; ROW($C$414) &amp; " higher than payment", "OK"))</f>
        <v>OK</v>
      </c>
    </row>
    <row r="127" spans="1:9" x14ac:dyDescent="0.2">
      <c r="A127" s="4" t="s">
        <v>12</v>
      </c>
      <c r="B127" s="5" t="s">
        <v>186</v>
      </c>
      <c r="C127" s="112">
        <f xml:space="preserve"> SUM($C$136, $C$139)</f>
        <v>0</v>
      </c>
      <c r="D127" s="110" t="s">
        <v>634</v>
      </c>
      <c r="E127" s="6"/>
      <c r="F127" s="123">
        <f>SUM($C$127) - SUM($C$130, $C$133)</f>
        <v>0</v>
      </c>
      <c r="G127" s="121" t="str">
        <f t="shared" si="3"/>
        <v>OK</v>
      </c>
      <c r="H127" s="121" t="str">
        <f t="shared" si="5"/>
        <v>OK</v>
      </c>
      <c r="I127" s="121" t="str">
        <f>IF(AND($C127&gt;0, NOT($C$52&gt;0)), "Row " &amp; ROW($C$52) &amp; " should also be positive!", IF($C$415 &gt; $C127 + Tolerance,"Fraud in row " &amp; ROW($C$415) &amp; " higher than payment", "OK"))</f>
        <v>OK</v>
      </c>
    </row>
    <row r="128" spans="1:9" x14ac:dyDescent="0.2">
      <c r="A128" s="4" t="s">
        <v>13</v>
      </c>
      <c r="B128" s="5" t="s">
        <v>186</v>
      </c>
      <c r="C128" s="112">
        <f xml:space="preserve"> SUM($C$137, $C$140)</f>
        <v>0</v>
      </c>
      <c r="D128" s="110" t="s">
        <v>634</v>
      </c>
      <c r="E128" s="6"/>
      <c r="F128" s="123">
        <f>SUM($C$128) - SUM($C$131, $C$134)</f>
        <v>0</v>
      </c>
      <c r="G128" s="121" t="str">
        <f t="shared" si="3"/>
        <v>OK</v>
      </c>
      <c r="H128" s="121" t="str">
        <f t="shared" si="5"/>
        <v>OK</v>
      </c>
      <c r="I128" s="121" t="str">
        <f>IF(AND($C128&gt;0, NOT($C$53&gt;0)), "Row " &amp; ROW($C$53) &amp; " should also be positive!", IF($C$416 &gt; $C128 + Tolerance,"Fraud in row " &amp; ROW($C$416) &amp; " higher than payment", "OK"))</f>
        <v>OK</v>
      </c>
    </row>
    <row r="129" spans="1:9" x14ac:dyDescent="0.2">
      <c r="A129" s="4" t="s">
        <v>1</v>
      </c>
      <c r="B129" s="5" t="s">
        <v>187</v>
      </c>
      <c r="C129" s="113">
        <v>0</v>
      </c>
      <c r="D129" s="110" t="s">
        <v>634</v>
      </c>
      <c r="E129" s="6"/>
      <c r="F129" s="123">
        <f>SUM($C$126) - SUM($C$135, $C$138)</f>
        <v>0</v>
      </c>
      <c r="G129" s="121" t="str">
        <f t="shared" si="3"/>
        <v>OK</v>
      </c>
      <c r="H129" s="121" t="str">
        <f t="shared" si="5"/>
        <v>OK</v>
      </c>
      <c r="I129" s="121" t="str">
        <f>IF(AND($C129&gt;0, NOT($C$54&gt;0)), "Row " &amp; ROW($C$54) &amp; " should also be positive!", IF($C$417 &gt; $C129 + Tolerance,"Fraud in row " &amp; ROW($C$417) &amp; " higher than payment", "OK"))</f>
        <v>OK</v>
      </c>
    </row>
    <row r="130" spans="1:9" x14ac:dyDescent="0.2">
      <c r="A130" s="4" t="s">
        <v>12</v>
      </c>
      <c r="B130" s="5" t="s">
        <v>187</v>
      </c>
      <c r="C130" s="113">
        <v>0</v>
      </c>
      <c r="D130" s="110" t="s">
        <v>634</v>
      </c>
      <c r="E130" s="6"/>
      <c r="F130" s="123">
        <f>SUM($C$127) - SUM($C$136, $C$139)</f>
        <v>0</v>
      </c>
      <c r="G130" s="121" t="str">
        <f t="shared" si="3"/>
        <v>OK</v>
      </c>
      <c r="H130" s="121" t="str">
        <f t="shared" si="5"/>
        <v>OK</v>
      </c>
      <c r="I130" s="121" t="str">
        <f>IF(AND($C130&gt;0, NOT($C$55&gt;0)), "Row " &amp; ROW($C$55) &amp; " should also be positive!", IF($C$418 &gt; $C130 + Tolerance,"Fraud in row " &amp; ROW($C$418) &amp; " higher than payment", "OK"))</f>
        <v>OK</v>
      </c>
    </row>
    <row r="131" spans="1:9" x14ac:dyDescent="0.2">
      <c r="A131" s="4" t="s">
        <v>13</v>
      </c>
      <c r="B131" s="5" t="s">
        <v>187</v>
      </c>
      <c r="C131" s="113">
        <v>0</v>
      </c>
      <c r="D131" s="110" t="s">
        <v>634</v>
      </c>
      <c r="E131" s="6"/>
      <c r="F131" s="123">
        <f>SUM($C$128) - SUM($C$137, $C$140)</f>
        <v>0</v>
      </c>
      <c r="G131" s="121" t="str">
        <f t="shared" si="3"/>
        <v>OK</v>
      </c>
      <c r="H131" s="121" t="str">
        <f t="shared" si="5"/>
        <v>OK</v>
      </c>
      <c r="I131" s="121" t="str">
        <f>IF(AND($C131&gt;0, NOT($C$56&gt;0)), "Row " &amp; ROW($C$56) &amp; " should also be positive!", IF($C$419 &gt; $C131 + Tolerance,"Fraud in row " &amp; ROW($C$419) &amp; " higher than payment", "OK"))</f>
        <v>OK</v>
      </c>
    </row>
    <row r="132" spans="1:9" x14ac:dyDescent="0.2">
      <c r="A132" s="4" t="s">
        <v>1</v>
      </c>
      <c r="B132" s="5" t="s">
        <v>188</v>
      </c>
      <c r="C132" s="113">
        <v>0</v>
      </c>
      <c r="D132" s="110" t="s">
        <v>634</v>
      </c>
      <c r="E132" s="6"/>
      <c r="G132" s="121" t="str">
        <f t="shared" si="3"/>
        <v>OK</v>
      </c>
      <c r="H132" s="121" t="str">
        <f t="shared" si="5"/>
        <v>OK</v>
      </c>
      <c r="I132" s="121" t="str">
        <f>IF(AND($C132&gt;0, NOT($C$57&gt;0)), "Row " &amp; ROW($C$57) &amp; " should also be positive!", IF($C$420 &gt; $C132 + Tolerance,"Fraud in row " &amp; ROW($C$420) &amp; " higher than payment", "OK"))</f>
        <v>OK</v>
      </c>
    </row>
    <row r="133" spans="1:9" x14ac:dyDescent="0.2">
      <c r="A133" s="4" t="s">
        <v>12</v>
      </c>
      <c r="B133" s="5" t="s">
        <v>188</v>
      </c>
      <c r="C133" s="113">
        <v>0</v>
      </c>
      <c r="D133" s="110" t="s">
        <v>634</v>
      </c>
      <c r="E133" s="6"/>
      <c r="G133" s="121" t="str">
        <f t="shared" si="3"/>
        <v>OK</v>
      </c>
      <c r="H133" s="121" t="str">
        <f t="shared" si="5"/>
        <v>OK</v>
      </c>
      <c r="I133" s="121" t="str">
        <f>IF(AND($C133&gt;0, NOT($C$58&gt;0)), "Row " &amp; ROW($C$58) &amp; " should also be positive!", IF($C$421 &gt; $C133 + Tolerance,"Fraud in row " &amp; ROW($C$421) &amp; " higher than payment", "OK"))</f>
        <v>OK</v>
      </c>
    </row>
    <row r="134" spans="1:9" x14ac:dyDescent="0.2">
      <c r="A134" s="4" t="s">
        <v>13</v>
      </c>
      <c r="B134" s="5" t="s">
        <v>188</v>
      </c>
      <c r="C134" s="113">
        <v>0</v>
      </c>
      <c r="D134" s="110" t="s">
        <v>634</v>
      </c>
      <c r="E134" s="6"/>
      <c r="G134" s="121" t="str">
        <f t="shared" ref="G134:G197" si="6">IF(OR(ISBLANK($C134), ISBLANK($D134)), "missing", "OK")</f>
        <v>OK</v>
      </c>
      <c r="H134" s="121" t="str">
        <f t="shared" ref="H134:H155" si="7">IF(AND($C134&gt;0, $D134= "NA"), "Flag should be OK", IF($D134="E","Flag E only for fraud","OK"))</f>
        <v>OK</v>
      </c>
      <c r="I134" s="121" t="str">
        <f>IF(AND($C134&gt;0, NOT($C$59&gt;0)), "Row " &amp; ROW($C$59) &amp; " should also be positive!", IF($C$422 &gt; $C134 + Tolerance,"Fraud in row " &amp; ROW($C$422) &amp; " higher than payment", "OK"))</f>
        <v>OK</v>
      </c>
    </row>
    <row r="135" spans="1:9" x14ac:dyDescent="0.2">
      <c r="A135" s="4" t="s">
        <v>1</v>
      </c>
      <c r="B135" s="5" t="s">
        <v>189</v>
      </c>
      <c r="C135" s="113">
        <v>0</v>
      </c>
      <c r="D135" s="110" t="s">
        <v>634</v>
      </c>
      <c r="E135" s="6"/>
      <c r="G135" s="121" t="str">
        <f t="shared" si="6"/>
        <v>OK</v>
      </c>
      <c r="H135" s="121" t="str">
        <f t="shared" si="7"/>
        <v>OK</v>
      </c>
      <c r="I135" s="121" t="str">
        <f>IF(AND($C135&gt;0, NOT($C$60&gt;0)), "Row " &amp; ROW($C$60) &amp; " should also be positive!", IF($C$423 &gt; $C135 + Tolerance,"Fraud in row " &amp; ROW($C$423) &amp; " higher than payment", "OK"))</f>
        <v>OK</v>
      </c>
    </row>
    <row r="136" spans="1:9" x14ac:dyDescent="0.2">
      <c r="A136" s="4" t="s">
        <v>12</v>
      </c>
      <c r="B136" s="5" t="s">
        <v>189</v>
      </c>
      <c r="C136" s="113">
        <v>0</v>
      </c>
      <c r="D136" s="110" t="s">
        <v>634</v>
      </c>
      <c r="E136" s="6"/>
      <c r="G136" s="121" t="str">
        <f t="shared" si="6"/>
        <v>OK</v>
      </c>
      <c r="H136" s="121" t="str">
        <f t="shared" si="7"/>
        <v>OK</v>
      </c>
      <c r="I136" s="121" t="str">
        <f>IF(AND($C136&gt;0, NOT($C$61&gt;0)), "Row " &amp; ROW($C$61) &amp; " should also be positive!", IF($C$424 &gt; $C136 + Tolerance,"Fraud in row " &amp; ROW($C$424) &amp; " higher than payment", "OK"))</f>
        <v>OK</v>
      </c>
    </row>
    <row r="137" spans="1:9" x14ac:dyDescent="0.2">
      <c r="A137" s="4" t="s">
        <v>13</v>
      </c>
      <c r="B137" s="5" t="s">
        <v>189</v>
      </c>
      <c r="C137" s="113">
        <v>0</v>
      </c>
      <c r="D137" s="110" t="s">
        <v>634</v>
      </c>
      <c r="E137" s="6"/>
      <c r="G137" s="121" t="str">
        <f t="shared" si="6"/>
        <v>OK</v>
      </c>
      <c r="H137" s="121" t="str">
        <f t="shared" si="7"/>
        <v>OK</v>
      </c>
      <c r="I137" s="121" t="str">
        <f>IF(AND($C137&gt;0, NOT($C$62&gt;0)), "Row " &amp; ROW($C$62) &amp; " should also be positive!", IF($C$425 &gt; $C137 + Tolerance,"Fraud in row " &amp; ROW($C$425) &amp; " higher than payment", "OK"))</f>
        <v>OK</v>
      </c>
    </row>
    <row r="138" spans="1:9" x14ac:dyDescent="0.2">
      <c r="A138" s="4" t="s">
        <v>1</v>
      </c>
      <c r="B138" s="5" t="s">
        <v>190</v>
      </c>
      <c r="C138" s="112">
        <f xml:space="preserve"> SUM($C$141, $C$144, $C$147, $C$150, $C$153)</f>
        <v>0</v>
      </c>
      <c r="D138" s="110" t="s">
        <v>634</v>
      </c>
      <c r="E138" s="6"/>
      <c r="F138" s="123">
        <f>SUM($C$138) - SUM($C$141, $C$144, $C$147, $C$150, $C$153)</f>
        <v>0</v>
      </c>
      <c r="G138" s="121" t="str">
        <f t="shared" si="6"/>
        <v>OK</v>
      </c>
      <c r="H138" s="121" t="str">
        <f t="shared" si="7"/>
        <v>OK</v>
      </c>
      <c r="I138" s="121" t="str">
        <f>IF(AND($C138&gt;0, NOT($C$63&gt;0)), "Row " &amp; ROW($C$63) &amp; " should also be positive!", IF($C$447 &gt; $C138 + Tolerance,"Fraud in row " &amp; ROW($C$447) &amp; " higher than payment", "OK"))</f>
        <v>OK</v>
      </c>
    </row>
    <row r="139" spans="1:9" x14ac:dyDescent="0.2">
      <c r="A139" s="4" t="s">
        <v>12</v>
      </c>
      <c r="B139" s="5" t="s">
        <v>190</v>
      </c>
      <c r="C139" s="112">
        <f xml:space="preserve"> SUM($C$142, $C$145, $C$148, $C$151, $C$154)</f>
        <v>0</v>
      </c>
      <c r="D139" s="110" t="s">
        <v>634</v>
      </c>
      <c r="E139" s="6"/>
      <c r="F139" s="123">
        <f>SUM($C$139) - SUM($C$142, $C$145, $C$148, $C$151, $C$154)</f>
        <v>0</v>
      </c>
      <c r="G139" s="121" t="str">
        <f t="shared" si="6"/>
        <v>OK</v>
      </c>
      <c r="H139" s="121" t="str">
        <f t="shared" si="7"/>
        <v>OK</v>
      </c>
      <c r="I139" s="121" t="str">
        <f>IF(AND($C139&gt;0, NOT($C$64&gt;0)), "Row " &amp; ROW($C$64) &amp; " should also be positive!", IF($C$448 &gt; $C139 + Tolerance,"Fraud in row " &amp; ROW($C$448) &amp; " higher than payment", "OK"))</f>
        <v>OK</v>
      </c>
    </row>
    <row r="140" spans="1:9" x14ac:dyDescent="0.2">
      <c r="A140" s="4" t="s">
        <v>13</v>
      </c>
      <c r="B140" s="5" t="s">
        <v>190</v>
      </c>
      <c r="C140" s="112">
        <f xml:space="preserve"> SUM($C$143, $C$146, $C$149, $C$152, $C$155)</f>
        <v>0</v>
      </c>
      <c r="D140" s="110" t="s">
        <v>634</v>
      </c>
      <c r="E140" s="6"/>
      <c r="F140" s="123">
        <f>SUM($C$140) - SUM($C$143, $C$146, $C$149, $C$152, $C$155)</f>
        <v>0</v>
      </c>
      <c r="G140" s="121" t="str">
        <f t="shared" si="6"/>
        <v>OK</v>
      </c>
      <c r="H140" s="121" t="str">
        <f t="shared" si="7"/>
        <v>OK</v>
      </c>
      <c r="I140" s="121" t="str">
        <f>IF(AND($C140&gt;0, NOT($C$65&gt;0)), "Row " &amp; ROW($C$65) &amp; " should also be positive!", IF($C$449 &gt; $C140 + Tolerance,"Fraud in row " &amp; ROW($C$449) &amp; " higher than payment", "OK"))</f>
        <v>OK</v>
      </c>
    </row>
    <row r="141" spans="1:9" x14ac:dyDescent="0.2">
      <c r="A141" s="4" t="s">
        <v>1</v>
      </c>
      <c r="B141" s="5" t="s">
        <v>191</v>
      </c>
      <c r="C141" s="113">
        <v>0</v>
      </c>
      <c r="D141" s="110" t="s">
        <v>634</v>
      </c>
      <c r="E141" s="6"/>
      <c r="G141" s="121" t="str">
        <f t="shared" si="6"/>
        <v>OK</v>
      </c>
      <c r="H141" s="121" t="str">
        <f t="shared" si="7"/>
        <v>OK</v>
      </c>
      <c r="I141" s="121" t="str">
        <f>IF(AND($C141&gt;0, NOT($C$66&gt;0)), "Row " &amp; ROW($C$66) &amp; " should also be positive!", IF($C$471 &gt; $C141 + Tolerance,"Fraud in row " &amp; ROW($C$471) &amp; " higher than payment", "OK"))</f>
        <v>OK</v>
      </c>
    </row>
    <row r="142" spans="1:9" x14ac:dyDescent="0.2">
      <c r="A142" s="4" t="s">
        <v>12</v>
      </c>
      <c r="B142" s="5" t="s">
        <v>191</v>
      </c>
      <c r="C142" s="113">
        <v>0</v>
      </c>
      <c r="D142" s="110" t="s">
        <v>634</v>
      </c>
      <c r="E142" s="6"/>
      <c r="G142" s="121" t="str">
        <f t="shared" si="6"/>
        <v>OK</v>
      </c>
      <c r="H142" s="121" t="str">
        <f t="shared" si="7"/>
        <v>OK</v>
      </c>
      <c r="I142" s="121" t="str">
        <f>IF(AND($C142&gt;0, NOT($C$67&gt;0)), "Row " &amp; ROW($C$67) &amp; " should also be positive!", IF($C$472 &gt; $C142 + Tolerance,"Fraud in row " &amp; ROW($C$472) &amp; " higher than payment", "OK"))</f>
        <v>OK</v>
      </c>
    </row>
    <row r="143" spans="1:9" x14ac:dyDescent="0.2">
      <c r="A143" s="4" t="s">
        <v>13</v>
      </c>
      <c r="B143" s="5" t="s">
        <v>191</v>
      </c>
      <c r="C143" s="113">
        <v>0</v>
      </c>
      <c r="D143" s="110" t="s">
        <v>634</v>
      </c>
      <c r="E143" s="6"/>
      <c r="G143" s="121" t="str">
        <f t="shared" si="6"/>
        <v>OK</v>
      </c>
      <c r="H143" s="121" t="str">
        <f t="shared" si="7"/>
        <v>OK</v>
      </c>
      <c r="I143" s="121" t="str">
        <f>IF(AND($C143&gt;0, NOT($C$68&gt;0)), "Row " &amp; ROW($C$68) &amp; " should also be positive!", IF($C$473 &gt; $C143 + Tolerance,"Fraud in row " &amp; ROW($C$473) &amp; " higher than payment", "OK"))</f>
        <v>OK</v>
      </c>
    </row>
    <row r="144" spans="1:9" x14ac:dyDescent="0.2">
      <c r="A144" s="4" t="s">
        <v>1</v>
      </c>
      <c r="B144" s="5" t="s">
        <v>192</v>
      </c>
      <c r="C144" s="113">
        <v>0</v>
      </c>
      <c r="D144" s="110" t="s">
        <v>634</v>
      </c>
      <c r="E144" s="6"/>
      <c r="G144" s="121" t="str">
        <f t="shared" si="6"/>
        <v>OK</v>
      </c>
      <c r="H144" s="121" t="str">
        <f t="shared" si="7"/>
        <v>OK</v>
      </c>
      <c r="I144" s="121" t="str">
        <f>IF(AND($C144&gt;0, NOT($C$69&gt;0)), "Row " &amp; ROW($C$69) &amp; " should also be positive!", IF($C$474 &gt; $C144 + Tolerance,"Fraud in row " &amp; ROW($C$474) &amp; " higher than payment", "OK"))</f>
        <v>OK</v>
      </c>
    </row>
    <row r="145" spans="1:9" x14ac:dyDescent="0.2">
      <c r="A145" s="4" t="s">
        <v>12</v>
      </c>
      <c r="B145" s="5" t="s">
        <v>192</v>
      </c>
      <c r="C145" s="113">
        <v>0</v>
      </c>
      <c r="D145" s="110" t="s">
        <v>634</v>
      </c>
      <c r="E145" s="6"/>
      <c r="G145" s="121" t="str">
        <f t="shared" si="6"/>
        <v>OK</v>
      </c>
      <c r="H145" s="121" t="str">
        <f t="shared" si="7"/>
        <v>OK</v>
      </c>
      <c r="I145" s="121" t="str">
        <f>IF(AND($C145&gt;0, NOT($C$70&gt;0)), "Row " &amp; ROW($C$70) &amp; " should also be positive!", IF($C$475 &gt; $C145 + Tolerance,"Fraud in row " &amp; ROW($C$475) &amp; " higher than payment", "OK"))</f>
        <v>OK</v>
      </c>
    </row>
    <row r="146" spans="1:9" x14ac:dyDescent="0.2">
      <c r="A146" s="4" t="s">
        <v>13</v>
      </c>
      <c r="B146" s="5" t="s">
        <v>192</v>
      </c>
      <c r="C146" s="113">
        <v>0</v>
      </c>
      <c r="D146" s="110" t="s">
        <v>634</v>
      </c>
      <c r="E146" s="6"/>
      <c r="G146" s="121" t="str">
        <f t="shared" si="6"/>
        <v>OK</v>
      </c>
      <c r="H146" s="121" t="str">
        <f t="shared" si="7"/>
        <v>OK</v>
      </c>
      <c r="I146" s="121" t="str">
        <f>IF(AND($C146&gt;0, NOT($C$71&gt;0)), "Row " &amp; ROW($C$71) &amp; " should also be positive!", IF($C$476 &gt; $C146 + Tolerance,"Fraud in row " &amp; ROW($C$476) &amp; " higher than payment", "OK"))</f>
        <v>OK</v>
      </c>
    </row>
    <row r="147" spans="1:9" x14ac:dyDescent="0.2">
      <c r="A147" s="4" t="s">
        <v>1</v>
      </c>
      <c r="B147" s="5" t="s">
        <v>193</v>
      </c>
      <c r="C147" s="113">
        <v>0</v>
      </c>
      <c r="D147" s="110" t="s">
        <v>634</v>
      </c>
      <c r="E147" s="6"/>
      <c r="G147" s="121" t="str">
        <f t="shared" si="6"/>
        <v>OK</v>
      </c>
      <c r="H147" s="121" t="str">
        <f t="shared" si="7"/>
        <v>OK</v>
      </c>
      <c r="I147" s="121" t="str">
        <f>IF(AND($C147&gt;0, NOT($C$72&gt;0)), "Row " &amp; ROW($C$72) &amp; " should also be positive!", IF($C$477 &gt; $C147 + Tolerance,"Fraud in row " &amp; ROW($C$477) &amp; " higher than payment", "OK"))</f>
        <v>OK</v>
      </c>
    </row>
    <row r="148" spans="1:9" x14ac:dyDescent="0.2">
      <c r="A148" s="4" t="s">
        <v>12</v>
      </c>
      <c r="B148" s="5" t="s">
        <v>193</v>
      </c>
      <c r="C148" s="113">
        <v>0</v>
      </c>
      <c r="D148" s="110" t="s">
        <v>634</v>
      </c>
      <c r="E148" s="6"/>
      <c r="G148" s="121" t="str">
        <f t="shared" si="6"/>
        <v>OK</v>
      </c>
      <c r="H148" s="121" t="str">
        <f t="shared" si="7"/>
        <v>OK</v>
      </c>
      <c r="I148" s="121" t="str">
        <f>IF(AND($C148&gt;0, NOT($C$73&gt;0)), "Row " &amp; ROW($C$73) &amp; " should also be positive!", IF($C$478 &gt; $C148 + Tolerance,"Fraud in row " &amp; ROW($C$478) &amp; " higher than payment", "OK"))</f>
        <v>OK</v>
      </c>
    </row>
    <row r="149" spans="1:9" x14ac:dyDescent="0.2">
      <c r="A149" s="4" t="s">
        <v>13</v>
      </c>
      <c r="B149" s="5" t="s">
        <v>193</v>
      </c>
      <c r="C149" s="113">
        <v>0</v>
      </c>
      <c r="D149" s="110" t="s">
        <v>634</v>
      </c>
      <c r="E149" s="6"/>
      <c r="G149" s="121" t="str">
        <f t="shared" si="6"/>
        <v>OK</v>
      </c>
      <c r="H149" s="121" t="str">
        <f t="shared" si="7"/>
        <v>OK</v>
      </c>
      <c r="I149" s="121" t="str">
        <f>IF(AND($C149&gt;0, NOT($C$74&gt;0)), "Row " &amp; ROW($C$74) &amp; " should also be positive!", IF($C$479 &gt; $C149 + Tolerance,"Fraud in row " &amp; ROW($C$479) &amp; " higher than payment", "OK"))</f>
        <v>OK</v>
      </c>
    </row>
    <row r="150" spans="1:9" x14ac:dyDescent="0.2">
      <c r="A150" s="4" t="s">
        <v>1</v>
      </c>
      <c r="B150" s="5" t="s">
        <v>194</v>
      </c>
      <c r="C150" s="113">
        <v>0</v>
      </c>
      <c r="D150" s="110" t="s">
        <v>634</v>
      </c>
      <c r="E150" s="6"/>
      <c r="G150" s="121" t="str">
        <f t="shared" si="6"/>
        <v>OK</v>
      </c>
      <c r="H150" s="121" t="str">
        <f t="shared" si="7"/>
        <v>OK</v>
      </c>
      <c r="I150" s="121" t="str">
        <f>IF(AND($C150&gt;0, NOT($C$75&gt;0)), "Row " &amp; ROW($C$75) &amp; " should also be positive!", IF($C$480 &gt; $C150 + Tolerance,"Fraud in row " &amp; ROW($C$480) &amp; " higher than payment", "OK"))</f>
        <v>OK</v>
      </c>
    </row>
    <row r="151" spans="1:9" x14ac:dyDescent="0.2">
      <c r="A151" s="4" t="s">
        <v>12</v>
      </c>
      <c r="B151" s="5" t="s">
        <v>194</v>
      </c>
      <c r="C151" s="113">
        <v>0</v>
      </c>
      <c r="D151" s="110" t="s">
        <v>634</v>
      </c>
      <c r="E151" s="6"/>
      <c r="G151" s="121" t="str">
        <f t="shared" si="6"/>
        <v>OK</v>
      </c>
      <c r="H151" s="121" t="str">
        <f t="shared" si="7"/>
        <v>OK</v>
      </c>
      <c r="I151" s="121" t="str">
        <f>IF(AND($C151&gt;0, NOT($C$76&gt;0)), "Row " &amp; ROW($C$76) &amp; " should also be positive!", IF($C$481 &gt; $C151 + Tolerance,"Fraud in row " &amp; ROW($C$481) &amp; " higher than payment", "OK"))</f>
        <v>OK</v>
      </c>
    </row>
    <row r="152" spans="1:9" x14ac:dyDescent="0.2">
      <c r="A152" s="4" t="s">
        <v>13</v>
      </c>
      <c r="B152" s="5" t="s">
        <v>194</v>
      </c>
      <c r="C152" s="113">
        <v>0</v>
      </c>
      <c r="D152" s="110" t="s">
        <v>634</v>
      </c>
      <c r="E152" s="6"/>
      <c r="G152" s="121" t="str">
        <f t="shared" si="6"/>
        <v>OK</v>
      </c>
      <c r="H152" s="121" t="str">
        <f t="shared" si="7"/>
        <v>OK</v>
      </c>
      <c r="I152" s="121" t="str">
        <f>IF(AND($C152&gt;0, NOT($C$77&gt;0)), "Row " &amp; ROW($C$77) &amp; " should also be positive!", IF($C$482 &gt; $C152 + Tolerance,"Fraud in row " &amp; ROW($C$482) &amp; " higher than payment", "OK"))</f>
        <v>OK</v>
      </c>
    </row>
    <row r="153" spans="1:9" x14ac:dyDescent="0.2">
      <c r="A153" s="4" t="s">
        <v>1</v>
      </c>
      <c r="B153" s="5" t="s">
        <v>990</v>
      </c>
      <c r="C153" s="113">
        <v>0</v>
      </c>
      <c r="D153" s="110" t="s">
        <v>634</v>
      </c>
      <c r="E153" s="6"/>
      <c r="G153" s="121" t="str">
        <f t="shared" si="6"/>
        <v>OK</v>
      </c>
      <c r="H153" s="121" t="str">
        <f t="shared" si="7"/>
        <v>OK</v>
      </c>
      <c r="I153" s="121" t="str">
        <f>IF(AND($C153&gt;0, NOT($C$78&gt;0)), "Row " &amp; ROW($C$78) &amp; " should also be positive!", IF($C$483 &gt; $C153 + Tolerance,"Fraud in row " &amp; ROW($C$483) &amp; " higher than payment", "OK"))</f>
        <v>OK</v>
      </c>
    </row>
    <row r="154" spans="1:9" x14ac:dyDescent="0.2">
      <c r="A154" s="4" t="s">
        <v>12</v>
      </c>
      <c r="B154" s="5" t="s">
        <v>990</v>
      </c>
      <c r="C154" s="113">
        <v>0</v>
      </c>
      <c r="D154" s="110" t="s">
        <v>634</v>
      </c>
      <c r="E154" s="6"/>
      <c r="G154" s="121" t="str">
        <f t="shared" si="6"/>
        <v>OK</v>
      </c>
      <c r="H154" s="121" t="str">
        <f t="shared" si="7"/>
        <v>OK</v>
      </c>
      <c r="I154" s="121" t="str">
        <f>IF(AND($C154&gt;0, NOT($C$79&gt;0)), "Row " &amp; ROW($C$79) &amp; " should also be positive!", IF($C$484 &gt; $C154 + Tolerance,"Fraud in row " &amp; ROW($C$484) &amp; " higher than payment", "OK"))</f>
        <v>OK</v>
      </c>
    </row>
    <row r="155" spans="1:9" x14ac:dyDescent="0.2">
      <c r="A155" s="4" t="s">
        <v>13</v>
      </c>
      <c r="B155" s="5" t="s">
        <v>990</v>
      </c>
      <c r="C155" s="113">
        <v>0</v>
      </c>
      <c r="D155" s="110" t="s">
        <v>634</v>
      </c>
      <c r="E155" s="6"/>
      <c r="G155" s="121" t="str">
        <f t="shared" si="6"/>
        <v>OK</v>
      </c>
      <c r="H155" s="121" t="str">
        <f t="shared" si="7"/>
        <v>OK</v>
      </c>
      <c r="I155" s="121" t="str">
        <f>IF(AND($C155&gt;0, NOT($C$80&gt;0)), "Row " &amp; ROW($C$80) &amp; " should also be positive!", IF($C$485 &gt; $C155 + Tolerance,"Fraud in row " &amp; ROW($C$485) &amp; " higher than payment", "OK"))</f>
        <v>OK</v>
      </c>
    </row>
    <row r="156" spans="1:9" x14ac:dyDescent="0.2">
      <c r="A156" s="4" t="s">
        <v>1</v>
      </c>
      <c r="B156" s="5" t="s">
        <v>195</v>
      </c>
      <c r="C156" s="109">
        <f xml:space="preserve"> SUM($C$159, $C$162)</f>
        <v>0</v>
      </c>
      <c r="D156" s="110" t="s">
        <v>634</v>
      </c>
      <c r="E156" s="6"/>
      <c r="F156" s="122">
        <f>SUM($C$156) - SUM($C$159, $C$162)</f>
        <v>0</v>
      </c>
      <c r="G156" s="121" t="str">
        <f t="shared" si="6"/>
        <v>OK</v>
      </c>
      <c r="H156" s="121" t="str">
        <f t="shared" ref="H156:H219" si="8">IF(AND($C156&gt;0, $D156= "NA"), "Flag should be OK", "OK")</f>
        <v>OK</v>
      </c>
      <c r="I156" s="121" t="str">
        <f>IF(AND($C156&gt;0, NOT($C$321&gt;0)), "Row " &amp; ROW($C$321) &amp; " should be positive!", "OK")</f>
        <v>OK</v>
      </c>
    </row>
    <row r="157" spans="1:9" x14ac:dyDescent="0.2">
      <c r="A157" s="4" t="s">
        <v>12</v>
      </c>
      <c r="B157" s="5" t="s">
        <v>195</v>
      </c>
      <c r="C157" s="109">
        <f xml:space="preserve"> SUM($C$160, $C$163)</f>
        <v>0</v>
      </c>
      <c r="D157" s="110" t="s">
        <v>634</v>
      </c>
      <c r="E157" s="6"/>
      <c r="F157" s="122">
        <f>SUM($C$157) - SUM($C$160, $C$163)</f>
        <v>0</v>
      </c>
      <c r="G157" s="121" t="str">
        <f t="shared" si="6"/>
        <v>OK</v>
      </c>
      <c r="H157" s="121" t="str">
        <f t="shared" si="8"/>
        <v>OK</v>
      </c>
      <c r="I157" s="121" t="str">
        <f>IF(AND($C157&gt;0, NOT($C$322&gt;0)), "Row " &amp; ROW($C$322) &amp; " should be positive!", "OK")</f>
        <v>OK</v>
      </c>
    </row>
    <row r="158" spans="1:9" x14ac:dyDescent="0.2">
      <c r="A158" s="4" t="s">
        <v>13</v>
      </c>
      <c r="B158" s="5" t="s">
        <v>195</v>
      </c>
      <c r="C158" s="109">
        <f xml:space="preserve"> SUM($C$161, $C$164)</f>
        <v>0</v>
      </c>
      <c r="D158" s="110" t="s">
        <v>634</v>
      </c>
      <c r="E158" s="6"/>
      <c r="F158" s="122">
        <f>SUM($C$158) - SUM($C$161, $C$164)</f>
        <v>0</v>
      </c>
      <c r="G158" s="121" t="str">
        <f t="shared" si="6"/>
        <v>OK</v>
      </c>
      <c r="H158" s="121" t="str">
        <f t="shared" si="8"/>
        <v>OK</v>
      </c>
      <c r="I158" s="121" t="str">
        <f>IF(AND($C158&gt;0, NOT($C$323&gt;0)), "Row " &amp; ROW($C$323) &amp; " should be positive!", "OK")</f>
        <v>OK</v>
      </c>
    </row>
    <row r="159" spans="1:9" x14ac:dyDescent="0.2">
      <c r="A159" s="4" t="s">
        <v>1</v>
      </c>
      <c r="B159" s="5" t="s">
        <v>196</v>
      </c>
      <c r="C159" s="111">
        <v>0</v>
      </c>
      <c r="D159" s="110" t="s">
        <v>634</v>
      </c>
      <c r="E159" s="6"/>
      <c r="G159" s="121" t="str">
        <f t="shared" si="6"/>
        <v>OK</v>
      </c>
      <c r="H159" s="121" t="str">
        <f t="shared" si="8"/>
        <v>OK</v>
      </c>
      <c r="I159" s="121" t="str">
        <f>IF(AND($C159&gt;0, NOT($C$324&gt;0)), "Row " &amp; ROW($C$324) &amp; " should be positive!", "OK")</f>
        <v>OK</v>
      </c>
    </row>
    <row r="160" spans="1:9" x14ac:dyDescent="0.2">
      <c r="A160" s="4" t="s">
        <v>12</v>
      </c>
      <c r="B160" s="5" t="s">
        <v>196</v>
      </c>
      <c r="C160" s="111">
        <v>0</v>
      </c>
      <c r="D160" s="110" t="s">
        <v>634</v>
      </c>
      <c r="E160" s="6"/>
      <c r="G160" s="121" t="str">
        <f t="shared" si="6"/>
        <v>OK</v>
      </c>
      <c r="H160" s="121" t="str">
        <f t="shared" si="8"/>
        <v>OK</v>
      </c>
      <c r="I160" s="121" t="str">
        <f>IF(AND($C160&gt;0, NOT($C$325&gt;0)), "Row " &amp; ROW($C$325) &amp; " should be positive!", "OK")</f>
        <v>OK</v>
      </c>
    </row>
    <row r="161" spans="1:9" x14ac:dyDescent="0.2">
      <c r="A161" s="4" t="s">
        <v>13</v>
      </c>
      <c r="B161" s="5" t="s">
        <v>196</v>
      </c>
      <c r="C161" s="111">
        <v>0</v>
      </c>
      <c r="D161" s="110" t="s">
        <v>634</v>
      </c>
      <c r="E161" s="6"/>
      <c r="G161" s="121" t="str">
        <f t="shared" si="6"/>
        <v>OK</v>
      </c>
      <c r="H161" s="121" t="str">
        <f t="shared" si="8"/>
        <v>OK</v>
      </c>
      <c r="I161" s="121" t="str">
        <f>IF(AND($C161&gt;0, NOT($C$326&gt;0)), "Row " &amp; ROW($C$326) &amp; " should be positive!", "OK")</f>
        <v>OK</v>
      </c>
    </row>
    <row r="162" spans="1:9" x14ac:dyDescent="0.2">
      <c r="A162" s="4" t="s">
        <v>1</v>
      </c>
      <c r="B162" s="5" t="s">
        <v>197</v>
      </c>
      <c r="C162" s="109">
        <f xml:space="preserve"> SUM($C$165, $C$249)</f>
        <v>0</v>
      </c>
      <c r="D162" s="110" t="s">
        <v>634</v>
      </c>
      <c r="E162" s="6"/>
      <c r="F162" s="122">
        <f>SUM($C$162) - SUM($C$165, $C$249)</f>
        <v>0</v>
      </c>
      <c r="G162" s="121" t="str">
        <f t="shared" si="6"/>
        <v>OK</v>
      </c>
      <c r="H162" s="121" t="str">
        <f t="shared" si="8"/>
        <v>OK</v>
      </c>
      <c r="I162" s="121" t="str">
        <f>IF(AND($C162&gt;0, NOT($C$327&gt;0)), "Row " &amp; ROW($C$327) &amp; " should be positive!", "OK")</f>
        <v>OK</v>
      </c>
    </row>
    <row r="163" spans="1:9" x14ac:dyDescent="0.2">
      <c r="A163" s="4" t="s">
        <v>12</v>
      </c>
      <c r="B163" s="5" t="s">
        <v>197</v>
      </c>
      <c r="C163" s="109">
        <f xml:space="preserve"> SUM($C$166, $C$250)</f>
        <v>0</v>
      </c>
      <c r="D163" s="110" t="s">
        <v>634</v>
      </c>
      <c r="E163" s="6"/>
      <c r="F163" s="122">
        <f>SUM($C$163) - SUM($C$166, $C$250)</f>
        <v>0</v>
      </c>
      <c r="G163" s="121" t="str">
        <f t="shared" si="6"/>
        <v>OK</v>
      </c>
      <c r="H163" s="121" t="str">
        <f t="shared" si="8"/>
        <v>OK</v>
      </c>
      <c r="I163" s="121" t="str">
        <f>IF(AND($C163&gt;0, NOT($C$328&gt;0)), "Row " &amp; ROW($C$328) &amp; " should be positive!", "OK")</f>
        <v>OK</v>
      </c>
    </row>
    <row r="164" spans="1:9" x14ac:dyDescent="0.2">
      <c r="A164" s="4" t="s">
        <v>13</v>
      </c>
      <c r="B164" s="5" t="s">
        <v>197</v>
      </c>
      <c r="C164" s="109">
        <f xml:space="preserve"> SUM($C$167, $C$251)</f>
        <v>0</v>
      </c>
      <c r="D164" s="110" t="s">
        <v>634</v>
      </c>
      <c r="E164" s="6"/>
      <c r="F164" s="122">
        <f>SUM($C$164) - SUM($C$167, $C$251)</f>
        <v>0</v>
      </c>
      <c r="G164" s="121" t="str">
        <f t="shared" si="6"/>
        <v>OK</v>
      </c>
      <c r="H164" s="121" t="str">
        <f t="shared" si="8"/>
        <v>OK</v>
      </c>
      <c r="I164" s="121" t="str">
        <f>IF(AND($C164&gt;0, NOT($C$329&gt;0)), "Row " &amp; ROW($C$329) &amp; " should be positive!", "OK")</f>
        <v>OK</v>
      </c>
    </row>
    <row r="165" spans="1:9" x14ac:dyDescent="0.2">
      <c r="A165" s="4" t="s">
        <v>1</v>
      </c>
      <c r="B165" s="5" t="s">
        <v>198</v>
      </c>
      <c r="C165" s="109">
        <f xml:space="preserve"> SUM($C$174, $C$201)</f>
        <v>0</v>
      </c>
      <c r="D165" s="110" t="s">
        <v>634</v>
      </c>
      <c r="E165" s="6"/>
      <c r="F165" s="122">
        <f>SUM($C$165) - SUM($C$168, $C$171)</f>
        <v>0</v>
      </c>
      <c r="G165" s="121" t="str">
        <f t="shared" si="6"/>
        <v>OK</v>
      </c>
      <c r="H165" s="121" t="str">
        <f t="shared" si="8"/>
        <v>OK</v>
      </c>
      <c r="I165" s="121" t="str">
        <f>IF(AND($C165&gt;0, NOT($C$330&gt;0)), "Row " &amp; ROW($C$330) &amp; " should be positive!", "OK")</f>
        <v>OK</v>
      </c>
    </row>
    <row r="166" spans="1:9" x14ac:dyDescent="0.2">
      <c r="A166" s="4" t="s">
        <v>12</v>
      </c>
      <c r="B166" s="5" t="s">
        <v>198</v>
      </c>
      <c r="C166" s="109">
        <f xml:space="preserve"> SUM($C$175, $C$202)</f>
        <v>0</v>
      </c>
      <c r="D166" s="110" t="s">
        <v>634</v>
      </c>
      <c r="E166" s="6"/>
      <c r="F166" s="122">
        <f>SUM($C$166) - SUM($C$169, $C$172)</f>
        <v>0</v>
      </c>
      <c r="G166" s="121" t="str">
        <f t="shared" si="6"/>
        <v>OK</v>
      </c>
      <c r="H166" s="121" t="str">
        <f t="shared" si="8"/>
        <v>OK</v>
      </c>
      <c r="I166" s="121" t="str">
        <f>IF(AND($C166&gt;0, NOT($C$331&gt;0)), "Row " &amp; ROW($C$331) &amp; " should be positive!", "OK")</f>
        <v>OK</v>
      </c>
    </row>
    <row r="167" spans="1:9" x14ac:dyDescent="0.2">
      <c r="A167" s="4" t="s">
        <v>13</v>
      </c>
      <c r="B167" s="5" t="s">
        <v>198</v>
      </c>
      <c r="C167" s="109">
        <f xml:space="preserve"> SUM($C$176, $C$203)</f>
        <v>0</v>
      </c>
      <c r="D167" s="110" t="s">
        <v>634</v>
      </c>
      <c r="E167" s="6"/>
      <c r="F167" s="122">
        <f>SUM($C$167) - SUM($C$170, $C$173)</f>
        <v>0</v>
      </c>
      <c r="G167" s="121" t="str">
        <f t="shared" si="6"/>
        <v>OK</v>
      </c>
      <c r="H167" s="121" t="str">
        <f t="shared" si="8"/>
        <v>OK</v>
      </c>
      <c r="I167" s="121" t="str">
        <f>IF(AND($C167&gt;0, NOT($C$332&gt;0)), "Row " &amp; ROW($C$332) &amp; " should be positive!", "OK")</f>
        <v>OK</v>
      </c>
    </row>
    <row r="168" spans="1:9" x14ac:dyDescent="0.2">
      <c r="A168" s="4" t="s">
        <v>1</v>
      </c>
      <c r="B168" s="5" t="s">
        <v>199</v>
      </c>
      <c r="C168" s="111">
        <v>0</v>
      </c>
      <c r="D168" s="110" t="s">
        <v>634</v>
      </c>
      <c r="E168" s="6"/>
      <c r="F168" s="122">
        <f>SUM($C$165) - SUM($C$174, $C$201)</f>
        <v>0</v>
      </c>
      <c r="G168" s="121" t="str">
        <f t="shared" si="6"/>
        <v>OK</v>
      </c>
      <c r="H168" s="121" t="str">
        <f t="shared" si="8"/>
        <v>OK</v>
      </c>
      <c r="I168" s="121" t="str">
        <f>IF(AND($C168&gt;0, NOT($C$333&gt;0)), "Row " &amp; ROW($C$333) &amp; " should be positive!", "OK")</f>
        <v>OK</v>
      </c>
    </row>
    <row r="169" spans="1:9" x14ac:dyDescent="0.2">
      <c r="A169" s="4" t="s">
        <v>12</v>
      </c>
      <c r="B169" s="5" t="s">
        <v>199</v>
      </c>
      <c r="C169" s="111">
        <v>0</v>
      </c>
      <c r="D169" s="110" t="s">
        <v>634</v>
      </c>
      <c r="E169" s="6"/>
      <c r="F169" s="122">
        <f>SUM($C$166) - SUM($C$175, $C$202)</f>
        <v>0</v>
      </c>
      <c r="G169" s="121" t="str">
        <f t="shared" si="6"/>
        <v>OK</v>
      </c>
      <c r="H169" s="121" t="str">
        <f t="shared" si="8"/>
        <v>OK</v>
      </c>
      <c r="I169" s="121" t="str">
        <f>IF(AND($C169&gt;0, NOT($C$334&gt;0)), "Row " &amp; ROW($C$334) &amp; " should be positive!", "OK")</f>
        <v>OK</v>
      </c>
    </row>
    <row r="170" spans="1:9" x14ac:dyDescent="0.2">
      <c r="A170" s="4" t="s">
        <v>13</v>
      </c>
      <c r="B170" s="5" t="s">
        <v>199</v>
      </c>
      <c r="C170" s="111">
        <v>0</v>
      </c>
      <c r="D170" s="110" t="s">
        <v>634</v>
      </c>
      <c r="E170" s="6"/>
      <c r="F170" s="122">
        <f>SUM($C$167) - SUM($C$176, $C$203)</f>
        <v>0</v>
      </c>
      <c r="G170" s="121" t="str">
        <f t="shared" si="6"/>
        <v>OK</v>
      </c>
      <c r="H170" s="121" t="str">
        <f t="shared" si="8"/>
        <v>OK</v>
      </c>
      <c r="I170" s="121" t="str">
        <f>IF(AND($C170&gt;0, NOT($C$335&gt;0)), "Row " &amp; ROW($C$335) &amp; " should be positive!", "OK")</f>
        <v>OK</v>
      </c>
    </row>
    <row r="171" spans="1:9" x14ac:dyDescent="0.2">
      <c r="A171" s="4" t="s">
        <v>1</v>
      </c>
      <c r="B171" s="5" t="s">
        <v>200</v>
      </c>
      <c r="C171" s="111">
        <v>0</v>
      </c>
      <c r="D171" s="110" t="s">
        <v>634</v>
      </c>
      <c r="E171" s="6"/>
      <c r="G171" s="121" t="str">
        <f t="shared" si="6"/>
        <v>OK</v>
      </c>
      <c r="H171" s="121" t="str">
        <f t="shared" si="8"/>
        <v>OK</v>
      </c>
      <c r="I171" s="121" t="str">
        <f>IF(AND($C171&gt;0, NOT($C$336&gt;0)), "Row " &amp; ROW($C$336) &amp; " should be positive!", "OK")</f>
        <v>OK</v>
      </c>
    </row>
    <row r="172" spans="1:9" x14ac:dyDescent="0.2">
      <c r="A172" s="4" t="s">
        <v>12</v>
      </c>
      <c r="B172" s="5" t="s">
        <v>200</v>
      </c>
      <c r="C172" s="111">
        <v>0</v>
      </c>
      <c r="D172" s="110" t="s">
        <v>634</v>
      </c>
      <c r="E172" s="6"/>
      <c r="G172" s="121" t="str">
        <f t="shared" si="6"/>
        <v>OK</v>
      </c>
      <c r="H172" s="121" t="str">
        <f t="shared" si="8"/>
        <v>OK</v>
      </c>
      <c r="I172" s="121" t="str">
        <f>IF(AND($C172&gt;0, NOT($C$337&gt;0)), "Row " &amp; ROW($C$337) &amp; " should be positive!", "OK")</f>
        <v>OK</v>
      </c>
    </row>
    <row r="173" spans="1:9" x14ac:dyDescent="0.2">
      <c r="A173" s="4" t="s">
        <v>13</v>
      </c>
      <c r="B173" s="5" t="s">
        <v>200</v>
      </c>
      <c r="C173" s="111">
        <v>0</v>
      </c>
      <c r="D173" s="110" t="s">
        <v>634</v>
      </c>
      <c r="E173" s="6"/>
      <c r="G173" s="121" t="str">
        <f t="shared" si="6"/>
        <v>OK</v>
      </c>
      <c r="H173" s="121" t="str">
        <f t="shared" si="8"/>
        <v>OK</v>
      </c>
      <c r="I173" s="121" t="str">
        <f>IF(AND($C173&gt;0, NOT($C$338&gt;0)), "Row " &amp; ROW($C$338) &amp; " should be positive!", "OK")</f>
        <v>OK</v>
      </c>
    </row>
    <row r="174" spans="1:9" x14ac:dyDescent="0.2">
      <c r="A174" s="4" t="s">
        <v>1</v>
      </c>
      <c r="B174" s="5" t="s">
        <v>201</v>
      </c>
      <c r="C174" s="109">
        <f xml:space="preserve"> SUM($C$177, $C$195, $C$198)</f>
        <v>0</v>
      </c>
      <c r="D174" s="110" t="s">
        <v>634</v>
      </c>
      <c r="E174" s="6"/>
      <c r="F174" s="122">
        <f>SUM($C$174) - SUM($C$177, $C$195, $C$198)</f>
        <v>0</v>
      </c>
      <c r="G174" s="121" t="str">
        <f t="shared" si="6"/>
        <v>OK</v>
      </c>
      <c r="H174" s="121" t="str">
        <f t="shared" si="8"/>
        <v>OK</v>
      </c>
      <c r="I174" s="121" t="str">
        <f>IF(AND($C174&gt;0, NOT($C$339&gt;0)), "Row " &amp; ROW($C$339) &amp; " should be positive!", "OK")</f>
        <v>OK</v>
      </c>
    </row>
    <row r="175" spans="1:9" x14ac:dyDescent="0.2">
      <c r="A175" s="4" t="s">
        <v>12</v>
      </c>
      <c r="B175" s="5" t="s">
        <v>201</v>
      </c>
      <c r="C175" s="109">
        <f xml:space="preserve"> SUM($C$178, $C$196, $C$199)</f>
        <v>0</v>
      </c>
      <c r="D175" s="110" t="s">
        <v>634</v>
      </c>
      <c r="E175" s="6"/>
      <c r="F175" s="122">
        <f>SUM($C$175) - SUM($C$178, $C$196, $C$199)</f>
        <v>0</v>
      </c>
      <c r="G175" s="121" t="str">
        <f t="shared" si="6"/>
        <v>OK</v>
      </c>
      <c r="H175" s="121" t="str">
        <f t="shared" si="8"/>
        <v>OK</v>
      </c>
      <c r="I175" s="121" t="str">
        <f>IF(AND($C175&gt;0, NOT($C$340&gt;0)), "Row " &amp; ROW($C$340) &amp; " should be positive!", "OK")</f>
        <v>OK</v>
      </c>
    </row>
    <row r="176" spans="1:9" x14ac:dyDescent="0.2">
      <c r="A176" s="4" t="s">
        <v>13</v>
      </c>
      <c r="B176" s="5" t="s">
        <v>201</v>
      </c>
      <c r="C176" s="109">
        <f xml:space="preserve"> SUM($C$179, $C$197, $C$200)</f>
        <v>0</v>
      </c>
      <c r="D176" s="110" t="s">
        <v>634</v>
      </c>
      <c r="E176" s="6"/>
      <c r="F176" s="122">
        <f>SUM($C$176) - SUM($C$179, $C$197, $C$200)</f>
        <v>0</v>
      </c>
      <c r="G176" s="121" t="str">
        <f t="shared" si="6"/>
        <v>OK</v>
      </c>
      <c r="H176" s="121" t="str">
        <f t="shared" si="8"/>
        <v>OK</v>
      </c>
      <c r="I176" s="121" t="str">
        <f>IF(AND($C176&gt;0, NOT($C$341&gt;0)), "Row " &amp; ROW($C$341) &amp; " should be positive!", "OK")</f>
        <v>OK</v>
      </c>
    </row>
    <row r="177" spans="1:9" x14ac:dyDescent="0.2">
      <c r="A177" s="4" t="s">
        <v>1</v>
      </c>
      <c r="B177" s="5" t="s">
        <v>202</v>
      </c>
      <c r="C177" s="109">
        <f xml:space="preserve"> SUM($C$180, $C$183, $C$186, $C$189, $C$192)</f>
        <v>0</v>
      </c>
      <c r="D177" s="110" t="s">
        <v>634</v>
      </c>
      <c r="E177" s="6"/>
      <c r="F177" s="122">
        <f>SUM($C$177) - SUM($C$180, $C$183, $C$186, $C$189, $C$192)</f>
        <v>0</v>
      </c>
      <c r="G177" s="121" t="str">
        <f t="shared" si="6"/>
        <v>OK</v>
      </c>
      <c r="H177" s="121" t="str">
        <f t="shared" si="8"/>
        <v>OK</v>
      </c>
      <c r="I177" s="121" t="str">
        <f>IF(AND($C177&gt;0, NOT($C$342&gt;0)), "Row " &amp; ROW($C$342) &amp; " should be positive!", "OK")</f>
        <v>OK</v>
      </c>
    </row>
    <row r="178" spans="1:9" x14ac:dyDescent="0.2">
      <c r="A178" s="4" t="s">
        <v>12</v>
      </c>
      <c r="B178" s="5" t="s">
        <v>202</v>
      </c>
      <c r="C178" s="109">
        <f xml:space="preserve"> SUM($C$181, $C$184, $C$187, $C$190, $C$193)</f>
        <v>0</v>
      </c>
      <c r="D178" s="110" t="s">
        <v>634</v>
      </c>
      <c r="E178" s="6"/>
      <c r="F178" s="122">
        <f>SUM($C$178) - SUM($C$181, $C$184, $C$187, $C$190, $C$193)</f>
        <v>0</v>
      </c>
      <c r="G178" s="121" t="str">
        <f t="shared" si="6"/>
        <v>OK</v>
      </c>
      <c r="H178" s="121" t="str">
        <f t="shared" si="8"/>
        <v>OK</v>
      </c>
      <c r="I178" s="121" t="str">
        <f>IF(AND($C178&gt;0, NOT($C$343&gt;0)), "Row " &amp; ROW($C$343) &amp; " should be positive!", "OK")</f>
        <v>OK</v>
      </c>
    </row>
    <row r="179" spans="1:9" x14ac:dyDescent="0.2">
      <c r="A179" s="4" t="s">
        <v>13</v>
      </c>
      <c r="B179" s="5" t="s">
        <v>202</v>
      </c>
      <c r="C179" s="109">
        <f xml:space="preserve"> SUM($C$182, $C$185, $C$188, $C$191, $C$194)</f>
        <v>0</v>
      </c>
      <c r="D179" s="110" t="s">
        <v>634</v>
      </c>
      <c r="E179" s="6"/>
      <c r="F179" s="122">
        <f>SUM($C$179) - SUM($C$182, $C$185, $C$188, $C$191, $C$194)</f>
        <v>0</v>
      </c>
      <c r="G179" s="121" t="str">
        <f t="shared" si="6"/>
        <v>OK</v>
      </c>
      <c r="H179" s="121" t="str">
        <f t="shared" si="8"/>
        <v>OK</v>
      </c>
      <c r="I179" s="121" t="str">
        <f>IF(AND($C179&gt;0, NOT($C$344&gt;0)), "Row " &amp; ROW($C$344) &amp; " should be positive!", "OK")</f>
        <v>OK</v>
      </c>
    </row>
    <row r="180" spans="1:9" x14ac:dyDescent="0.2">
      <c r="A180" s="4" t="s">
        <v>1</v>
      </c>
      <c r="B180" s="5" t="s">
        <v>203</v>
      </c>
      <c r="C180" s="111">
        <v>0</v>
      </c>
      <c r="D180" s="110" t="s">
        <v>634</v>
      </c>
      <c r="E180" s="6"/>
      <c r="G180" s="121" t="str">
        <f t="shared" si="6"/>
        <v>OK</v>
      </c>
      <c r="H180" s="121" t="str">
        <f t="shared" si="8"/>
        <v>OK</v>
      </c>
      <c r="I180" s="121" t="str">
        <f>IF(AND($C180&gt;0, NOT($C$345&gt;0)), "Row " &amp; ROW($C$345) &amp; " should be positive!", "OK")</f>
        <v>OK</v>
      </c>
    </row>
    <row r="181" spans="1:9" x14ac:dyDescent="0.2">
      <c r="A181" s="4" t="s">
        <v>12</v>
      </c>
      <c r="B181" s="5" t="s">
        <v>203</v>
      </c>
      <c r="C181" s="111">
        <v>0</v>
      </c>
      <c r="D181" s="110" t="s">
        <v>634</v>
      </c>
      <c r="E181" s="6"/>
      <c r="G181" s="121" t="str">
        <f t="shared" si="6"/>
        <v>OK</v>
      </c>
      <c r="H181" s="121" t="str">
        <f t="shared" si="8"/>
        <v>OK</v>
      </c>
      <c r="I181" s="121" t="str">
        <f>IF(AND($C181&gt;0, NOT($C$346&gt;0)), "Row " &amp; ROW($C$346) &amp; " should be positive!", "OK")</f>
        <v>OK</v>
      </c>
    </row>
    <row r="182" spans="1:9" x14ac:dyDescent="0.2">
      <c r="A182" s="4" t="s">
        <v>13</v>
      </c>
      <c r="B182" s="5" t="s">
        <v>203</v>
      </c>
      <c r="C182" s="111">
        <v>0</v>
      </c>
      <c r="D182" s="110" t="s">
        <v>634</v>
      </c>
      <c r="E182" s="6"/>
      <c r="G182" s="121" t="str">
        <f t="shared" si="6"/>
        <v>OK</v>
      </c>
      <c r="H182" s="121" t="str">
        <f t="shared" si="8"/>
        <v>OK</v>
      </c>
      <c r="I182" s="121" t="str">
        <f>IF(AND($C182&gt;0, NOT($C$347&gt;0)), "Row " &amp; ROW($C$347) &amp; " should be positive!", "OK")</f>
        <v>OK</v>
      </c>
    </row>
    <row r="183" spans="1:9" x14ac:dyDescent="0.2">
      <c r="A183" s="4" t="s">
        <v>1</v>
      </c>
      <c r="B183" s="5" t="s">
        <v>204</v>
      </c>
      <c r="C183" s="111">
        <v>0</v>
      </c>
      <c r="D183" s="110" t="s">
        <v>634</v>
      </c>
      <c r="E183" s="6"/>
      <c r="G183" s="121" t="str">
        <f t="shared" si="6"/>
        <v>OK</v>
      </c>
      <c r="H183" s="121" t="str">
        <f t="shared" si="8"/>
        <v>OK</v>
      </c>
      <c r="I183" s="121" t="str">
        <f>IF(AND($C183&gt;0, NOT($C$348&gt;0)), "Row " &amp; ROW($C$348) &amp; " should be positive!", "OK")</f>
        <v>OK</v>
      </c>
    </row>
    <row r="184" spans="1:9" x14ac:dyDescent="0.2">
      <c r="A184" s="4" t="s">
        <v>12</v>
      </c>
      <c r="B184" s="5" t="s">
        <v>204</v>
      </c>
      <c r="C184" s="111">
        <v>0</v>
      </c>
      <c r="D184" s="110" t="s">
        <v>634</v>
      </c>
      <c r="E184" s="6"/>
      <c r="G184" s="121" t="str">
        <f t="shared" si="6"/>
        <v>OK</v>
      </c>
      <c r="H184" s="121" t="str">
        <f t="shared" si="8"/>
        <v>OK</v>
      </c>
      <c r="I184" s="121" t="str">
        <f>IF(AND($C184&gt;0, NOT($C$349&gt;0)), "Row " &amp; ROW($C$349) &amp; " should be positive!", "OK")</f>
        <v>OK</v>
      </c>
    </row>
    <row r="185" spans="1:9" x14ac:dyDescent="0.2">
      <c r="A185" s="4" t="s">
        <v>13</v>
      </c>
      <c r="B185" s="5" t="s">
        <v>204</v>
      </c>
      <c r="C185" s="111">
        <v>0</v>
      </c>
      <c r="D185" s="110" t="s">
        <v>634</v>
      </c>
      <c r="E185" s="6"/>
      <c r="G185" s="121" t="str">
        <f t="shared" si="6"/>
        <v>OK</v>
      </c>
      <c r="H185" s="121" t="str">
        <f t="shared" si="8"/>
        <v>OK</v>
      </c>
      <c r="I185" s="121" t="str">
        <f>IF(AND($C185&gt;0, NOT($C$350&gt;0)), "Row " &amp; ROW($C$350) &amp; " should be positive!", "OK")</f>
        <v>OK</v>
      </c>
    </row>
    <row r="186" spans="1:9" x14ac:dyDescent="0.2">
      <c r="A186" s="4" t="s">
        <v>1</v>
      </c>
      <c r="B186" s="5" t="s">
        <v>205</v>
      </c>
      <c r="C186" s="111">
        <v>0</v>
      </c>
      <c r="D186" s="110" t="s">
        <v>634</v>
      </c>
      <c r="E186" s="6"/>
      <c r="G186" s="121" t="str">
        <f t="shared" si="6"/>
        <v>OK</v>
      </c>
      <c r="H186" s="121" t="str">
        <f t="shared" si="8"/>
        <v>OK</v>
      </c>
      <c r="I186" s="121" t="str">
        <f>IF(AND($C186&gt;0, NOT($C$351&gt;0)), "Row " &amp; ROW($C$351) &amp; " should be positive!", "OK")</f>
        <v>OK</v>
      </c>
    </row>
    <row r="187" spans="1:9" x14ac:dyDescent="0.2">
      <c r="A187" s="4" t="s">
        <v>12</v>
      </c>
      <c r="B187" s="5" t="s">
        <v>205</v>
      </c>
      <c r="C187" s="111">
        <v>0</v>
      </c>
      <c r="D187" s="110" t="s">
        <v>634</v>
      </c>
      <c r="E187" s="6"/>
      <c r="G187" s="121" t="str">
        <f t="shared" si="6"/>
        <v>OK</v>
      </c>
      <c r="H187" s="121" t="str">
        <f t="shared" si="8"/>
        <v>OK</v>
      </c>
      <c r="I187" s="121" t="str">
        <f>IF(AND($C187&gt;0, NOT($C$352&gt;0)), "Row " &amp; ROW($C$352) &amp; " should be positive!", "OK")</f>
        <v>OK</v>
      </c>
    </row>
    <row r="188" spans="1:9" x14ac:dyDescent="0.2">
      <c r="A188" s="4" t="s">
        <v>13</v>
      </c>
      <c r="B188" s="5" t="s">
        <v>205</v>
      </c>
      <c r="C188" s="111">
        <v>0</v>
      </c>
      <c r="D188" s="110" t="s">
        <v>634</v>
      </c>
      <c r="E188" s="6"/>
      <c r="G188" s="121" t="str">
        <f t="shared" si="6"/>
        <v>OK</v>
      </c>
      <c r="H188" s="121" t="str">
        <f t="shared" si="8"/>
        <v>OK</v>
      </c>
      <c r="I188" s="121" t="str">
        <f>IF(AND($C188&gt;0, NOT($C$353&gt;0)), "Row " &amp; ROW($C$353) &amp; " should be positive!", "OK")</f>
        <v>OK</v>
      </c>
    </row>
    <row r="189" spans="1:9" x14ac:dyDescent="0.2">
      <c r="A189" s="4" t="s">
        <v>1</v>
      </c>
      <c r="B189" s="5" t="s">
        <v>206</v>
      </c>
      <c r="C189" s="111">
        <v>0</v>
      </c>
      <c r="D189" s="110" t="s">
        <v>634</v>
      </c>
      <c r="E189" s="6"/>
      <c r="G189" s="121" t="str">
        <f t="shared" si="6"/>
        <v>OK</v>
      </c>
      <c r="H189" s="121" t="str">
        <f t="shared" si="8"/>
        <v>OK</v>
      </c>
      <c r="I189" s="121" t="str">
        <f>IF(AND($C189&gt;0, NOT($C$354&gt;0)), "Row " &amp; ROW($C$354) &amp; " should be positive!", "OK")</f>
        <v>OK</v>
      </c>
    </row>
    <row r="190" spans="1:9" x14ac:dyDescent="0.2">
      <c r="A190" s="4" t="s">
        <v>12</v>
      </c>
      <c r="B190" s="5" t="s">
        <v>206</v>
      </c>
      <c r="C190" s="111">
        <v>0</v>
      </c>
      <c r="D190" s="110" t="s">
        <v>634</v>
      </c>
      <c r="E190" s="6"/>
      <c r="G190" s="121" t="str">
        <f t="shared" si="6"/>
        <v>OK</v>
      </c>
      <c r="H190" s="121" t="str">
        <f t="shared" si="8"/>
        <v>OK</v>
      </c>
      <c r="I190" s="121" t="str">
        <f>IF(AND($C190&gt;0, NOT($C$355&gt;0)), "Row " &amp; ROW($C$355) &amp; " should be positive!", "OK")</f>
        <v>OK</v>
      </c>
    </row>
    <row r="191" spans="1:9" x14ac:dyDescent="0.2">
      <c r="A191" s="4" t="s">
        <v>13</v>
      </c>
      <c r="B191" s="5" t="s">
        <v>206</v>
      </c>
      <c r="C191" s="111">
        <v>0</v>
      </c>
      <c r="D191" s="110" t="s">
        <v>634</v>
      </c>
      <c r="E191" s="6"/>
      <c r="G191" s="121" t="str">
        <f t="shared" si="6"/>
        <v>OK</v>
      </c>
      <c r="H191" s="121" t="str">
        <f t="shared" si="8"/>
        <v>OK</v>
      </c>
      <c r="I191" s="121" t="str">
        <f>IF(AND($C191&gt;0, NOT($C$356&gt;0)), "Row " &amp; ROW($C$356) &amp; " should be positive!", "OK")</f>
        <v>OK</v>
      </c>
    </row>
    <row r="192" spans="1:9" x14ac:dyDescent="0.2">
      <c r="A192" s="4" t="s">
        <v>1</v>
      </c>
      <c r="B192" s="5" t="s">
        <v>207</v>
      </c>
      <c r="C192" s="111">
        <v>0</v>
      </c>
      <c r="D192" s="110" t="s">
        <v>634</v>
      </c>
      <c r="E192" s="6"/>
      <c r="G192" s="121" t="str">
        <f t="shared" si="6"/>
        <v>OK</v>
      </c>
      <c r="H192" s="121" t="str">
        <f t="shared" si="8"/>
        <v>OK</v>
      </c>
      <c r="I192" s="121" t="str">
        <f>IF(AND($C192&gt;0, NOT($C$357&gt;0)), "Row " &amp; ROW($C$357) &amp; " should be positive!", "OK")</f>
        <v>OK</v>
      </c>
    </row>
    <row r="193" spans="1:9" x14ac:dyDescent="0.2">
      <c r="A193" s="4" t="s">
        <v>12</v>
      </c>
      <c r="B193" s="5" t="s">
        <v>207</v>
      </c>
      <c r="C193" s="111">
        <v>0</v>
      </c>
      <c r="D193" s="110" t="s">
        <v>634</v>
      </c>
      <c r="E193" s="6"/>
      <c r="G193" s="121" t="str">
        <f t="shared" si="6"/>
        <v>OK</v>
      </c>
      <c r="H193" s="121" t="str">
        <f t="shared" si="8"/>
        <v>OK</v>
      </c>
      <c r="I193" s="121" t="str">
        <f>IF(AND($C193&gt;0, NOT($C$358&gt;0)), "Row " &amp; ROW($C$358) &amp; " should be positive!", "OK")</f>
        <v>OK</v>
      </c>
    </row>
    <row r="194" spans="1:9" x14ac:dyDescent="0.2">
      <c r="A194" s="4" t="s">
        <v>13</v>
      </c>
      <c r="B194" s="5" t="s">
        <v>207</v>
      </c>
      <c r="C194" s="111">
        <v>0</v>
      </c>
      <c r="D194" s="110" t="s">
        <v>634</v>
      </c>
      <c r="E194" s="6"/>
      <c r="G194" s="121" t="str">
        <f t="shared" si="6"/>
        <v>OK</v>
      </c>
      <c r="H194" s="121" t="str">
        <f t="shared" si="8"/>
        <v>OK</v>
      </c>
      <c r="I194" s="121" t="str">
        <f>IF(AND($C194&gt;0, NOT($C$359&gt;0)), "Row " &amp; ROW($C$359) &amp; " should be positive!", "OK")</f>
        <v>OK</v>
      </c>
    </row>
    <row r="195" spans="1:9" x14ac:dyDescent="0.2">
      <c r="A195" s="4" t="s">
        <v>1</v>
      </c>
      <c r="B195" s="5" t="s">
        <v>208</v>
      </c>
      <c r="C195" s="111">
        <v>0</v>
      </c>
      <c r="D195" s="110" t="s">
        <v>634</v>
      </c>
      <c r="E195" s="6"/>
      <c r="G195" s="121" t="str">
        <f t="shared" si="6"/>
        <v>OK</v>
      </c>
      <c r="H195" s="121" t="str">
        <f t="shared" si="8"/>
        <v>OK</v>
      </c>
      <c r="I195" s="121" t="str">
        <f>IF(AND($C195&gt;0, NOT($C$360&gt;0)), "Row " &amp; ROW($C$360) &amp; " should be positive!", "OK")</f>
        <v>OK</v>
      </c>
    </row>
    <row r="196" spans="1:9" x14ac:dyDescent="0.2">
      <c r="A196" s="4" t="s">
        <v>12</v>
      </c>
      <c r="B196" s="5" t="s">
        <v>208</v>
      </c>
      <c r="C196" s="111">
        <v>0</v>
      </c>
      <c r="D196" s="110" t="s">
        <v>634</v>
      </c>
      <c r="E196" s="6"/>
      <c r="G196" s="121" t="str">
        <f t="shared" si="6"/>
        <v>OK</v>
      </c>
      <c r="H196" s="121" t="str">
        <f t="shared" si="8"/>
        <v>OK</v>
      </c>
      <c r="I196" s="121" t="str">
        <f>IF(AND($C196&gt;0, NOT($C$361&gt;0)), "Row " &amp; ROW($C$361) &amp; " should be positive!", "OK")</f>
        <v>OK</v>
      </c>
    </row>
    <row r="197" spans="1:9" x14ac:dyDescent="0.2">
      <c r="A197" s="4" t="s">
        <v>13</v>
      </c>
      <c r="B197" s="5" t="s">
        <v>208</v>
      </c>
      <c r="C197" s="111">
        <v>0</v>
      </c>
      <c r="D197" s="110" t="s">
        <v>634</v>
      </c>
      <c r="E197" s="6"/>
      <c r="G197" s="121" t="str">
        <f t="shared" si="6"/>
        <v>OK</v>
      </c>
      <c r="H197" s="121" t="str">
        <f t="shared" si="8"/>
        <v>OK</v>
      </c>
      <c r="I197" s="121" t="str">
        <f>IF(AND($C197&gt;0, NOT($C$362&gt;0)), "Row " &amp; ROW($C$362) &amp; " should be positive!", "OK")</f>
        <v>OK</v>
      </c>
    </row>
    <row r="198" spans="1:9" x14ac:dyDescent="0.2">
      <c r="A198" s="4" t="s">
        <v>1</v>
      </c>
      <c r="B198" s="5" t="s">
        <v>209</v>
      </c>
      <c r="C198" s="111">
        <v>0</v>
      </c>
      <c r="D198" s="110" t="s">
        <v>634</v>
      </c>
      <c r="E198" s="6"/>
      <c r="G198" s="121" t="str">
        <f t="shared" ref="G198:G261" si="9">IF(OR(ISBLANK($C198), ISBLANK($D198)), "missing", "OK")</f>
        <v>OK</v>
      </c>
      <c r="H198" s="121" t="str">
        <f t="shared" si="8"/>
        <v>OK</v>
      </c>
      <c r="I198" s="121" t="str">
        <f>IF(AND($C198&gt;0, NOT($C$363&gt;0)), "Row " &amp; ROW($C$363) &amp; " should be positive!", "OK")</f>
        <v>OK</v>
      </c>
    </row>
    <row r="199" spans="1:9" x14ac:dyDescent="0.2">
      <c r="A199" s="4" t="s">
        <v>12</v>
      </c>
      <c r="B199" s="5" t="s">
        <v>209</v>
      </c>
      <c r="C199" s="111">
        <v>0</v>
      </c>
      <c r="D199" s="110" t="s">
        <v>634</v>
      </c>
      <c r="E199" s="6"/>
      <c r="G199" s="121" t="str">
        <f t="shared" si="9"/>
        <v>OK</v>
      </c>
      <c r="H199" s="121" t="str">
        <f t="shared" si="8"/>
        <v>OK</v>
      </c>
      <c r="I199" s="121" t="str">
        <f>IF(AND($C199&gt;0, NOT($C$364&gt;0)), "Row " &amp; ROW($C$364) &amp; " should be positive!", "OK")</f>
        <v>OK</v>
      </c>
    </row>
    <row r="200" spans="1:9" x14ac:dyDescent="0.2">
      <c r="A200" s="4" t="s">
        <v>13</v>
      </c>
      <c r="B200" s="5" t="s">
        <v>209</v>
      </c>
      <c r="C200" s="111">
        <v>0</v>
      </c>
      <c r="D200" s="110" t="s">
        <v>634</v>
      </c>
      <c r="E200" s="6"/>
      <c r="G200" s="121" t="str">
        <f t="shared" si="9"/>
        <v>OK</v>
      </c>
      <c r="H200" s="121" t="str">
        <f t="shared" si="8"/>
        <v>OK</v>
      </c>
      <c r="I200" s="121" t="str">
        <f>IF(AND($C200&gt;0, NOT($C$365&gt;0)), "Row " &amp; ROW($C$365) &amp; " should be positive!", "OK")</f>
        <v>OK</v>
      </c>
    </row>
    <row r="201" spans="1:9" x14ac:dyDescent="0.2">
      <c r="A201" s="4" t="s">
        <v>1</v>
      </c>
      <c r="B201" s="5" t="s">
        <v>210</v>
      </c>
      <c r="C201" s="109">
        <f xml:space="preserve"> SUM($C$228, $C$231, $C$234, $C$237, $C$240, $C$243, $C$246)</f>
        <v>0</v>
      </c>
      <c r="D201" s="110" t="s">
        <v>634</v>
      </c>
      <c r="E201" s="6"/>
      <c r="F201" s="122">
        <f>SUM($C$201) - SUM($C$204, $C$222, $C$225)</f>
        <v>0</v>
      </c>
      <c r="G201" s="121" t="str">
        <f t="shared" si="9"/>
        <v>OK</v>
      </c>
      <c r="H201" s="121" t="str">
        <f t="shared" si="8"/>
        <v>OK</v>
      </c>
      <c r="I201" s="121" t="str">
        <f>IF(AND($C201&gt;0, NOT($C$366&gt;0)), "Row " &amp; ROW($C$366) &amp; " should be positive!", "OK")</f>
        <v>OK</v>
      </c>
    </row>
    <row r="202" spans="1:9" x14ac:dyDescent="0.2">
      <c r="A202" s="4" t="s">
        <v>12</v>
      </c>
      <c r="B202" s="5" t="s">
        <v>210</v>
      </c>
      <c r="C202" s="109">
        <f xml:space="preserve"> SUM($C$229, $C$232, $C$235, $C$238, $C$241, $C$244, $C$247)</f>
        <v>0</v>
      </c>
      <c r="D202" s="110" t="s">
        <v>634</v>
      </c>
      <c r="E202" s="6"/>
      <c r="F202" s="122">
        <f>SUM($C$202) - SUM($C$205, $C$223, $C$226)</f>
        <v>0</v>
      </c>
      <c r="G202" s="121" t="str">
        <f t="shared" si="9"/>
        <v>OK</v>
      </c>
      <c r="H202" s="121" t="str">
        <f t="shared" si="8"/>
        <v>OK</v>
      </c>
      <c r="I202" s="121" t="str">
        <f>IF(AND($C202&gt;0, NOT($C$367&gt;0)), "Row " &amp; ROW($C$367) &amp; " should be positive!", "OK")</f>
        <v>OK</v>
      </c>
    </row>
    <row r="203" spans="1:9" x14ac:dyDescent="0.2">
      <c r="A203" s="4" t="s">
        <v>13</v>
      </c>
      <c r="B203" s="5" t="s">
        <v>210</v>
      </c>
      <c r="C203" s="109">
        <f xml:space="preserve"> SUM($C$230, $C$233, $C$236, $C$239, $C$242, $C$245, $C$248)</f>
        <v>0</v>
      </c>
      <c r="D203" s="110" t="s">
        <v>634</v>
      </c>
      <c r="E203" s="6"/>
      <c r="F203" s="122">
        <f>SUM($C$203) - SUM($C$206, $C$224, $C$227)</f>
        <v>0</v>
      </c>
      <c r="G203" s="121" t="str">
        <f t="shared" si="9"/>
        <v>OK</v>
      </c>
      <c r="H203" s="121" t="str">
        <f t="shared" si="8"/>
        <v>OK</v>
      </c>
      <c r="I203" s="121" t="str">
        <f>IF(AND($C203&gt;0, NOT($C$368&gt;0)), "Row " &amp; ROW($C$368) &amp; " should be positive!", "OK")</f>
        <v>OK</v>
      </c>
    </row>
    <row r="204" spans="1:9" x14ac:dyDescent="0.2">
      <c r="A204" s="4" t="s">
        <v>1</v>
      </c>
      <c r="B204" s="5" t="s">
        <v>211</v>
      </c>
      <c r="C204" s="109">
        <f xml:space="preserve"> SUM($C$207, $C$210, $C$213, $C$216, $C$219)</f>
        <v>0</v>
      </c>
      <c r="D204" s="110" t="s">
        <v>634</v>
      </c>
      <c r="E204" s="6"/>
      <c r="F204" s="122">
        <f>SUM($C$201) - SUM($C$228, $C$231, $C$234, $C$237, $C$240, $C$243, $C$246)</f>
        <v>0</v>
      </c>
      <c r="G204" s="121" t="str">
        <f t="shared" si="9"/>
        <v>OK</v>
      </c>
      <c r="H204" s="121" t="str">
        <f t="shared" si="8"/>
        <v>OK</v>
      </c>
      <c r="I204" s="121" t="str">
        <f>IF(AND($C204&gt;0, NOT($C$369&gt;0)), "Row " &amp; ROW($C$369) &amp; " should be positive!", "OK")</f>
        <v>OK</v>
      </c>
    </row>
    <row r="205" spans="1:9" x14ac:dyDescent="0.2">
      <c r="A205" s="4" t="s">
        <v>12</v>
      </c>
      <c r="B205" s="5" t="s">
        <v>211</v>
      </c>
      <c r="C205" s="109">
        <f xml:space="preserve"> SUM($C$208, $C$211, $C$214, $C$217, $C$220)</f>
        <v>0</v>
      </c>
      <c r="D205" s="110" t="s">
        <v>634</v>
      </c>
      <c r="E205" s="6"/>
      <c r="F205" s="122">
        <f>SUM($C$202) - SUM($C$229, $C$232, $C$235, $C$238, $C$241, $C$244, $C$247)</f>
        <v>0</v>
      </c>
      <c r="G205" s="121" t="str">
        <f t="shared" si="9"/>
        <v>OK</v>
      </c>
      <c r="H205" s="121" t="str">
        <f t="shared" si="8"/>
        <v>OK</v>
      </c>
      <c r="I205" s="121" t="str">
        <f>IF(AND($C205&gt;0, NOT($C$370&gt;0)), "Row " &amp; ROW($C$370) &amp; " should be positive!", "OK")</f>
        <v>OK</v>
      </c>
    </row>
    <row r="206" spans="1:9" x14ac:dyDescent="0.2">
      <c r="A206" s="4" t="s">
        <v>13</v>
      </c>
      <c r="B206" s="5" t="s">
        <v>211</v>
      </c>
      <c r="C206" s="109">
        <f xml:space="preserve"> SUM($C$209, $C$212, $C$215, $C$218, $C$221)</f>
        <v>0</v>
      </c>
      <c r="D206" s="110" t="s">
        <v>634</v>
      </c>
      <c r="E206" s="6"/>
      <c r="F206" s="122">
        <f>SUM($C$203) - SUM($C$230, $C$233, $C$236, $C$239, $C$242, $C$245, $C$248)</f>
        <v>0</v>
      </c>
      <c r="G206" s="121" t="str">
        <f t="shared" si="9"/>
        <v>OK</v>
      </c>
      <c r="H206" s="121" t="str">
        <f t="shared" si="8"/>
        <v>OK</v>
      </c>
      <c r="I206" s="121" t="str">
        <f>IF(AND($C206&gt;0, NOT($C$371&gt;0)), "Row " &amp; ROW($C$371) &amp; " should be positive!", "OK")</f>
        <v>OK</v>
      </c>
    </row>
    <row r="207" spans="1:9" x14ac:dyDescent="0.2">
      <c r="A207" s="4" t="s">
        <v>1</v>
      </c>
      <c r="B207" s="5" t="s">
        <v>212</v>
      </c>
      <c r="C207" s="111">
        <v>0</v>
      </c>
      <c r="D207" s="110" t="s">
        <v>634</v>
      </c>
      <c r="E207" s="6"/>
      <c r="F207" s="122">
        <f>SUM($C$204) - SUM($C$207, $C$210, $C$213, $C$216, $C$219)</f>
        <v>0</v>
      </c>
      <c r="G207" s="121" t="str">
        <f t="shared" si="9"/>
        <v>OK</v>
      </c>
      <c r="H207" s="121" t="str">
        <f t="shared" si="8"/>
        <v>OK</v>
      </c>
      <c r="I207" s="121" t="str">
        <f>IF(AND($C207&gt;0, NOT($C$372&gt;0)), "Row " &amp; ROW($C$372) &amp; " should be positive!", "OK")</f>
        <v>OK</v>
      </c>
    </row>
    <row r="208" spans="1:9" x14ac:dyDescent="0.2">
      <c r="A208" s="4" t="s">
        <v>12</v>
      </c>
      <c r="B208" s="5" t="s">
        <v>212</v>
      </c>
      <c r="C208" s="111">
        <v>0</v>
      </c>
      <c r="D208" s="110" t="s">
        <v>634</v>
      </c>
      <c r="E208" s="6"/>
      <c r="F208" s="122">
        <f>SUM($C$205) - SUM($C$208, $C$211, $C$214, $C$217, $C$220)</f>
        <v>0</v>
      </c>
      <c r="G208" s="121" t="str">
        <f t="shared" si="9"/>
        <v>OK</v>
      </c>
      <c r="H208" s="121" t="str">
        <f t="shared" si="8"/>
        <v>OK</v>
      </c>
      <c r="I208" s="121" t="str">
        <f>IF(AND($C208&gt;0, NOT($C$373&gt;0)), "Row " &amp; ROW($C$373) &amp; " should be positive!", "OK")</f>
        <v>OK</v>
      </c>
    </row>
    <row r="209" spans="1:9" x14ac:dyDescent="0.2">
      <c r="A209" s="4" t="s">
        <v>13</v>
      </c>
      <c r="B209" s="5" t="s">
        <v>212</v>
      </c>
      <c r="C209" s="111">
        <v>0</v>
      </c>
      <c r="D209" s="110" t="s">
        <v>634</v>
      </c>
      <c r="E209" s="6"/>
      <c r="F209" s="122">
        <f>SUM($C$206) - SUM($C$209, $C$212, $C$215, $C$218, $C$221)</f>
        <v>0</v>
      </c>
      <c r="G209" s="121" t="str">
        <f t="shared" si="9"/>
        <v>OK</v>
      </c>
      <c r="H209" s="121" t="str">
        <f t="shared" si="8"/>
        <v>OK</v>
      </c>
      <c r="I209" s="121" t="str">
        <f>IF(AND($C209&gt;0, NOT($C$374&gt;0)), "Row " &amp; ROW($C$374) &amp; " should be positive!", "OK")</f>
        <v>OK</v>
      </c>
    </row>
    <row r="210" spans="1:9" x14ac:dyDescent="0.2">
      <c r="A210" s="4" t="s">
        <v>1</v>
      </c>
      <c r="B210" s="5" t="s">
        <v>213</v>
      </c>
      <c r="C210" s="111">
        <v>0</v>
      </c>
      <c r="D210" s="110" t="s">
        <v>634</v>
      </c>
      <c r="E210" s="6"/>
      <c r="G210" s="121" t="str">
        <f t="shared" si="9"/>
        <v>OK</v>
      </c>
      <c r="H210" s="121" t="str">
        <f t="shared" si="8"/>
        <v>OK</v>
      </c>
      <c r="I210" s="121" t="str">
        <f>IF(AND($C210&gt;0, NOT($C$375&gt;0)), "Row " &amp; ROW($C$375) &amp; " should be positive!", "OK")</f>
        <v>OK</v>
      </c>
    </row>
    <row r="211" spans="1:9" x14ac:dyDescent="0.2">
      <c r="A211" s="4" t="s">
        <v>12</v>
      </c>
      <c r="B211" s="5" t="s">
        <v>213</v>
      </c>
      <c r="C211" s="111">
        <v>0</v>
      </c>
      <c r="D211" s="110" t="s">
        <v>634</v>
      </c>
      <c r="E211" s="6"/>
      <c r="G211" s="121" t="str">
        <f t="shared" si="9"/>
        <v>OK</v>
      </c>
      <c r="H211" s="121" t="str">
        <f t="shared" si="8"/>
        <v>OK</v>
      </c>
      <c r="I211" s="121" t="str">
        <f>IF(AND($C211&gt;0, NOT($C$376&gt;0)), "Row " &amp; ROW($C$376) &amp; " should be positive!", "OK")</f>
        <v>OK</v>
      </c>
    </row>
    <row r="212" spans="1:9" x14ac:dyDescent="0.2">
      <c r="A212" s="4" t="s">
        <v>13</v>
      </c>
      <c r="B212" s="5" t="s">
        <v>213</v>
      </c>
      <c r="C212" s="111">
        <v>0</v>
      </c>
      <c r="D212" s="110" t="s">
        <v>634</v>
      </c>
      <c r="E212" s="6"/>
      <c r="G212" s="121" t="str">
        <f t="shared" si="9"/>
        <v>OK</v>
      </c>
      <c r="H212" s="121" t="str">
        <f t="shared" si="8"/>
        <v>OK</v>
      </c>
      <c r="I212" s="121" t="str">
        <f>IF(AND($C212&gt;0, NOT($C$377&gt;0)), "Row " &amp; ROW($C$377) &amp; " should be positive!", "OK")</f>
        <v>OK</v>
      </c>
    </row>
    <row r="213" spans="1:9" x14ac:dyDescent="0.2">
      <c r="A213" s="4" t="s">
        <v>1</v>
      </c>
      <c r="B213" s="5" t="s">
        <v>214</v>
      </c>
      <c r="C213" s="111">
        <v>0</v>
      </c>
      <c r="D213" s="110" t="s">
        <v>634</v>
      </c>
      <c r="E213" s="6"/>
      <c r="G213" s="121" t="str">
        <f t="shared" si="9"/>
        <v>OK</v>
      </c>
      <c r="H213" s="121" t="str">
        <f t="shared" si="8"/>
        <v>OK</v>
      </c>
      <c r="I213" s="121" t="str">
        <f>IF(AND($C213&gt;0, NOT($C$378&gt;0)), "Row " &amp; ROW($C$378) &amp; " should be positive!", "OK")</f>
        <v>OK</v>
      </c>
    </row>
    <row r="214" spans="1:9" x14ac:dyDescent="0.2">
      <c r="A214" s="4" t="s">
        <v>12</v>
      </c>
      <c r="B214" s="5" t="s">
        <v>214</v>
      </c>
      <c r="C214" s="111">
        <v>0</v>
      </c>
      <c r="D214" s="110" t="s">
        <v>634</v>
      </c>
      <c r="E214" s="6"/>
      <c r="G214" s="121" t="str">
        <f t="shared" si="9"/>
        <v>OK</v>
      </c>
      <c r="H214" s="121" t="str">
        <f t="shared" si="8"/>
        <v>OK</v>
      </c>
      <c r="I214" s="121" t="str">
        <f>IF(AND($C214&gt;0, NOT($C$379&gt;0)), "Row " &amp; ROW($C$379) &amp; " should be positive!", "OK")</f>
        <v>OK</v>
      </c>
    </row>
    <row r="215" spans="1:9" x14ac:dyDescent="0.2">
      <c r="A215" s="4" t="s">
        <v>13</v>
      </c>
      <c r="B215" s="5" t="s">
        <v>214</v>
      </c>
      <c r="C215" s="111">
        <v>0</v>
      </c>
      <c r="D215" s="110" t="s">
        <v>634</v>
      </c>
      <c r="E215" s="6"/>
      <c r="G215" s="121" t="str">
        <f t="shared" si="9"/>
        <v>OK</v>
      </c>
      <c r="H215" s="121" t="str">
        <f t="shared" si="8"/>
        <v>OK</v>
      </c>
      <c r="I215" s="121" t="str">
        <f>IF(AND($C215&gt;0, NOT($C$380&gt;0)), "Row " &amp; ROW($C$380) &amp; " should be positive!", "OK")</f>
        <v>OK</v>
      </c>
    </row>
    <row r="216" spans="1:9" x14ac:dyDescent="0.2">
      <c r="A216" s="4" t="s">
        <v>1</v>
      </c>
      <c r="B216" s="5" t="s">
        <v>215</v>
      </c>
      <c r="C216" s="111">
        <v>0</v>
      </c>
      <c r="D216" s="110" t="s">
        <v>634</v>
      </c>
      <c r="E216" s="6"/>
      <c r="G216" s="121" t="str">
        <f t="shared" si="9"/>
        <v>OK</v>
      </c>
      <c r="H216" s="121" t="str">
        <f t="shared" si="8"/>
        <v>OK</v>
      </c>
      <c r="I216" s="121" t="str">
        <f>IF(AND($C216&gt;0, NOT($C$381&gt;0)), "Row " &amp; ROW($C$381) &amp; " should be positive!", "OK")</f>
        <v>OK</v>
      </c>
    </row>
    <row r="217" spans="1:9" x14ac:dyDescent="0.2">
      <c r="A217" s="4" t="s">
        <v>12</v>
      </c>
      <c r="B217" s="5" t="s">
        <v>215</v>
      </c>
      <c r="C217" s="111">
        <v>0</v>
      </c>
      <c r="D217" s="110" t="s">
        <v>634</v>
      </c>
      <c r="E217" s="6"/>
      <c r="G217" s="121" t="str">
        <f t="shared" si="9"/>
        <v>OK</v>
      </c>
      <c r="H217" s="121" t="str">
        <f t="shared" si="8"/>
        <v>OK</v>
      </c>
      <c r="I217" s="121" t="str">
        <f>IF(AND($C217&gt;0, NOT($C$382&gt;0)), "Row " &amp; ROW($C$382) &amp; " should be positive!", "OK")</f>
        <v>OK</v>
      </c>
    </row>
    <row r="218" spans="1:9" x14ac:dyDescent="0.2">
      <c r="A218" s="4" t="s">
        <v>13</v>
      </c>
      <c r="B218" s="5" t="s">
        <v>215</v>
      </c>
      <c r="C218" s="111">
        <v>0</v>
      </c>
      <c r="D218" s="110" t="s">
        <v>634</v>
      </c>
      <c r="E218" s="6"/>
      <c r="G218" s="121" t="str">
        <f t="shared" si="9"/>
        <v>OK</v>
      </c>
      <c r="H218" s="121" t="str">
        <f t="shared" si="8"/>
        <v>OK</v>
      </c>
      <c r="I218" s="121" t="str">
        <f>IF(AND($C218&gt;0, NOT($C$383&gt;0)), "Row " &amp; ROW($C$383) &amp; " should be positive!", "OK")</f>
        <v>OK</v>
      </c>
    </row>
    <row r="219" spans="1:9" x14ac:dyDescent="0.2">
      <c r="A219" s="4" t="s">
        <v>1</v>
      </c>
      <c r="B219" s="5" t="s">
        <v>216</v>
      </c>
      <c r="C219" s="111">
        <v>0</v>
      </c>
      <c r="D219" s="110" t="s">
        <v>634</v>
      </c>
      <c r="E219" s="6"/>
      <c r="G219" s="121" t="str">
        <f t="shared" si="9"/>
        <v>OK</v>
      </c>
      <c r="H219" s="121" t="str">
        <f t="shared" si="8"/>
        <v>OK</v>
      </c>
      <c r="I219" s="121" t="str">
        <f>IF(AND($C219&gt;0, NOT($C$384&gt;0)), "Row " &amp; ROW($C$384) &amp; " should be positive!", "OK")</f>
        <v>OK</v>
      </c>
    </row>
    <row r="220" spans="1:9" x14ac:dyDescent="0.2">
      <c r="A220" s="4" t="s">
        <v>12</v>
      </c>
      <c r="B220" s="5" t="s">
        <v>216</v>
      </c>
      <c r="C220" s="111">
        <v>0</v>
      </c>
      <c r="D220" s="110" t="s">
        <v>634</v>
      </c>
      <c r="E220" s="6"/>
      <c r="G220" s="121" t="str">
        <f t="shared" si="9"/>
        <v>OK</v>
      </c>
      <c r="H220" s="121" t="str">
        <f t="shared" ref="H220:H283" si="10">IF(AND($C220&gt;0, $D220= "NA"), "Flag should be OK", "OK")</f>
        <v>OK</v>
      </c>
      <c r="I220" s="121" t="str">
        <f>IF(AND($C220&gt;0, NOT($C$385&gt;0)), "Row " &amp; ROW($C$385) &amp; " should be positive!", "OK")</f>
        <v>OK</v>
      </c>
    </row>
    <row r="221" spans="1:9" x14ac:dyDescent="0.2">
      <c r="A221" s="4" t="s">
        <v>13</v>
      </c>
      <c r="B221" s="5" t="s">
        <v>216</v>
      </c>
      <c r="C221" s="111">
        <v>0</v>
      </c>
      <c r="D221" s="110" t="s">
        <v>634</v>
      </c>
      <c r="E221" s="6"/>
      <c r="G221" s="121" t="str">
        <f t="shared" si="9"/>
        <v>OK</v>
      </c>
      <c r="H221" s="121" t="str">
        <f t="shared" si="10"/>
        <v>OK</v>
      </c>
      <c r="I221" s="121" t="str">
        <f>IF(AND($C221&gt;0, NOT($C$386&gt;0)), "Row " &amp; ROW($C$386) &amp; " should be positive!", "OK")</f>
        <v>OK</v>
      </c>
    </row>
    <row r="222" spans="1:9" x14ac:dyDescent="0.2">
      <c r="A222" s="4" t="s">
        <v>1</v>
      </c>
      <c r="B222" s="5" t="s">
        <v>217</v>
      </c>
      <c r="C222" s="111">
        <v>0</v>
      </c>
      <c r="D222" s="110" t="s">
        <v>634</v>
      </c>
      <c r="E222" s="6"/>
      <c r="G222" s="121" t="str">
        <f t="shared" si="9"/>
        <v>OK</v>
      </c>
      <c r="H222" s="121" t="str">
        <f t="shared" si="10"/>
        <v>OK</v>
      </c>
      <c r="I222" s="121" t="str">
        <f>IF(AND($C222&gt;0, NOT($C$387&gt;0)), "Row " &amp; ROW($C$387) &amp; " should be positive!", "OK")</f>
        <v>OK</v>
      </c>
    </row>
    <row r="223" spans="1:9" x14ac:dyDescent="0.2">
      <c r="A223" s="4" t="s">
        <v>12</v>
      </c>
      <c r="B223" s="5" t="s">
        <v>217</v>
      </c>
      <c r="C223" s="111">
        <v>0</v>
      </c>
      <c r="D223" s="110" t="s">
        <v>634</v>
      </c>
      <c r="E223" s="6"/>
      <c r="G223" s="121" t="str">
        <f t="shared" si="9"/>
        <v>OK</v>
      </c>
      <c r="H223" s="121" t="str">
        <f t="shared" si="10"/>
        <v>OK</v>
      </c>
      <c r="I223" s="121" t="str">
        <f>IF(AND($C223&gt;0, NOT($C$388&gt;0)), "Row " &amp; ROW($C$388) &amp; " should be positive!", "OK")</f>
        <v>OK</v>
      </c>
    </row>
    <row r="224" spans="1:9" x14ac:dyDescent="0.2">
      <c r="A224" s="4" t="s">
        <v>13</v>
      </c>
      <c r="B224" s="5" t="s">
        <v>217</v>
      </c>
      <c r="C224" s="111">
        <v>0</v>
      </c>
      <c r="D224" s="110" t="s">
        <v>634</v>
      </c>
      <c r="E224" s="6"/>
      <c r="G224" s="121" t="str">
        <f t="shared" si="9"/>
        <v>OK</v>
      </c>
      <c r="H224" s="121" t="str">
        <f t="shared" si="10"/>
        <v>OK</v>
      </c>
      <c r="I224" s="121" t="str">
        <f>IF(AND($C224&gt;0, NOT($C$389&gt;0)), "Row " &amp; ROW($C$389) &amp; " should be positive!", "OK")</f>
        <v>OK</v>
      </c>
    </row>
    <row r="225" spans="1:9" x14ac:dyDescent="0.2">
      <c r="A225" s="4" t="s">
        <v>1</v>
      </c>
      <c r="B225" s="5" t="s">
        <v>218</v>
      </c>
      <c r="C225" s="111">
        <v>0</v>
      </c>
      <c r="D225" s="110" t="s">
        <v>634</v>
      </c>
      <c r="E225" s="6"/>
      <c r="G225" s="121" t="str">
        <f t="shared" si="9"/>
        <v>OK</v>
      </c>
      <c r="H225" s="121" t="str">
        <f t="shared" si="10"/>
        <v>OK</v>
      </c>
      <c r="I225" s="121" t="str">
        <f>IF(AND($C225&gt;0, NOT($C$390&gt;0)), "Row " &amp; ROW($C$390) &amp; " should be positive!", "OK")</f>
        <v>OK</v>
      </c>
    </row>
    <row r="226" spans="1:9" x14ac:dyDescent="0.2">
      <c r="A226" s="4" t="s">
        <v>12</v>
      </c>
      <c r="B226" s="5" t="s">
        <v>218</v>
      </c>
      <c r="C226" s="111">
        <v>0</v>
      </c>
      <c r="D226" s="110" t="s">
        <v>634</v>
      </c>
      <c r="E226" s="6"/>
      <c r="G226" s="121" t="str">
        <f t="shared" si="9"/>
        <v>OK</v>
      </c>
      <c r="H226" s="121" t="str">
        <f t="shared" si="10"/>
        <v>OK</v>
      </c>
      <c r="I226" s="121" t="str">
        <f>IF(AND($C226&gt;0, NOT($C$391&gt;0)), "Row " &amp; ROW($C$391) &amp; " should be positive!", "OK")</f>
        <v>OK</v>
      </c>
    </row>
    <row r="227" spans="1:9" x14ac:dyDescent="0.2">
      <c r="A227" s="4" t="s">
        <v>13</v>
      </c>
      <c r="B227" s="5" t="s">
        <v>218</v>
      </c>
      <c r="C227" s="111">
        <v>0</v>
      </c>
      <c r="D227" s="110" t="s">
        <v>634</v>
      </c>
      <c r="E227" s="6"/>
      <c r="G227" s="121" t="str">
        <f t="shared" si="9"/>
        <v>OK</v>
      </c>
      <c r="H227" s="121" t="str">
        <f t="shared" si="10"/>
        <v>OK</v>
      </c>
      <c r="I227" s="121" t="str">
        <f>IF(AND($C227&gt;0, NOT($C$392&gt;0)), "Row " &amp; ROW($C$392) &amp; " should be positive!", "OK")</f>
        <v>OK</v>
      </c>
    </row>
    <row r="228" spans="1:9" x14ac:dyDescent="0.2">
      <c r="A228" s="4" t="s">
        <v>1</v>
      </c>
      <c r="B228" s="5" t="s">
        <v>219</v>
      </c>
      <c r="C228" s="111">
        <v>0</v>
      </c>
      <c r="D228" s="110" t="s">
        <v>634</v>
      </c>
      <c r="E228" s="6"/>
      <c r="G228" s="121" t="str">
        <f t="shared" si="9"/>
        <v>OK</v>
      </c>
      <c r="H228" s="121" t="str">
        <f t="shared" si="10"/>
        <v>OK</v>
      </c>
      <c r="I228" s="121" t="str">
        <f>IF(AND($C228&gt;0, NOT($C$393&gt;0)), "Row " &amp; ROW($C$393) &amp; " should be positive!", "OK")</f>
        <v>OK</v>
      </c>
    </row>
    <row r="229" spans="1:9" x14ac:dyDescent="0.2">
      <c r="A229" s="4" t="s">
        <v>12</v>
      </c>
      <c r="B229" s="5" t="s">
        <v>219</v>
      </c>
      <c r="C229" s="111">
        <v>0</v>
      </c>
      <c r="D229" s="110" t="s">
        <v>634</v>
      </c>
      <c r="E229" s="6"/>
      <c r="G229" s="121" t="str">
        <f t="shared" si="9"/>
        <v>OK</v>
      </c>
      <c r="H229" s="121" t="str">
        <f t="shared" si="10"/>
        <v>OK</v>
      </c>
      <c r="I229" s="121" t="str">
        <f>IF(AND($C229&gt;0, NOT($C$394&gt;0)), "Row " &amp; ROW($C$394) &amp; " should be positive!", "OK")</f>
        <v>OK</v>
      </c>
    </row>
    <row r="230" spans="1:9" x14ac:dyDescent="0.2">
      <c r="A230" s="4" t="s">
        <v>13</v>
      </c>
      <c r="B230" s="5" t="s">
        <v>219</v>
      </c>
      <c r="C230" s="111">
        <v>0</v>
      </c>
      <c r="D230" s="110" t="s">
        <v>634</v>
      </c>
      <c r="E230" s="6"/>
      <c r="G230" s="121" t="str">
        <f t="shared" si="9"/>
        <v>OK</v>
      </c>
      <c r="H230" s="121" t="str">
        <f t="shared" si="10"/>
        <v>OK</v>
      </c>
      <c r="I230" s="121" t="str">
        <f>IF(AND($C230&gt;0, NOT($C$395&gt;0)), "Row " &amp; ROW($C$395) &amp; " should be positive!", "OK")</f>
        <v>OK</v>
      </c>
    </row>
    <row r="231" spans="1:9" x14ac:dyDescent="0.2">
      <c r="A231" s="4" t="s">
        <v>1</v>
      </c>
      <c r="B231" s="5" t="s">
        <v>220</v>
      </c>
      <c r="C231" s="111">
        <v>0</v>
      </c>
      <c r="D231" s="110" t="s">
        <v>634</v>
      </c>
      <c r="E231" s="6"/>
      <c r="G231" s="121" t="str">
        <f t="shared" si="9"/>
        <v>OK</v>
      </c>
      <c r="H231" s="121" t="str">
        <f t="shared" si="10"/>
        <v>OK</v>
      </c>
      <c r="I231" s="121" t="str">
        <f>IF(AND($C231&gt;0, NOT($C$396&gt;0)), "Row " &amp; ROW($C$396) &amp; " should be positive!", "OK")</f>
        <v>OK</v>
      </c>
    </row>
    <row r="232" spans="1:9" x14ac:dyDescent="0.2">
      <c r="A232" s="4" t="s">
        <v>12</v>
      </c>
      <c r="B232" s="5" t="s">
        <v>220</v>
      </c>
      <c r="C232" s="111">
        <v>0</v>
      </c>
      <c r="D232" s="110" t="s">
        <v>634</v>
      </c>
      <c r="E232" s="6"/>
      <c r="G232" s="121" t="str">
        <f t="shared" si="9"/>
        <v>OK</v>
      </c>
      <c r="H232" s="121" t="str">
        <f t="shared" si="10"/>
        <v>OK</v>
      </c>
      <c r="I232" s="121" t="str">
        <f>IF(AND($C232&gt;0, NOT($C$397&gt;0)), "Row " &amp; ROW($C$397) &amp; " should be positive!", "OK")</f>
        <v>OK</v>
      </c>
    </row>
    <row r="233" spans="1:9" x14ac:dyDescent="0.2">
      <c r="A233" s="4" t="s">
        <v>13</v>
      </c>
      <c r="B233" s="5" t="s">
        <v>220</v>
      </c>
      <c r="C233" s="111">
        <v>0</v>
      </c>
      <c r="D233" s="110" t="s">
        <v>634</v>
      </c>
      <c r="E233" s="6"/>
      <c r="G233" s="121" t="str">
        <f t="shared" si="9"/>
        <v>OK</v>
      </c>
      <c r="H233" s="121" t="str">
        <f t="shared" si="10"/>
        <v>OK</v>
      </c>
      <c r="I233" s="121" t="str">
        <f>IF(AND($C233&gt;0, NOT($C$398&gt;0)), "Row " &amp; ROW($C$398) &amp; " should be positive!", "OK")</f>
        <v>OK</v>
      </c>
    </row>
    <row r="234" spans="1:9" x14ac:dyDescent="0.2">
      <c r="A234" s="4" t="s">
        <v>1</v>
      </c>
      <c r="B234" s="5" t="s">
        <v>221</v>
      </c>
      <c r="C234" s="111">
        <v>0</v>
      </c>
      <c r="D234" s="110" t="s">
        <v>634</v>
      </c>
      <c r="E234" s="6"/>
      <c r="G234" s="121" t="str">
        <f t="shared" si="9"/>
        <v>OK</v>
      </c>
      <c r="H234" s="121" t="str">
        <f t="shared" si="10"/>
        <v>OK</v>
      </c>
      <c r="I234" s="121" t="str">
        <f>IF(AND($C234&gt;0, NOT($C$399&gt;0)), "Row " &amp; ROW($C$399) &amp; " should be positive!", "OK")</f>
        <v>OK</v>
      </c>
    </row>
    <row r="235" spans="1:9" x14ac:dyDescent="0.2">
      <c r="A235" s="4" t="s">
        <v>12</v>
      </c>
      <c r="B235" s="5" t="s">
        <v>221</v>
      </c>
      <c r="C235" s="111">
        <v>0</v>
      </c>
      <c r="D235" s="110" t="s">
        <v>634</v>
      </c>
      <c r="E235" s="6"/>
      <c r="G235" s="121" t="str">
        <f t="shared" si="9"/>
        <v>OK</v>
      </c>
      <c r="H235" s="121" t="str">
        <f t="shared" si="10"/>
        <v>OK</v>
      </c>
      <c r="I235" s="121" t="str">
        <f>IF(AND($C235&gt;0, NOT($C$400&gt;0)), "Row " &amp; ROW($C$400) &amp; " should be positive!", "OK")</f>
        <v>OK</v>
      </c>
    </row>
    <row r="236" spans="1:9" x14ac:dyDescent="0.2">
      <c r="A236" s="4" t="s">
        <v>13</v>
      </c>
      <c r="B236" s="5" t="s">
        <v>221</v>
      </c>
      <c r="C236" s="111">
        <v>0</v>
      </c>
      <c r="D236" s="110" t="s">
        <v>634</v>
      </c>
      <c r="E236" s="6"/>
      <c r="G236" s="121" t="str">
        <f t="shared" si="9"/>
        <v>OK</v>
      </c>
      <c r="H236" s="121" t="str">
        <f t="shared" si="10"/>
        <v>OK</v>
      </c>
      <c r="I236" s="121" t="str">
        <f>IF(AND($C236&gt;0, NOT($C$401&gt;0)), "Row " &amp; ROW($C$401) &amp; " should be positive!", "OK")</f>
        <v>OK</v>
      </c>
    </row>
    <row r="237" spans="1:9" x14ac:dyDescent="0.2">
      <c r="A237" s="4" t="s">
        <v>1</v>
      </c>
      <c r="B237" s="5" t="s">
        <v>222</v>
      </c>
      <c r="C237" s="111">
        <v>0</v>
      </c>
      <c r="D237" s="110" t="s">
        <v>634</v>
      </c>
      <c r="E237" s="6"/>
      <c r="G237" s="121" t="str">
        <f t="shared" si="9"/>
        <v>OK</v>
      </c>
      <c r="H237" s="121" t="str">
        <f t="shared" si="10"/>
        <v>OK</v>
      </c>
      <c r="I237" s="121" t="str">
        <f>IF(AND($C237&gt;0, NOT($C$402&gt;0)), "Row " &amp; ROW($C$402) &amp; " should be positive!", "OK")</f>
        <v>OK</v>
      </c>
    </row>
    <row r="238" spans="1:9" x14ac:dyDescent="0.2">
      <c r="A238" s="4" t="s">
        <v>12</v>
      </c>
      <c r="B238" s="5" t="s">
        <v>222</v>
      </c>
      <c r="C238" s="111">
        <v>0</v>
      </c>
      <c r="D238" s="110" t="s">
        <v>634</v>
      </c>
      <c r="E238" s="6"/>
      <c r="G238" s="121" t="str">
        <f t="shared" si="9"/>
        <v>OK</v>
      </c>
      <c r="H238" s="121" t="str">
        <f t="shared" si="10"/>
        <v>OK</v>
      </c>
      <c r="I238" s="121" t="str">
        <f>IF(AND($C238&gt;0, NOT($C$403&gt;0)), "Row " &amp; ROW($C$403) &amp; " should be positive!", "OK")</f>
        <v>OK</v>
      </c>
    </row>
    <row r="239" spans="1:9" x14ac:dyDescent="0.2">
      <c r="A239" s="4" t="s">
        <v>13</v>
      </c>
      <c r="B239" s="5" t="s">
        <v>222</v>
      </c>
      <c r="C239" s="111">
        <v>0</v>
      </c>
      <c r="D239" s="110" t="s">
        <v>634</v>
      </c>
      <c r="E239" s="6"/>
      <c r="G239" s="121" t="str">
        <f t="shared" si="9"/>
        <v>OK</v>
      </c>
      <c r="H239" s="121" t="str">
        <f t="shared" si="10"/>
        <v>OK</v>
      </c>
      <c r="I239" s="121" t="str">
        <f>IF(AND($C239&gt;0, NOT($C$404&gt;0)), "Row " &amp; ROW($C$404) &amp; " should be positive!", "OK")</f>
        <v>OK</v>
      </c>
    </row>
    <row r="240" spans="1:9" x14ac:dyDescent="0.2">
      <c r="A240" s="4" t="s">
        <v>1</v>
      </c>
      <c r="B240" s="5" t="s">
        <v>223</v>
      </c>
      <c r="C240" s="111">
        <v>0</v>
      </c>
      <c r="D240" s="110" t="s">
        <v>634</v>
      </c>
      <c r="E240" s="6"/>
      <c r="G240" s="121" t="str">
        <f t="shared" si="9"/>
        <v>OK</v>
      </c>
      <c r="H240" s="121" t="str">
        <f t="shared" si="10"/>
        <v>OK</v>
      </c>
      <c r="I240" s="121" t="str">
        <f>IF(AND($C240&gt;0, NOT($C$405&gt;0)), "Row " &amp; ROW($C$405) &amp; " should be positive!", "OK")</f>
        <v>OK</v>
      </c>
    </row>
    <row r="241" spans="1:9" x14ac:dyDescent="0.2">
      <c r="A241" s="4" t="s">
        <v>12</v>
      </c>
      <c r="B241" s="5" t="s">
        <v>223</v>
      </c>
      <c r="C241" s="111">
        <v>0</v>
      </c>
      <c r="D241" s="110" t="s">
        <v>634</v>
      </c>
      <c r="E241" s="6"/>
      <c r="G241" s="121" t="str">
        <f t="shared" si="9"/>
        <v>OK</v>
      </c>
      <c r="H241" s="121" t="str">
        <f t="shared" si="10"/>
        <v>OK</v>
      </c>
      <c r="I241" s="121" t="str">
        <f>IF(AND($C241&gt;0, NOT($C$406&gt;0)), "Row " &amp; ROW($C$406) &amp; " should be positive!", "OK")</f>
        <v>OK</v>
      </c>
    </row>
    <row r="242" spans="1:9" x14ac:dyDescent="0.2">
      <c r="A242" s="4" t="s">
        <v>13</v>
      </c>
      <c r="B242" s="5" t="s">
        <v>223</v>
      </c>
      <c r="C242" s="111">
        <v>0</v>
      </c>
      <c r="D242" s="110" t="s">
        <v>634</v>
      </c>
      <c r="E242" s="6"/>
      <c r="G242" s="121" t="str">
        <f t="shared" si="9"/>
        <v>OK</v>
      </c>
      <c r="H242" s="121" t="str">
        <f t="shared" si="10"/>
        <v>OK</v>
      </c>
      <c r="I242" s="121" t="str">
        <f>IF(AND($C242&gt;0, NOT($C$407&gt;0)), "Row " &amp; ROW($C$407) &amp; " should be positive!", "OK")</f>
        <v>OK</v>
      </c>
    </row>
    <row r="243" spans="1:9" x14ac:dyDescent="0.2">
      <c r="A243" s="4" t="s">
        <v>1</v>
      </c>
      <c r="B243" s="5" t="s">
        <v>982</v>
      </c>
      <c r="C243" s="111">
        <v>0</v>
      </c>
      <c r="D243" s="110" t="s">
        <v>634</v>
      </c>
      <c r="E243" s="6"/>
      <c r="G243" s="121" t="str">
        <f t="shared" si="9"/>
        <v>OK</v>
      </c>
      <c r="H243" s="121" t="str">
        <f t="shared" si="10"/>
        <v>OK</v>
      </c>
      <c r="I243" s="121" t="str">
        <f>IF(AND($C243&gt;0, NOT($C$408&gt;0)), "Row " &amp; ROW($C$408) &amp; " should be positive!", "OK")</f>
        <v>OK</v>
      </c>
    </row>
    <row r="244" spans="1:9" x14ac:dyDescent="0.2">
      <c r="A244" s="4" t="s">
        <v>12</v>
      </c>
      <c r="B244" s="5" t="s">
        <v>982</v>
      </c>
      <c r="C244" s="111">
        <v>0</v>
      </c>
      <c r="D244" s="110" t="s">
        <v>634</v>
      </c>
      <c r="E244" s="6"/>
      <c r="G244" s="121" t="str">
        <f t="shared" si="9"/>
        <v>OK</v>
      </c>
      <c r="H244" s="121" t="str">
        <f t="shared" si="10"/>
        <v>OK</v>
      </c>
      <c r="I244" s="121" t="str">
        <f>IF(AND($C244&gt;0, NOT($C$409&gt;0)), "Row " &amp; ROW($C$409) &amp; " should be positive!", "OK")</f>
        <v>OK</v>
      </c>
    </row>
    <row r="245" spans="1:9" x14ac:dyDescent="0.2">
      <c r="A245" s="4" t="s">
        <v>13</v>
      </c>
      <c r="B245" s="5" t="s">
        <v>982</v>
      </c>
      <c r="C245" s="111">
        <v>0</v>
      </c>
      <c r="D245" s="110" t="s">
        <v>634</v>
      </c>
      <c r="E245" s="6"/>
      <c r="G245" s="121" t="str">
        <f t="shared" si="9"/>
        <v>OK</v>
      </c>
      <c r="H245" s="121" t="str">
        <f t="shared" si="10"/>
        <v>OK</v>
      </c>
      <c r="I245" s="121" t="str">
        <f>IF(AND($C245&gt;0, NOT($C$410&gt;0)), "Row " &amp; ROW($C$410) &amp; " should be positive!", "OK")</f>
        <v>OK</v>
      </c>
    </row>
    <row r="246" spans="1:9" x14ac:dyDescent="0.2">
      <c r="A246" s="4" t="s">
        <v>1</v>
      </c>
      <c r="B246" s="5" t="s">
        <v>986</v>
      </c>
      <c r="C246" s="111">
        <v>0</v>
      </c>
      <c r="D246" s="110" t="s">
        <v>634</v>
      </c>
      <c r="E246" s="6"/>
      <c r="G246" s="121" t="str">
        <f t="shared" si="9"/>
        <v>OK</v>
      </c>
      <c r="H246" s="121" t="str">
        <f t="shared" si="10"/>
        <v>OK</v>
      </c>
      <c r="I246" s="121" t="str">
        <f>IF(AND($C246&gt;0, NOT($C$411&gt;0)), "Row " &amp; ROW($C$411) &amp; " should be positive!", "OK")</f>
        <v>OK</v>
      </c>
    </row>
    <row r="247" spans="1:9" x14ac:dyDescent="0.2">
      <c r="A247" s="4" t="s">
        <v>12</v>
      </c>
      <c r="B247" s="5" t="s">
        <v>986</v>
      </c>
      <c r="C247" s="111">
        <v>0</v>
      </c>
      <c r="D247" s="110" t="s">
        <v>634</v>
      </c>
      <c r="E247" s="6"/>
      <c r="G247" s="121" t="str">
        <f t="shared" si="9"/>
        <v>OK</v>
      </c>
      <c r="H247" s="121" t="str">
        <f t="shared" si="10"/>
        <v>OK</v>
      </c>
      <c r="I247" s="121" t="str">
        <f>IF(AND($C247&gt;0, NOT($C$412&gt;0)), "Row " &amp; ROW($C$412) &amp; " should be positive!", "OK")</f>
        <v>OK</v>
      </c>
    </row>
    <row r="248" spans="1:9" x14ac:dyDescent="0.2">
      <c r="A248" s="4" t="s">
        <v>13</v>
      </c>
      <c r="B248" s="5" t="s">
        <v>986</v>
      </c>
      <c r="C248" s="111">
        <v>0</v>
      </c>
      <c r="D248" s="110" t="s">
        <v>634</v>
      </c>
      <c r="E248" s="6"/>
      <c r="G248" s="121" t="str">
        <f t="shared" si="9"/>
        <v>OK</v>
      </c>
      <c r="H248" s="121" t="str">
        <f t="shared" si="10"/>
        <v>OK</v>
      </c>
      <c r="I248" s="121" t="str">
        <f>IF(AND($C248&gt;0, NOT($C$413&gt;0)), "Row " &amp; ROW($C$413) &amp; " should be positive!", "OK")</f>
        <v>OK</v>
      </c>
    </row>
    <row r="249" spans="1:9" x14ac:dyDescent="0.2">
      <c r="A249" s="4" t="s">
        <v>1</v>
      </c>
      <c r="B249" s="5" t="s">
        <v>224</v>
      </c>
      <c r="C249" s="109">
        <f xml:space="preserve"> SUM($C$258, $C$282)</f>
        <v>0</v>
      </c>
      <c r="D249" s="110" t="s">
        <v>634</v>
      </c>
      <c r="E249" s="6"/>
      <c r="F249" s="122">
        <f>SUM($C$249) - SUM($C$252, $C$255)</f>
        <v>0</v>
      </c>
      <c r="G249" s="121" t="str">
        <f t="shared" si="9"/>
        <v>OK</v>
      </c>
      <c r="H249" s="121" t="str">
        <f t="shared" si="10"/>
        <v>OK</v>
      </c>
      <c r="I249" s="121" t="str">
        <f>IF(AND($C249&gt;0, NOT($C$414&gt;0)), "Row " &amp; ROW($C$414) &amp; " should be positive!", "OK")</f>
        <v>OK</v>
      </c>
    </row>
    <row r="250" spans="1:9" x14ac:dyDescent="0.2">
      <c r="A250" s="4" t="s">
        <v>12</v>
      </c>
      <c r="B250" s="5" t="s">
        <v>224</v>
      </c>
      <c r="C250" s="109">
        <f xml:space="preserve"> SUM($C$259, $C$283)</f>
        <v>0</v>
      </c>
      <c r="D250" s="110" t="s">
        <v>634</v>
      </c>
      <c r="E250" s="6"/>
      <c r="F250" s="122">
        <f>SUM($C$250) - SUM($C$253, $C$256)</f>
        <v>0</v>
      </c>
      <c r="G250" s="121" t="str">
        <f t="shared" si="9"/>
        <v>OK</v>
      </c>
      <c r="H250" s="121" t="str">
        <f t="shared" si="10"/>
        <v>OK</v>
      </c>
      <c r="I250" s="121" t="str">
        <f>IF(AND($C250&gt;0, NOT($C$415&gt;0)), "Row " &amp; ROW($C$415) &amp; " should be positive!", "OK")</f>
        <v>OK</v>
      </c>
    </row>
    <row r="251" spans="1:9" x14ac:dyDescent="0.2">
      <c r="A251" s="4" t="s">
        <v>13</v>
      </c>
      <c r="B251" s="5" t="s">
        <v>224</v>
      </c>
      <c r="C251" s="109">
        <f xml:space="preserve"> SUM($C$260, $C$284)</f>
        <v>0</v>
      </c>
      <c r="D251" s="110" t="s">
        <v>634</v>
      </c>
      <c r="E251" s="6"/>
      <c r="F251" s="122">
        <f>SUM($C$251) - SUM($C$254, $C$257)</f>
        <v>0</v>
      </c>
      <c r="G251" s="121" t="str">
        <f t="shared" si="9"/>
        <v>OK</v>
      </c>
      <c r="H251" s="121" t="str">
        <f t="shared" si="10"/>
        <v>OK</v>
      </c>
      <c r="I251" s="121" t="str">
        <f>IF(AND($C251&gt;0, NOT($C$416&gt;0)), "Row " &amp; ROW($C$416) &amp; " should be positive!", "OK")</f>
        <v>OK</v>
      </c>
    </row>
    <row r="252" spans="1:9" x14ac:dyDescent="0.2">
      <c r="A252" s="4" t="s">
        <v>1</v>
      </c>
      <c r="B252" s="5" t="s">
        <v>225</v>
      </c>
      <c r="C252" s="111">
        <v>0</v>
      </c>
      <c r="D252" s="110" t="s">
        <v>634</v>
      </c>
      <c r="E252" s="6"/>
      <c r="F252" s="122">
        <f>SUM($C$249) - SUM($C$258, $C$282)</f>
        <v>0</v>
      </c>
      <c r="G252" s="121" t="str">
        <f t="shared" si="9"/>
        <v>OK</v>
      </c>
      <c r="H252" s="121" t="str">
        <f t="shared" si="10"/>
        <v>OK</v>
      </c>
      <c r="I252" s="121" t="str">
        <f>IF(AND($C252&gt;0, NOT($C$417&gt;0)), "Row " &amp; ROW($C$417) &amp; " should be positive!", "OK")</f>
        <v>OK</v>
      </c>
    </row>
    <row r="253" spans="1:9" x14ac:dyDescent="0.2">
      <c r="A253" s="4" t="s">
        <v>12</v>
      </c>
      <c r="B253" s="5" t="s">
        <v>225</v>
      </c>
      <c r="C253" s="111">
        <v>0</v>
      </c>
      <c r="D253" s="110" t="s">
        <v>634</v>
      </c>
      <c r="E253" s="6"/>
      <c r="F253" s="122">
        <f>SUM($C$250) - SUM($C$259, $C$283)</f>
        <v>0</v>
      </c>
      <c r="G253" s="121" t="str">
        <f t="shared" si="9"/>
        <v>OK</v>
      </c>
      <c r="H253" s="121" t="str">
        <f t="shared" si="10"/>
        <v>OK</v>
      </c>
      <c r="I253" s="121" t="str">
        <f>IF(AND($C253&gt;0, NOT($C$418&gt;0)), "Row " &amp; ROW($C$418) &amp; " should be positive!", "OK")</f>
        <v>OK</v>
      </c>
    </row>
    <row r="254" spans="1:9" x14ac:dyDescent="0.2">
      <c r="A254" s="4" t="s">
        <v>13</v>
      </c>
      <c r="B254" s="5" t="s">
        <v>225</v>
      </c>
      <c r="C254" s="111">
        <v>0</v>
      </c>
      <c r="D254" s="110" t="s">
        <v>634</v>
      </c>
      <c r="E254" s="6"/>
      <c r="F254" s="122">
        <f>SUM($C$251) - SUM($C$260, $C$284)</f>
        <v>0</v>
      </c>
      <c r="G254" s="121" t="str">
        <f t="shared" si="9"/>
        <v>OK</v>
      </c>
      <c r="H254" s="121" t="str">
        <f t="shared" si="10"/>
        <v>OK</v>
      </c>
      <c r="I254" s="121" t="str">
        <f>IF(AND($C254&gt;0, NOT($C$419&gt;0)), "Row " &amp; ROW($C$419) &amp; " should be positive!", "OK")</f>
        <v>OK</v>
      </c>
    </row>
    <row r="255" spans="1:9" x14ac:dyDescent="0.2">
      <c r="A255" s="4" t="s">
        <v>1</v>
      </c>
      <c r="B255" s="5" t="s">
        <v>226</v>
      </c>
      <c r="C255" s="111">
        <v>0</v>
      </c>
      <c r="D255" s="110" t="s">
        <v>634</v>
      </c>
      <c r="E255" s="6"/>
      <c r="G255" s="121" t="str">
        <f t="shared" si="9"/>
        <v>OK</v>
      </c>
      <c r="H255" s="121" t="str">
        <f t="shared" si="10"/>
        <v>OK</v>
      </c>
      <c r="I255" s="121" t="str">
        <f>IF(AND($C255&gt;0, NOT($C$420&gt;0)), "Row " &amp; ROW($C$420) &amp; " should be positive!", "OK")</f>
        <v>OK</v>
      </c>
    </row>
    <row r="256" spans="1:9" x14ac:dyDescent="0.2">
      <c r="A256" s="4" t="s">
        <v>12</v>
      </c>
      <c r="B256" s="5" t="s">
        <v>226</v>
      </c>
      <c r="C256" s="111">
        <v>0</v>
      </c>
      <c r="D256" s="110" t="s">
        <v>634</v>
      </c>
      <c r="E256" s="6"/>
      <c r="G256" s="121" t="str">
        <f t="shared" si="9"/>
        <v>OK</v>
      </c>
      <c r="H256" s="121" t="str">
        <f t="shared" si="10"/>
        <v>OK</v>
      </c>
      <c r="I256" s="121" t="str">
        <f>IF(AND($C256&gt;0, NOT($C$421&gt;0)), "Row " &amp; ROW($C$421) &amp; " should be positive!", "OK")</f>
        <v>OK</v>
      </c>
    </row>
    <row r="257" spans="1:9" x14ac:dyDescent="0.2">
      <c r="A257" s="4" t="s">
        <v>13</v>
      </c>
      <c r="B257" s="5" t="s">
        <v>226</v>
      </c>
      <c r="C257" s="111">
        <v>0</v>
      </c>
      <c r="D257" s="110" t="s">
        <v>634</v>
      </c>
      <c r="E257" s="6"/>
      <c r="G257" s="121" t="str">
        <f t="shared" si="9"/>
        <v>OK</v>
      </c>
      <c r="H257" s="121" t="str">
        <f t="shared" si="10"/>
        <v>OK</v>
      </c>
      <c r="I257" s="121" t="str">
        <f>IF(AND($C257&gt;0, NOT($C$422&gt;0)), "Row " &amp; ROW($C$422) &amp; " should be positive!", "OK")</f>
        <v>OK</v>
      </c>
    </row>
    <row r="258" spans="1:9" x14ac:dyDescent="0.2">
      <c r="A258" s="4" t="s">
        <v>1</v>
      </c>
      <c r="B258" s="5" t="s">
        <v>227</v>
      </c>
      <c r="C258" s="109">
        <f xml:space="preserve"> SUM($C$261, $C$276, $C$279)</f>
        <v>0</v>
      </c>
      <c r="D258" s="110" t="s">
        <v>634</v>
      </c>
      <c r="E258" s="6"/>
      <c r="F258" s="122">
        <f>SUM($C$258) - SUM($C$261, $C$276, $C$279)</f>
        <v>0</v>
      </c>
      <c r="G258" s="121" t="str">
        <f t="shared" si="9"/>
        <v>OK</v>
      </c>
      <c r="H258" s="121" t="str">
        <f t="shared" si="10"/>
        <v>OK</v>
      </c>
      <c r="I258" s="121" t="str">
        <f>IF(AND($C258&gt;0, NOT($C$423&gt;0)), "Row " &amp; ROW($C$423) &amp; " should be positive!", "OK")</f>
        <v>OK</v>
      </c>
    </row>
    <row r="259" spans="1:9" x14ac:dyDescent="0.2">
      <c r="A259" s="4" t="s">
        <v>12</v>
      </c>
      <c r="B259" s="5" t="s">
        <v>227</v>
      </c>
      <c r="C259" s="109">
        <f xml:space="preserve"> SUM($C$262, $C$277, $C$280)</f>
        <v>0</v>
      </c>
      <c r="D259" s="110" t="s">
        <v>634</v>
      </c>
      <c r="E259" s="6"/>
      <c r="F259" s="122">
        <f>SUM($C$259) - SUM($C$262, $C$277, $C$280)</f>
        <v>0</v>
      </c>
      <c r="G259" s="121" t="str">
        <f t="shared" si="9"/>
        <v>OK</v>
      </c>
      <c r="H259" s="121" t="str">
        <f t="shared" si="10"/>
        <v>OK</v>
      </c>
      <c r="I259" s="121" t="str">
        <f>IF(AND($C259&gt;0, NOT($C$424&gt;0)), "Row " &amp; ROW($C$424) &amp; " should be positive!", "OK")</f>
        <v>OK</v>
      </c>
    </row>
    <row r="260" spans="1:9" x14ac:dyDescent="0.2">
      <c r="A260" s="4" t="s">
        <v>13</v>
      </c>
      <c r="B260" s="5" t="s">
        <v>227</v>
      </c>
      <c r="C260" s="109">
        <f xml:space="preserve"> SUM($C$263, $C$278, $C$281)</f>
        <v>0</v>
      </c>
      <c r="D260" s="110" t="s">
        <v>634</v>
      </c>
      <c r="E260" s="6"/>
      <c r="F260" s="122">
        <f>SUM($C$260) - SUM($C$263, $C$278, $C$281)</f>
        <v>0</v>
      </c>
      <c r="G260" s="121" t="str">
        <f t="shared" si="9"/>
        <v>OK</v>
      </c>
      <c r="H260" s="121" t="str">
        <f t="shared" si="10"/>
        <v>OK</v>
      </c>
      <c r="I260" s="121" t="str">
        <f>IF(AND($C260&gt;0, NOT($C$425&gt;0)), "Row " &amp; ROW($C$425) &amp; " should be positive!", "OK")</f>
        <v>OK</v>
      </c>
    </row>
    <row r="261" spans="1:9" x14ac:dyDescent="0.2">
      <c r="A261" s="4" t="s">
        <v>1</v>
      </c>
      <c r="B261" s="5" t="s">
        <v>228</v>
      </c>
      <c r="C261" s="109">
        <f xml:space="preserve"> SUM($C$264, $C$267, $C$270, $C$273)</f>
        <v>0</v>
      </c>
      <c r="D261" s="110" t="s">
        <v>634</v>
      </c>
      <c r="E261" s="6"/>
      <c r="F261" s="122">
        <f>SUM($C$261) - SUM($C$264, $C$267, $C$270, $C$273)</f>
        <v>0</v>
      </c>
      <c r="G261" s="121" t="str">
        <f t="shared" si="9"/>
        <v>OK</v>
      </c>
      <c r="H261" s="121" t="str">
        <f t="shared" si="10"/>
        <v>OK</v>
      </c>
      <c r="I261" s="121" t="str">
        <f>IF(AND($C261&gt;0, NOT($C$426&gt;0)), "Row " &amp; ROW($C$426) &amp; " should be positive!", "OK")</f>
        <v>OK</v>
      </c>
    </row>
    <row r="262" spans="1:9" x14ac:dyDescent="0.2">
      <c r="A262" s="4" t="s">
        <v>12</v>
      </c>
      <c r="B262" s="5" t="s">
        <v>228</v>
      </c>
      <c r="C262" s="109">
        <f xml:space="preserve"> SUM($C$265, $C$268, $C$271, $C$274)</f>
        <v>0</v>
      </c>
      <c r="D262" s="110" t="s">
        <v>634</v>
      </c>
      <c r="E262" s="6"/>
      <c r="F262" s="122">
        <f>SUM($C$262) - SUM($C$265, $C$268, $C$271, $C$274)</f>
        <v>0</v>
      </c>
      <c r="G262" s="121" t="str">
        <f t="shared" ref="G262:G325" si="11">IF(OR(ISBLANK($C262), ISBLANK($D262)), "missing", "OK")</f>
        <v>OK</v>
      </c>
      <c r="H262" s="121" t="str">
        <f t="shared" si="10"/>
        <v>OK</v>
      </c>
      <c r="I262" s="121" t="str">
        <f>IF(AND($C262&gt;0, NOT($C$427&gt;0)), "Row " &amp; ROW($C$427) &amp; " should be positive!", "OK")</f>
        <v>OK</v>
      </c>
    </row>
    <row r="263" spans="1:9" x14ac:dyDescent="0.2">
      <c r="A263" s="4" t="s">
        <v>13</v>
      </c>
      <c r="B263" s="5" t="s">
        <v>228</v>
      </c>
      <c r="C263" s="109">
        <f xml:space="preserve"> SUM($C$266, $C$269, $C$272, $C$275)</f>
        <v>0</v>
      </c>
      <c r="D263" s="110" t="s">
        <v>634</v>
      </c>
      <c r="E263" s="6"/>
      <c r="F263" s="122">
        <f>SUM($C$263) - SUM($C$266, $C$269, $C$272, $C$275)</f>
        <v>0</v>
      </c>
      <c r="G263" s="121" t="str">
        <f t="shared" si="11"/>
        <v>OK</v>
      </c>
      <c r="H263" s="121" t="str">
        <f t="shared" si="10"/>
        <v>OK</v>
      </c>
      <c r="I263" s="121" t="str">
        <f>IF(AND($C263&gt;0, NOT($C$428&gt;0)), "Row " &amp; ROW($C$428) &amp; " should be positive!", "OK")</f>
        <v>OK</v>
      </c>
    </row>
    <row r="264" spans="1:9" x14ac:dyDescent="0.2">
      <c r="A264" s="4" t="s">
        <v>1</v>
      </c>
      <c r="B264" s="5" t="s">
        <v>229</v>
      </c>
      <c r="C264" s="111">
        <v>0</v>
      </c>
      <c r="D264" s="110" t="s">
        <v>634</v>
      </c>
      <c r="E264" s="6"/>
      <c r="G264" s="121" t="str">
        <f t="shared" si="11"/>
        <v>OK</v>
      </c>
      <c r="H264" s="121" t="str">
        <f t="shared" si="10"/>
        <v>OK</v>
      </c>
      <c r="I264" s="121" t="str">
        <f>IF(AND($C264&gt;0, NOT($C$429&gt;0)), "Row " &amp; ROW($C$429) &amp; " should be positive!", "OK")</f>
        <v>OK</v>
      </c>
    </row>
    <row r="265" spans="1:9" x14ac:dyDescent="0.2">
      <c r="A265" s="4" t="s">
        <v>12</v>
      </c>
      <c r="B265" s="5" t="s">
        <v>229</v>
      </c>
      <c r="C265" s="111">
        <v>0</v>
      </c>
      <c r="D265" s="110" t="s">
        <v>634</v>
      </c>
      <c r="E265" s="6"/>
      <c r="G265" s="121" t="str">
        <f t="shared" si="11"/>
        <v>OK</v>
      </c>
      <c r="H265" s="121" t="str">
        <f t="shared" si="10"/>
        <v>OK</v>
      </c>
      <c r="I265" s="121" t="str">
        <f>IF(AND($C265&gt;0, NOT($C$430&gt;0)), "Row " &amp; ROW($C$430) &amp; " should be positive!", "OK")</f>
        <v>OK</v>
      </c>
    </row>
    <row r="266" spans="1:9" x14ac:dyDescent="0.2">
      <c r="A266" s="4" t="s">
        <v>13</v>
      </c>
      <c r="B266" s="5" t="s">
        <v>229</v>
      </c>
      <c r="C266" s="111">
        <v>0</v>
      </c>
      <c r="D266" s="110" t="s">
        <v>634</v>
      </c>
      <c r="E266" s="6"/>
      <c r="G266" s="121" t="str">
        <f t="shared" si="11"/>
        <v>OK</v>
      </c>
      <c r="H266" s="121" t="str">
        <f t="shared" si="10"/>
        <v>OK</v>
      </c>
      <c r="I266" s="121" t="str">
        <f>IF(AND($C266&gt;0, NOT($C$431&gt;0)), "Row " &amp; ROW($C$431) &amp; " should be positive!", "OK")</f>
        <v>OK</v>
      </c>
    </row>
    <row r="267" spans="1:9" x14ac:dyDescent="0.2">
      <c r="A267" s="4" t="s">
        <v>1</v>
      </c>
      <c r="B267" s="5" t="s">
        <v>230</v>
      </c>
      <c r="C267" s="111">
        <v>0</v>
      </c>
      <c r="D267" s="110" t="s">
        <v>634</v>
      </c>
      <c r="E267" s="6"/>
      <c r="G267" s="121" t="str">
        <f t="shared" si="11"/>
        <v>OK</v>
      </c>
      <c r="H267" s="121" t="str">
        <f t="shared" si="10"/>
        <v>OK</v>
      </c>
      <c r="I267" s="121" t="str">
        <f>IF(AND($C267&gt;0, NOT($C$432&gt;0)), "Row " &amp; ROW($C$432) &amp; " should be positive!", "OK")</f>
        <v>OK</v>
      </c>
    </row>
    <row r="268" spans="1:9" x14ac:dyDescent="0.2">
      <c r="A268" s="4" t="s">
        <v>12</v>
      </c>
      <c r="B268" s="5" t="s">
        <v>230</v>
      </c>
      <c r="C268" s="111">
        <v>0</v>
      </c>
      <c r="D268" s="110" t="s">
        <v>634</v>
      </c>
      <c r="E268" s="6"/>
      <c r="G268" s="121" t="str">
        <f t="shared" si="11"/>
        <v>OK</v>
      </c>
      <c r="H268" s="121" t="str">
        <f t="shared" si="10"/>
        <v>OK</v>
      </c>
      <c r="I268" s="121" t="str">
        <f>IF(AND($C268&gt;0, NOT($C$433&gt;0)), "Row " &amp; ROW($C$433) &amp; " should be positive!", "OK")</f>
        <v>OK</v>
      </c>
    </row>
    <row r="269" spans="1:9" x14ac:dyDescent="0.2">
      <c r="A269" s="4" t="s">
        <v>13</v>
      </c>
      <c r="B269" s="5" t="s">
        <v>230</v>
      </c>
      <c r="C269" s="111">
        <v>0</v>
      </c>
      <c r="D269" s="110" t="s">
        <v>634</v>
      </c>
      <c r="E269" s="6"/>
      <c r="G269" s="121" t="str">
        <f t="shared" si="11"/>
        <v>OK</v>
      </c>
      <c r="H269" s="121" t="str">
        <f t="shared" si="10"/>
        <v>OK</v>
      </c>
      <c r="I269" s="121" t="str">
        <f>IF(AND($C269&gt;0, NOT($C$434&gt;0)), "Row " &amp; ROW($C$434) &amp; " should be positive!", "OK")</f>
        <v>OK</v>
      </c>
    </row>
    <row r="270" spans="1:9" x14ac:dyDescent="0.2">
      <c r="A270" s="4" t="s">
        <v>1</v>
      </c>
      <c r="B270" s="5" t="s">
        <v>231</v>
      </c>
      <c r="C270" s="111">
        <v>0</v>
      </c>
      <c r="D270" s="110" t="s">
        <v>634</v>
      </c>
      <c r="E270" s="6"/>
      <c r="G270" s="121" t="str">
        <f t="shared" si="11"/>
        <v>OK</v>
      </c>
      <c r="H270" s="121" t="str">
        <f t="shared" si="10"/>
        <v>OK</v>
      </c>
      <c r="I270" s="121" t="str">
        <f>IF(AND($C270&gt;0, NOT($C$435&gt;0)), "Row " &amp; ROW($C$435) &amp; " should be positive!", "OK")</f>
        <v>OK</v>
      </c>
    </row>
    <row r="271" spans="1:9" x14ac:dyDescent="0.2">
      <c r="A271" s="4" t="s">
        <v>12</v>
      </c>
      <c r="B271" s="5" t="s">
        <v>231</v>
      </c>
      <c r="C271" s="111">
        <v>0</v>
      </c>
      <c r="D271" s="110" t="s">
        <v>634</v>
      </c>
      <c r="E271" s="6"/>
      <c r="G271" s="121" t="str">
        <f t="shared" si="11"/>
        <v>OK</v>
      </c>
      <c r="H271" s="121" t="str">
        <f t="shared" si="10"/>
        <v>OK</v>
      </c>
      <c r="I271" s="121" t="str">
        <f>IF(AND($C271&gt;0, NOT($C$436&gt;0)), "Row " &amp; ROW($C$436) &amp; " should be positive!", "OK")</f>
        <v>OK</v>
      </c>
    </row>
    <row r="272" spans="1:9" x14ac:dyDescent="0.2">
      <c r="A272" s="4" t="s">
        <v>13</v>
      </c>
      <c r="B272" s="5" t="s">
        <v>231</v>
      </c>
      <c r="C272" s="111">
        <v>0</v>
      </c>
      <c r="D272" s="110" t="s">
        <v>634</v>
      </c>
      <c r="E272" s="6"/>
      <c r="G272" s="121" t="str">
        <f t="shared" si="11"/>
        <v>OK</v>
      </c>
      <c r="H272" s="121" t="str">
        <f t="shared" si="10"/>
        <v>OK</v>
      </c>
      <c r="I272" s="121" t="str">
        <f>IF(AND($C272&gt;0, NOT($C$437&gt;0)), "Row " &amp; ROW($C$437) &amp; " should be positive!", "OK")</f>
        <v>OK</v>
      </c>
    </row>
    <row r="273" spans="1:9" x14ac:dyDescent="0.2">
      <c r="A273" s="4" t="s">
        <v>1</v>
      </c>
      <c r="B273" s="5" t="s">
        <v>232</v>
      </c>
      <c r="C273" s="111">
        <v>0</v>
      </c>
      <c r="D273" s="110" t="s">
        <v>634</v>
      </c>
      <c r="E273" s="6"/>
      <c r="G273" s="121" t="str">
        <f t="shared" si="11"/>
        <v>OK</v>
      </c>
      <c r="H273" s="121" t="str">
        <f t="shared" si="10"/>
        <v>OK</v>
      </c>
      <c r="I273" s="121" t="str">
        <f>IF(AND($C273&gt;0, NOT($C$438&gt;0)), "Row " &amp; ROW($C$438) &amp; " should be positive!", "OK")</f>
        <v>OK</v>
      </c>
    </row>
    <row r="274" spans="1:9" x14ac:dyDescent="0.2">
      <c r="A274" s="4" t="s">
        <v>12</v>
      </c>
      <c r="B274" s="5" t="s">
        <v>232</v>
      </c>
      <c r="C274" s="111">
        <v>0</v>
      </c>
      <c r="D274" s="110" t="s">
        <v>634</v>
      </c>
      <c r="E274" s="6"/>
      <c r="G274" s="121" t="str">
        <f t="shared" si="11"/>
        <v>OK</v>
      </c>
      <c r="H274" s="121" t="str">
        <f t="shared" si="10"/>
        <v>OK</v>
      </c>
      <c r="I274" s="121" t="str">
        <f>IF(AND($C274&gt;0, NOT($C$439&gt;0)), "Row " &amp; ROW($C$439) &amp; " should be positive!", "OK")</f>
        <v>OK</v>
      </c>
    </row>
    <row r="275" spans="1:9" x14ac:dyDescent="0.2">
      <c r="A275" s="4" t="s">
        <v>13</v>
      </c>
      <c r="B275" s="5" t="s">
        <v>232</v>
      </c>
      <c r="C275" s="111">
        <v>0</v>
      </c>
      <c r="D275" s="110" t="s">
        <v>634</v>
      </c>
      <c r="E275" s="6"/>
      <c r="G275" s="121" t="str">
        <f t="shared" si="11"/>
        <v>OK</v>
      </c>
      <c r="H275" s="121" t="str">
        <f t="shared" si="10"/>
        <v>OK</v>
      </c>
      <c r="I275" s="121" t="str">
        <f>IF(AND($C275&gt;0, NOT($C$440&gt;0)), "Row " &amp; ROW($C$440) &amp; " should be positive!", "OK")</f>
        <v>OK</v>
      </c>
    </row>
    <row r="276" spans="1:9" x14ac:dyDescent="0.2">
      <c r="A276" s="4" t="s">
        <v>1</v>
      </c>
      <c r="B276" s="5" t="s">
        <v>233</v>
      </c>
      <c r="C276" s="111">
        <v>0</v>
      </c>
      <c r="D276" s="110" t="s">
        <v>634</v>
      </c>
      <c r="E276" s="6"/>
      <c r="G276" s="121" t="str">
        <f t="shared" si="11"/>
        <v>OK</v>
      </c>
      <c r="H276" s="121" t="str">
        <f t="shared" si="10"/>
        <v>OK</v>
      </c>
      <c r="I276" s="121" t="str">
        <f>IF(AND($C276&gt;0, NOT($C$441&gt;0)), "Row " &amp; ROW($C$441) &amp; " should be positive!", "OK")</f>
        <v>OK</v>
      </c>
    </row>
    <row r="277" spans="1:9" x14ac:dyDescent="0.2">
      <c r="A277" s="4" t="s">
        <v>12</v>
      </c>
      <c r="B277" s="5" t="s">
        <v>233</v>
      </c>
      <c r="C277" s="111">
        <v>0</v>
      </c>
      <c r="D277" s="110" t="s">
        <v>634</v>
      </c>
      <c r="E277" s="6"/>
      <c r="G277" s="121" t="str">
        <f t="shared" si="11"/>
        <v>OK</v>
      </c>
      <c r="H277" s="121" t="str">
        <f t="shared" si="10"/>
        <v>OK</v>
      </c>
      <c r="I277" s="121" t="str">
        <f>IF(AND($C277&gt;0, NOT($C$442&gt;0)), "Row " &amp; ROW($C$442) &amp; " should be positive!", "OK")</f>
        <v>OK</v>
      </c>
    </row>
    <row r="278" spans="1:9" x14ac:dyDescent="0.2">
      <c r="A278" s="4" t="s">
        <v>13</v>
      </c>
      <c r="B278" s="5" t="s">
        <v>233</v>
      </c>
      <c r="C278" s="111">
        <v>0</v>
      </c>
      <c r="D278" s="110" t="s">
        <v>634</v>
      </c>
      <c r="E278" s="6"/>
      <c r="G278" s="121" t="str">
        <f t="shared" si="11"/>
        <v>OK</v>
      </c>
      <c r="H278" s="121" t="str">
        <f t="shared" si="10"/>
        <v>OK</v>
      </c>
      <c r="I278" s="121" t="str">
        <f>IF(AND($C278&gt;0, NOT($C$443&gt;0)), "Row " &amp; ROW($C$443) &amp; " should be positive!", "OK")</f>
        <v>OK</v>
      </c>
    </row>
    <row r="279" spans="1:9" x14ac:dyDescent="0.2">
      <c r="A279" s="4" t="s">
        <v>1</v>
      </c>
      <c r="B279" s="5" t="s">
        <v>234</v>
      </c>
      <c r="C279" s="111">
        <v>0</v>
      </c>
      <c r="D279" s="110" t="s">
        <v>634</v>
      </c>
      <c r="E279" s="6"/>
      <c r="G279" s="121" t="str">
        <f t="shared" si="11"/>
        <v>OK</v>
      </c>
      <c r="H279" s="121" t="str">
        <f t="shared" si="10"/>
        <v>OK</v>
      </c>
      <c r="I279" s="121" t="str">
        <f>IF(AND($C279&gt;0, NOT($C$444&gt;0)), "Row " &amp; ROW($C$444) &amp; " should be positive!", "OK")</f>
        <v>OK</v>
      </c>
    </row>
    <row r="280" spans="1:9" x14ac:dyDescent="0.2">
      <c r="A280" s="4" t="s">
        <v>12</v>
      </c>
      <c r="B280" s="5" t="s">
        <v>234</v>
      </c>
      <c r="C280" s="111">
        <v>0</v>
      </c>
      <c r="D280" s="110" t="s">
        <v>634</v>
      </c>
      <c r="E280" s="6"/>
      <c r="G280" s="121" t="str">
        <f t="shared" si="11"/>
        <v>OK</v>
      </c>
      <c r="H280" s="121" t="str">
        <f t="shared" si="10"/>
        <v>OK</v>
      </c>
      <c r="I280" s="121" t="str">
        <f>IF(AND($C280&gt;0, NOT($C$445&gt;0)), "Row " &amp; ROW($C$445) &amp; " should be positive!", "OK")</f>
        <v>OK</v>
      </c>
    </row>
    <row r="281" spans="1:9" x14ac:dyDescent="0.2">
      <c r="A281" s="4" t="s">
        <v>13</v>
      </c>
      <c r="B281" s="5" t="s">
        <v>234</v>
      </c>
      <c r="C281" s="111">
        <v>0</v>
      </c>
      <c r="D281" s="110" t="s">
        <v>634</v>
      </c>
      <c r="E281" s="6"/>
      <c r="G281" s="121" t="str">
        <f t="shared" si="11"/>
        <v>OK</v>
      </c>
      <c r="H281" s="121" t="str">
        <f t="shared" si="10"/>
        <v>OK</v>
      </c>
      <c r="I281" s="121" t="str">
        <f>IF(AND($C281&gt;0, NOT($C$446&gt;0)), "Row " &amp; ROW($C$446) &amp; " should be positive!", "OK")</f>
        <v>OK</v>
      </c>
    </row>
    <row r="282" spans="1:9" x14ac:dyDescent="0.2">
      <c r="A282" s="4" t="s">
        <v>1</v>
      </c>
      <c r="B282" s="5" t="s">
        <v>235</v>
      </c>
      <c r="C282" s="109">
        <f xml:space="preserve"> SUM($C$306, $C$309, $C$312, $C$315, $C$318)</f>
        <v>0</v>
      </c>
      <c r="D282" s="110" t="s">
        <v>634</v>
      </c>
      <c r="E282" s="6"/>
      <c r="F282" s="122">
        <f>SUM($C$282) - SUM($C$285, $C$300, $C$303)</f>
        <v>0</v>
      </c>
      <c r="G282" s="121" t="str">
        <f t="shared" si="11"/>
        <v>OK</v>
      </c>
      <c r="H282" s="121" t="str">
        <f t="shared" si="10"/>
        <v>OK</v>
      </c>
      <c r="I282" s="121" t="str">
        <f>IF(AND($C282&gt;0, NOT($C$447&gt;0)), "Row " &amp; ROW($C$447) &amp; " should be positive!", "OK")</f>
        <v>OK</v>
      </c>
    </row>
    <row r="283" spans="1:9" x14ac:dyDescent="0.2">
      <c r="A283" s="4" t="s">
        <v>12</v>
      </c>
      <c r="B283" s="5" t="s">
        <v>235</v>
      </c>
      <c r="C283" s="109">
        <f xml:space="preserve"> SUM($C$307, $C$310, $C$313, $C$316, $C$319)</f>
        <v>0</v>
      </c>
      <c r="D283" s="110" t="s">
        <v>634</v>
      </c>
      <c r="E283" s="6"/>
      <c r="F283" s="122">
        <f>SUM($C$283) - SUM($C$286, $C$301, $C$304)</f>
        <v>0</v>
      </c>
      <c r="G283" s="121" t="str">
        <f t="shared" si="11"/>
        <v>OK</v>
      </c>
      <c r="H283" s="121" t="str">
        <f t="shared" si="10"/>
        <v>OK</v>
      </c>
      <c r="I283" s="121" t="str">
        <f>IF(AND($C283&gt;0, NOT($C$448&gt;0)), "Row " &amp; ROW($C$448) &amp; " should be positive!", "OK")</f>
        <v>OK</v>
      </c>
    </row>
    <row r="284" spans="1:9" x14ac:dyDescent="0.2">
      <c r="A284" s="4" t="s">
        <v>13</v>
      </c>
      <c r="B284" s="5" t="s">
        <v>235</v>
      </c>
      <c r="C284" s="109">
        <f xml:space="preserve"> SUM($C$308, $C$311, $C$314, $C$317, $C$320)</f>
        <v>0</v>
      </c>
      <c r="D284" s="110" t="s">
        <v>634</v>
      </c>
      <c r="E284" s="6"/>
      <c r="F284" s="122">
        <f>SUM($C$284) - SUM($C$287, $C$302, $C$305)</f>
        <v>0</v>
      </c>
      <c r="G284" s="121" t="str">
        <f t="shared" si="11"/>
        <v>OK</v>
      </c>
      <c r="H284" s="121" t="str">
        <f t="shared" ref="H284:H347" si="12">IF(AND($C284&gt;0, $D284= "NA"), "Flag should be OK", "OK")</f>
        <v>OK</v>
      </c>
      <c r="I284" s="121" t="str">
        <f>IF(AND($C284&gt;0, NOT($C$449&gt;0)), "Row " &amp; ROW($C$449) &amp; " should be positive!", "OK")</f>
        <v>OK</v>
      </c>
    </row>
    <row r="285" spans="1:9" x14ac:dyDescent="0.2">
      <c r="A285" s="4" t="s">
        <v>1</v>
      </c>
      <c r="B285" s="5" t="s">
        <v>236</v>
      </c>
      <c r="C285" s="109">
        <f xml:space="preserve"> SUM($C$288, $C$291, $C$294, $C$297)</f>
        <v>0</v>
      </c>
      <c r="D285" s="110" t="s">
        <v>634</v>
      </c>
      <c r="E285" s="6"/>
      <c r="F285" s="122">
        <f>SUM($C$282) - SUM($C$306, $C$309, $C$312, $C$315, $C$318)</f>
        <v>0</v>
      </c>
      <c r="G285" s="121" t="str">
        <f t="shared" si="11"/>
        <v>OK</v>
      </c>
      <c r="H285" s="121" t="str">
        <f t="shared" si="12"/>
        <v>OK</v>
      </c>
      <c r="I285" s="121" t="str">
        <f>IF(AND($C285&gt;0, NOT($C$450&gt;0)), "Row " &amp; ROW($C$450) &amp; " should be positive!", "OK")</f>
        <v>OK</v>
      </c>
    </row>
    <row r="286" spans="1:9" x14ac:dyDescent="0.2">
      <c r="A286" s="4" t="s">
        <v>12</v>
      </c>
      <c r="B286" s="5" t="s">
        <v>236</v>
      </c>
      <c r="C286" s="109">
        <f xml:space="preserve"> SUM($C$289, $C$292, $C$295, $C$298)</f>
        <v>0</v>
      </c>
      <c r="D286" s="110" t="s">
        <v>634</v>
      </c>
      <c r="E286" s="6"/>
      <c r="F286" s="122">
        <f>SUM($C$283) - SUM($C$307, $C$310, $C$313, $C$316, $C$319)</f>
        <v>0</v>
      </c>
      <c r="G286" s="121" t="str">
        <f t="shared" si="11"/>
        <v>OK</v>
      </c>
      <c r="H286" s="121" t="str">
        <f t="shared" si="12"/>
        <v>OK</v>
      </c>
      <c r="I286" s="121" t="str">
        <f>IF(AND($C286&gt;0, NOT($C$451&gt;0)), "Row " &amp; ROW($C$451) &amp; " should be positive!", "OK")</f>
        <v>OK</v>
      </c>
    </row>
    <row r="287" spans="1:9" x14ac:dyDescent="0.2">
      <c r="A287" s="4" t="s">
        <v>13</v>
      </c>
      <c r="B287" s="5" t="s">
        <v>236</v>
      </c>
      <c r="C287" s="109">
        <f xml:space="preserve"> SUM($C$290, $C$293, $C$296, $C$299)</f>
        <v>0</v>
      </c>
      <c r="D287" s="110" t="s">
        <v>634</v>
      </c>
      <c r="E287" s="6"/>
      <c r="F287" s="122">
        <f>SUM($C$284) - SUM($C$308, $C$311, $C$314, $C$317, $C$320)</f>
        <v>0</v>
      </c>
      <c r="G287" s="121" t="str">
        <f t="shared" si="11"/>
        <v>OK</v>
      </c>
      <c r="H287" s="121" t="str">
        <f t="shared" si="12"/>
        <v>OK</v>
      </c>
      <c r="I287" s="121" t="str">
        <f>IF(AND($C287&gt;0, NOT($C$452&gt;0)), "Row " &amp; ROW($C$452) &amp; " should be positive!", "OK")</f>
        <v>OK</v>
      </c>
    </row>
    <row r="288" spans="1:9" x14ac:dyDescent="0.2">
      <c r="A288" s="4" t="s">
        <v>1</v>
      </c>
      <c r="B288" s="5" t="s">
        <v>237</v>
      </c>
      <c r="C288" s="111">
        <v>0</v>
      </c>
      <c r="D288" s="110" t="s">
        <v>634</v>
      </c>
      <c r="E288" s="6"/>
      <c r="F288" s="122">
        <f>SUM($C$285) - SUM($C$288, $C$291, $C$294, $C$297)</f>
        <v>0</v>
      </c>
      <c r="G288" s="121" t="str">
        <f t="shared" si="11"/>
        <v>OK</v>
      </c>
      <c r="H288" s="121" t="str">
        <f t="shared" si="12"/>
        <v>OK</v>
      </c>
      <c r="I288" s="121" t="str">
        <f>IF(AND($C288&gt;0, NOT($C$453&gt;0)), "Row " &amp; ROW($C$453) &amp; " should be positive!", "OK")</f>
        <v>OK</v>
      </c>
    </row>
    <row r="289" spans="1:9" x14ac:dyDescent="0.2">
      <c r="A289" s="4" t="s">
        <v>12</v>
      </c>
      <c r="B289" s="5" t="s">
        <v>237</v>
      </c>
      <c r="C289" s="111">
        <v>0</v>
      </c>
      <c r="D289" s="110" t="s">
        <v>634</v>
      </c>
      <c r="E289" s="6"/>
      <c r="F289" s="122">
        <f>SUM($C$286) - SUM($C$289, $C$292, $C$295, $C$298)</f>
        <v>0</v>
      </c>
      <c r="G289" s="121" t="str">
        <f t="shared" si="11"/>
        <v>OK</v>
      </c>
      <c r="H289" s="121" t="str">
        <f t="shared" si="12"/>
        <v>OK</v>
      </c>
      <c r="I289" s="121" t="str">
        <f>IF(AND($C289&gt;0, NOT($C$454&gt;0)), "Row " &amp; ROW($C$454) &amp; " should be positive!", "OK")</f>
        <v>OK</v>
      </c>
    </row>
    <row r="290" spans="1:9" x14ac:dyDescent="0.2">
      <c r="A290" s="4" t="s">
        <v>13</v>
      </c>
      <c r="B290" s="5" t="s">
        <v>237</v>
      </c>
      <c r="C290" s="111">
        <v>0</v>
      </c>
      <c r="D290" s="110" t="s">
        <v>634</v>
      </c>
      <c r="E290" s="6"/>
      <c r="F290" s="122">
        <f>SUM($C$287) - SUM($C$290, $C$293, $C$296, $C$299)</f>
        <v>0</v>
      </c>
      <c r="G290" s="121" t="str">
        <f t="shared" si="11"/>
        <v>OK</v>
      </c>
      <c r="H290" s="121" t="str">
        <f t="shared" si="12"/>
        <v>OK</v>
      </c>
      <c r="I290" s="121" t="str">
        <f>IF(AND($C290&gt;0, NOT($C$455&gt;0)), "Row " &amp; ROW($C$455) &amp; " should be positive!", "OK")</f>
        <v>OK</v>
      </c>
    </row>
    <row r="291" spans="1:9" x14ac:dyDescent="0.2">
      <c r="A291" s="4" t="s">
        <v>1</v>
      </c>
      <c r="B291" s="5" t="s">
        <v>238</v>
      </c>
      <c r="C291" s="111">
        <v>0</v>
      </c>
      <c r="D291" s="110" t="s">
        <v>634</v>
      </c>
      <c r="E291" s="6"/>
      <c r="G291" s="121" t="str">
        <f t="shared" si="11"/>
        <v>OK</v>
      </c>
      <c r="H291" s="121" t="str">
        <f t="shared" si="12"/>
        <v>OK</v>
      </c>
      <c r="I291" s="121" t="str">
        <f>IF(AND($C291&gt;0, NOT($C$456&gt;0)), "Row " &amp; ROW($C$456) &amp; " should be positive!", "OK")</f>
        <v>OK</v>
      </c>
    </row>
    <row r="292" spans="1:9" x14ac:dyDescent="0.2">
      <c r="A292" s="4" t="s">
        <v>12</v>
      </c>
      <c r="B292" s="5" t="s">
        <v>238</v>
      </c>
      <c r="C292" s="111">
        <v>0</v>
      </c>
      <c r="D292" s="110" t="s">
        <v>634</v>
      </c>
      <c r="E292" s="6"/>
      <c r="G292" s="121" t="str">
        <f t="shared" si="11"/>
        <v>OK</v>
      </c>
      <c r="H292" s="121" t="str">
        <f t="shared" si="12"/>
        <v>OK</v>
      </c>
      <c r="I292" s="121" t="str">
        <f>IF(AND($C292&gt;0, NOT($C$457&gt;0)), "Row " &amp; ROW($C$457) &amp; " should be positive!", "OK")</f>
        <v>OK</v>
      </c>
    </row>
    <row r="293" spans="1:9" x14ac:dyDescent="0.2">
      <c r="A293" s="4" t="s">
        <v>13</v>
      </c>
      <c r="B293" s="5" t="s">
        <v>238</v>
      </c>
      <c r="C293" s="111">
        <v>0</v>
      </c>
      <c r="D293" s="110" t="s">
        <v>634</v>
      </c>
      <c r="E293" s="6"/>
      <c r="G293" s="121" t="str">
        <f t="shared" si="11"/>
        <v>OK</v>
      </c>
      <c r="H293" s="121" t="str">
        <f t="shared" si="12"/>
        <v>OK</v>
      </c>
      <c r="I293" s="121" t="str">
        <f>IF(AND($C293&gt;0, NOT($C$458&gt;0)), "Row " &amp; ROW($C$458) &amp; " should be positive!", "OK")</f>
        <v>OK</v>
      </c>
    </row>
    <row r="294" spans="1:9" x14ac:dyDescent="0.2">
      <c r="A294" s="4" t="s">
        <v>1</v>
      </c>
      <c r="B294" s="5" t="s">
        <v>239</v>
      </c>
      <c r="C294" s="111">
        <v>0</v>
      </c>
      <c r="D294" s="110" t="s">
        <v>634</v>
      </c>
      <c r="E294" s="6"/>
      <c r="G294" s="121" t="str">
        <f t="shared" si="11"/>
        <v>OK</v>
      </c>
      <c r="H294" s="121" t="str">
        <f t="shared" si="12"/>
        <v>OK</v>
      </c>
      <c r="I294" s="121" t="str">
        <f>IF(AND($C294&gt;0, NOT($C$459&gt;0)), "Row " &amp; ROW($C$459) &amp; " should be positive!", "OK")</f>
        <v>OK</v>
      </c>
    </row>
    <row r="295" spans="1:9" x14ac:dyDescent="0.2">
      <c r="A295" s="4" t="s">
        <v>12</v>
      </c>
      <c r="B295" s="5" t="s">
        <v>239</v>
      </c>
      <c r="C295" s="111">
        <v>0</v>
      </c>
      <c r="D295" s="110" t="s">
        <v>634</v>
      </c>
      <c r="E295" s="6"/>
      <c r="G295" s="121" t="str">
        <f t="shared" si="11"/>
        <v>OK</v>
      </c>
      <c r="H295" s="121" t="str">
        <f t="shared" si="12"/>
        <v>OK</v>
      </c>
      <c r="I295" s="121" t="str">
        <f>IF(AND($C295&gt;0, NOT($C$460&gt;0)), "Row " &amp; ROW($C$460) &amp; " should be positive!", "OK")</f>
        <v>OK</v>
      </c>
    </row>
    <row r="296" spans="1:9" x14ac:dyDescent="0.2">
      <c r="A296" s="4" t="s">
        <v>13</v>
      </c>
      <c r="B296" s="5" t="s">
        <v>239</v>
      </c>
      <c r="C296" s="111">
        <v>0</v>
      </c>
      <c r="D296" s="110" t="s">
        <v>634</v>
      </c>
      <c r="E296" s="6"/>
      <c r="G296" s="121" t="str">
        <f t="shared" si="11"/>
        <v>OK</v>
      </c>
      <c r="H296" s="121" t="str">
        <f t="shared" si="12"/>
        <v>OK</v>
      </c>
      <c r="I296" s="121" t="str">
        <f>IF(AND($C296&gt;0, NOT($C$461&gt;0)), "Row " &amp; ROW($C$461) &amp; " should be positive!", "OK")</f>
        <v>OK</v>
      </c>
    </row>
    <row r="297" spans="1:9" x14ac:dyDescent="0.2">
      <c r="A297" s="4" t="s">
        <v>1</v>
      </c>
      <c r="B297" s="5" t="s">
        <v>240</v>
      </c>
      <c r="C297" s="111">
        <v>0</v>
      </c>
      <c r="D297" s="110" t="s">
        <v>634</v>
      </c>
      <c r="E297" s="6"/>
      <c r="G297" s="121" t="str">
        <f t="shared" si="11"/>
        <v>OK</v>
      </c>
      <c r="H297" s="121" t="str">
        <f t="shared" si="12"/>
        <v>OK</v>
      </c>
      <c r="I297" s="121" t="str">
        <f>IF(AND($C297&gt;0, NOT($C$462&gt;0)), "Row " &amp; ROW($C$462) &amp; " should be positive!", "OK")</f>
        <v>OK</v>
      </c>
    </row>
    <row r="298" spans="1:9" x14ac:dyDescent="0.2">
      <c r="A298" s="4" t="s">
        <v>12</v>
      </c>
      <c r="B298" s="5" t="s">
        <v>240</v>
      </c>
      <c r="C298" s="111">
        <v>0</v>
      </c>
      <c r="D298" s="110" t="s">
        <v>634</v>
      </c>
      <c r="E298" s="6"/>
      <c r="G298" s="121" t="str">
        <f t="shared" si="11"/>
        <v>OK</v>
      </c>
      <c r="H298" s="121" t="str">
        <f t="shared" si="12"/>
        <v>OK</v>
      </c>
      <c r="I298" s="121" t="str">
        <f>IF(AND($C298&gt;0, NOT($C$463&gt;0)), "Row " &amp; ROW($C$463) &amp; " should be positive!", "OK")</f>
        <v>OK</v>
      </c>
    </row>
    <row r="299" spans="1:9" x14ac:dyDescent="0.2">
      <c r="A299" s="4" t="s">
        <v>13</v>
      </c>
      <c r="B299" s="5" t="s">
        <v>240</v>
      </c>
      <c r="C299" s="111">
        <v>0</v>
      </c>
      <c r="D299" s="110" t="s">
        <v>634</v>
      </c>
      <c r="E299" s="6"/>
      <c r="G299" s="121" t="str">
        <f t="shared" si="11"/>
        <v>OK</v>
      </c>
      <c r="H299" s="121" t="str">
        <f t="shared" si="12"/>
        <v>OK</v>
      </c>
      <c r="I299" s="121" t="str">
        <f>IF(AND($C299&gt;0, NOT($C$464&gt;0)), "Row " &amp; ROW($C$464) &amp; " should be positive!", "OK")</f>
        <v>OK</v>
      </c>
    </row>
    <row r="300" spans="1:9" x14ac:dyDescent="0.2">
      <c r="A300" s="4" t="s">
        <v>1</v>
      </c>
      <c r="B300" s="5" t="s">
        <v>241</v>
      </c>
      <c r="C300" s="111">
        <v>0</v>
      </c>
      <c r="D300" s="110" t="s">
        <v>634</v>
      </c>
      <c r="E300" s="6"/>
      <c r="G300" s="121" t="str">
        <f t="shared" si="11"/>
        <v>OK</v>
      </c>
      <c r="H300" s="121" t="str">
        <f t="shared" si="12"/>
        <v>OK</v>
      </c>
      <c r="I300" s="121" t="str">
        <f>IF(AND($C300&gt;0, NOT($C$465&gt;0)), "Row " &amp; ROW($C$465) &amp; " should be positive!", "OK")</f>
        <v>OK</v>
      </c>
    </row>
    <row r="301" spans="1:9" x14ac:dyDescent="0.2">
      <c r="A301" s="4" t="s">
        <v>12</v>
      </c>
      <c r="B301" s="5" t="s">
        <v>241</v>
      </c>
      <c r="C301" s="111">
        <v>0</v>
      </c>
      <c r="D301" s="110" t="s">
        <v>634</v>
      </c>
      <c r="E301" s="6"/>
      <c r="G301" s="121" t="str">
        <f t="shared" si="11"/>
        <v>OK</v>
      </c>
      <c r="H301" s="121" t="str">
        <f t="shared" si="12"/>
        <v>OK</v>
      </c>
      <c r="I301" s="121" t="str">
        <f>IF(AND($C301&gt;0, NOT($C$466&gt;0)), "Row " &amp; ROW($C$466) &amp; " should be positive!", "OK")</f>
        <v>OK</v>
      </c>
    </row>
    <row r="302" spans="1:9" x14ac:dyDescent="0.2">
      <c r="A302" s="4" t="s">
        <v>13</v>
      </c>
      <c r="B302" s="5" t="s">
        <v>241</v>
      </c>
      <c r="C302" s="111">
        <v>0</v>
      </c>
      <c r="D302" s="110" t="s">
        <v>634</v>
      </c>
      <c r="E302" s="6"/>
      <c r="G302" s="121" t="str">
        <f t="shared" si="11"/>
        <v>OK</v>
      </c>
      <c r="H302" s="121" t="str">
        <f t="shared" si="12"/>
        <v>OK</v>
      </c>
      <c r="I302" s="121" t="str">
        <f>IF(AND($C302&gt;0, NOT($C$467&gt;0)), "Row " &amp; ROW($C$467) &amp; " should be positive!", "OK")</f>
        <v>OK</v>
      </c>
    </row>
    <row r="303" spans="1:9" x14ac:dyDescent="0.2">
      <c r="A303" s="4" t="s">
        <v>1</v>
      </c>
      <c r="B303" s="5" t="s">
        <v>242</v>
      </c>
      <c r="C303" s="111">
        <v>0</v>
      </c>
      <c r="D303" s="110" t="s">
        <v>634</v>
      </c>
      <c r="E303" s="6"/>
      <c r="G303" s="121" t="str">
        <f t="shared" si="11"/>
        <v>OK</v>
      </c>
      <c r="H303" s="121" t="str">
        <f t="shared" si="12"/>
        <v>OK</v>
      </c>
      <c r="I303" s="121" t="str">
        <f>IF(AND($C303&gt;0, NOT($C$468&gt;0)), "Row " &amp; ROW($C$468) &amp; " should be positive!", "OK")</f>
        <v>OK</v>
      </c>
    </row>
    <row r="304" spans="1:9" x14ac:dyDescent="0.2">
      <c r="A304" s="4" t="s">
        <v>12</v>
      </c>
      <c r="B304" s="5" t="s">
        <v>242</v>
      </c>
      <c r="C304" s="111">
        <v>0</v>
      </c>
      <c r="D304" s="110" t="s">
        <v>634</v>
      </c>
      <c r="E304" s="6"/>
      <c r="G304" s="121" t="str">
        <f t="shared" si="11"/>
        <v>OK</v>
      </c>
      <c r="H304" s="121" t="str">
        <f t="shared" si="12"/>
        <v>OK</v>
      </c>
      <c r="I304" s="121" t="str">
        <f>IF(AND($C304&gt;0, NOT($C$469&gt;0)), "Row " &amp; ROW($C$469) &amp; " should be positive!", "OK")</f>
        <v>OK</v>
      </c>
    </row>
    <row r="305" spans="1:9" x14ac:dyDescent="0.2">
      <c r="A305" s="4" t="s">
        <v>13</v>
      </c>
      <c r="B305" s="5" t="s">
        <v>242</v>
      </c>
      <c r="C305" s="111">
        <v>0</v>
      </c>
      <c r="D305" s="110" t="s">
        <v>634</v>
      </c>
      <c r="E305" s="6"/>
      <c r="G305" s="121" t="str">
        <f t="shared" si="11"/>
        <v>OK</v>
      </c>
      <c r="H305" s="121" t="str">
        <f t="shared" si="12"/>
        <v>OK</v>
      </c>
      <c r="I305" s="121" t="str">
        <f>IF(AND($C305&gt;0, NOT($C$470&gt;0)), "Row " &amp; ROW($C$470) &amp; " should be positive!", "OK")</f>
        <v>OK</v>
      </c>
    </row>
    <row r="306" spans="1:9" x14ac:dyDescent="0.2">
      <c r="A306" s="4" t="s">
        <v>1</v>
      </c>
      <c r="B306" s="5" t="s">
        <v>243</v>
      </c>
      <c r="C306" s="111">
        <v>0</v>
      </c>
      <c r="D306" s="110" t="s">
        <v>634</v>
      </c>
      <c r="E306" s="6"/>
      <c r="G306" s="121" t="str">
        <f t="shared" si="11"/>
        <v>OK</v>
      </c>
      <c r="H306" s="121" t="str">
        <f t="shared" si="12"/>
        <v>OK</v>
      </c>
      <c r="I306" s="121" t="str">
        <f>IF(AND($C306&gt;0, NOT($C$471&gt;0)), "Row " &amp; ROW($C$471) &amp; " should be positive!", "OK")</f>
        <v>OK</v>
      </c>
    </row>
    <row r="307" spans="1:9" x14ac:dyDescent="0.2">
      <c r="A307" s="4" t="s">
        <v>12</v>
      </c>
      <c r="B307" s="5" t="s">
        <v>243</v>
      </c>
      <c r="C307" s="111">
        <v>0</v>
      </c>
      <c r="D307" s="110" t="s">
        <v>634</v>
      </c>
      <c r="E307" s="6"/>
      <c r="G307" s="121" t="str">
        <f t="shared" si="11"/>
        <v>OK</v>
      </c>
      <c r="H307" s="121" t="str">
        <f t="shared" si="12"/>
        <v>OK</v>
      </c>
      <c r="I307" s="121" t="str">
        <f>IF(AND($C307&gt;0, NOT($C$472&gt;0)), "Row " &amp; ROW($C$472) &amp; " should be positive!", "OK")</f>
        <v>OK</v>
      </c>
    </row>
    <row r="308" spans="1:9" x14ac:dyDescent="0.2">
      <c r="A308" s="4" t="s">
        <v>13</v>
      </c>
      <c r="B308" s="5" t="s">
        <v>243</v>
      </c>
      <c r="C308" s="111">
        <v>0</v>
      </c>
      <c r="D308" s="110" t="s">
        <v>634</v>
      </c>
      <c r="E308" s="6"/>
      <c r="G308" s="121" t="str">
        <f t="shared" si="11"/>
        <v>OK</v>
      </c>
      <c r="H308" s="121" t="str">
        <f t="shared" si="12"/>
        <v>OK</v>
      </c>
      <c r="I308" s="121" t="str">
        <f>IF(AND($C308&gt;0, NOT($C$473&gt;0)), "Row " &amp; ROW($C$473) &amp; " should be positive!", "OK")</f>
        <v>OK</v>
      </c>
    </row>
    <row r="309" spans="1:9" x14ac:dyDescent="0.2">
      <c r="A309" s="4" t="s">
        <v>1</v>
      </c>
      <c r="B309" s="5" t="s">
        <v>244</v>
      </c>
      <c r="C309" s="111">
        <v>0</v>
      </c>
      <c r="D309" s="110" t="s">
        <v>634</v>
      </c>
      <c r="E309" s="6"/>
      <c r="G309" s="121" t="str">
        <f t="shared" si="11"/>
        <v>OK</v>
      </c>
      <c r="H309" s="121" t="str">
        <f t="shared" si="12"/>
        <v>OK</v>
      </c>
      <c r="I309" s="121" t="str">
        <f>IF(AND($C309&gt;0, NOT($C$474&gt;0)), "Row " &amp; ROW($C$474) &amp; " should be positive!", "OK")</f>
        <v>OK</v>
      </c>
    </row>
    <row r="310" spans="1:9" x14ac:dyDescent="0.2">
      <c r="A310" s="4" t="s">
        <v>12</v>
      </c>
      <c r="B310" s="5" t="s">
        <v>244</v>
      </c>
      <c r="C310" s="111">
        <v>0</v>
      </c>
      <c r="D310" s="110" t="s">
        <v>634</v>
      </c>
      <c r="E310" s="6"/>
      <c r="G310" s="121" t="str">
        <f t="shared" si="11"/>
        <v>OK</v>
      </c>
      <c r="H310" s="121" t="str">
        <f t="shared" si="12"/>
        <v>OK</v>
      </c>
      <c r="I310" s="121" t="str">
        <f>IF(AND($C310&gt;0, NOT($C$475&gt;0)), "Row " &amp; ROW($C$475) &amp; " should be positive!", "OK")</f>
        <v>OK</v>
      </c>
    </row>
    <row r="311" spans="1:9" x14ac:dyDescent="0.2">
      <c r="A311" s="4" t="s">
        <v>13</v>
      </c>
      <c r="B311" s="5" t="s">
        <v>244</v>
      </c>
      <c r="C311" s="111">
        <v>0</v>
      </c>
      <c r="D311" s="110" t="s">
        <v>634</v>
      </c>
      <c r="E311" s="6"/>
      <c r="G311" s="121" t="str">
        <f t="shared" si="11"/>
        <v>OK</v>
      </c>
      <c r="H311" s="121" t="str">
        <f t="shared" si="12"/>
        <v>OK</v>
      </c>
      <c r="I311" s="121" t="str">
        <f>IF(AND($C311&gt;0, NOT($C$476&gt;0)), "Row " &amp; ROW($C$476) &amp; " should be positive!", "OK")</f>
        <v>OK</v>
      </c>
    </row>
    <row r="312" spans="1:9" x14ac:dyDescent="0.2">
      <c r="A312" s="4" t="s">
        <v>1</v>
      </c>
      <c r="B312" s="5" t="s">
        <v>245</v>
      </c>
      <c r="C312" s="111">
        <v>0</v>
      </c>
      <c r="D312" s="110" t="s">
        <v>634</v>
      </c>
      <c r="E312" s="6"/>
      <c r="G312" s="121" t="str">
        <f t="shared" si="11"/>
        <v>OK</v>
      </c>
      <c r="H312" s="121" t="str">
        <f t="shared" si="12"/>
        <v>OK</v>
      </c>
      <c r="I312" s="121" t="str">
        <f>IF(AND($C312&gt;0, NOT($C$477&gt;0)), "Row " &amp; ROW($C$477) &amp; " should be positive!", "OK")</f>
        <v>OK</v>
      </c>
    </row>
    <row r="313" spans="1:9" x14ac:dyDescent="0.2">
      <c r="A313" s="4" t="s">
        <v>12</v>
      </c>
      <c r="B313" s="5" t="s">
        <v>245</v>
      </c>
      <c r="C313" s="111">
        <v>0</v>
      </c>
      <c r="D313" s="110" t="s">
        <v>634</v>
      </c>
      <c r="E313" s="6"/>
      <c r="G313" s="121" t="str">
        <f t="shared" si="11"/>
        <v>OK</v>
      </c>
      <c r="H313" s="121" t="str">
        <f t="shared" si="12"/>
        <v>OK</v>
      </c>
      <c r="I313" s="121" t="str">
        <f>IF(AND($C313&gt;0, NOT($C$478&gt;0)), "Row " &amp; ROW($C$478) &amp; " should be positive!", "OK")</f>
        <v>OK</v>
      </c>
    </row>
    <row r="314" spans="1:9" x14ac:dyDescent="0.2">
      <c r="A314" s="4" t="s">
        <v>13</v>
      </c>
      <c r="B314" s="5" t="s">
        <v>245</v>
      </c>
      <c r="C314" s="111">
        <v>0</v>
      </c>
      <c r="D314" s="110" t="s">
        <v>634</v>
      </c>
      <c r="E314" s="6"/>
      <c r="G314" s="121" t="str">
        <f t="shared" si="11"/>
        <v>OK</v>
      </c>
      <c r="H314" s="121" t="str">
        <f t="shared" si="12"/>
        <v>OK</v>
      </c>
      <c r="I314" s="121" t="str">
        <f>IF(AND($C314&gt;0, NOT($C$479&gt;0)), "Row " &amp; ROW($C$479) &amp; " should be positive!", "OK")</f>
        <v>OK</v>
      </c>
    </row>
    <row r="315" spans="1:9" x14ac:dyDescent="0.2">
      <c r="A315" s="4" t="s">
        <v>1</v>
      </c>
      <c r="B315" s="5" t="s">
        <v>246</v>
      </c>
      <c r="C315" s="111">
        <v>0</v>
      </c>
      <c r="D315" s="110" t="s">
        <v>634</v>
      </c>
      <c r="E315" s="6"/>
      <c r="G315" s="121" t="str">
        <f t="shared" si="11"/>
        <v>OK</v>
      </c>
      <c r="H315" s="121" t="str">
        <f t="shared" si="12"/>
        <v>OK</v>
      </c>
      <c r="I315" s="121" t="str">
        <f>IF(AND($C315&gt;0, NOT($C$480&gt;0)), "Row " &amp; ROW($C$480) &amp; " should be positive!", "OK")</f>
        <v>OK</v>
      </c>
    </row>
    <row r="316" spans="1:9" x14ac:dyDescent="0.2">
      <c r="A316" s="4" t="s">
        <v>12</v>
      </c>
      <c r="B316" s="5" t="s">
        <v>246</v>
      </c>
      <c r="C316" s="111">
        <v>0</v>
      </c>
      <c r="D316" s="110" t="s">
        <v>634</v>
      </c>
      <c r="E316" s="6"/>
      <c r="G316" s="121" t="str">
        <f t="shared" si="11"/>
        <v>OK</v>
      </c>
      <c r="H316" s="121" t="str">
        <f t="shared" si="12"/>
        <v>OK</v>
      </c>
      <c r="I316" s="121" t="str">
        <f>IF(AND($C316&gt;0, NOT($C$481&gt;0)), "Row " &amp; ROW($C$481) &amp; " should be positive!", "OK")</f>
        <v>OK</v>
      </c>
    </row>
    <row r="317" spans="1:9" x14ac:dyDescent="0.2">
      <c r="A317" s="4" t="s">
        <v>13</v>
      </c>
      <c r="B317" s="5" t="s">
        <v>246</v>
      </c>
      <c r="C317" s="111">
        <v>0</v>
      </c>
      <c r="D317" s="110" t="s">
        <v>634</v>
      </c>
      <c r="E317" s="6"/>
      <c r="G317" s="121" t="str">
        <f t="shared" si="11"/>
        <v>OK</v>
      </c>
      <c r="H317" s="121" t="str">
        <f t="shared" si="12"/>
        <v>OK</v>
      </c>
      <c r="I317" s="121" t="str">
        <f>IF(AND($C317&gt;0, NOT($C$482&gt;0)), "Row " &amp; ROW($C$482) &amp; " should be positive!", "OK")</f>
        <v>OK</v>
      </c>
    </row>
    <row r="318" spans="1:9" x14ac:dyDescent="0.2">
      <c r="A318" s="4" t="s">
        <v>1</v>
      </c>
      <c r="B318" s="5" t="s">
        <v>991</v>
      </c>
      <c r="C318" s="111">
        <v>0</v>
      </c>
      <c r="D318" s="110" t="s">
        <v>634</v>
      </c>
      <c r="E318" s="6"/>
      <c r="G318" s="121" t="str">
        <f t="shared" si="11"/>
        <v>OK</v>
      </c>
      <c r="H318" s="121" t="str">
        <f t="shared" si="12"/>
        <v>OK</v>
      </c>
      <c r="I318" s="121" t="str">
        <f>IF(AND($C318&gt;0, NOT($C$483&gt;0)), "Row " &amp; ROW($C$483) &amp; " should be positive!", "OK")</f>
        <v>OK</v>
      </c>
    </row>
    <row r="319" spans="1:9" x14ac:dyDescent="0.2">
      <c r="A319" s="4" t="s">
        <v>12</v>
      </c>
      <c r="B319" s="5" t="s">
        <v>991</v>
      </c>
      <c r="C319" s="111">
        <v>0</v>
      </c>
      <c r="D319" s="110" t="s">
        <v>634</v>
      </c>
      <c r="E319" s="6"/>
      <c r="G319" s="121" t="str">
        <f t="shared" si="11"/>
        <v>OK</v>
      </c>
      <c r="H319" s="121" t="str">
        <f t="shared" si="12"/>
        <v>OK</v>
      </c>
      <c r="I319" s="121" t="str">
        <f>IF(AND($C319&gt;0, NOT($C$484&gt;0)), "Row " &amp; ROW($C$484) &amp; " should be positive!", "OK")</f>
        <v>OK</v>
      </c>
    </row>
    <row r="320" spans="1:9" x14ac:dyDescent="0.2">
      <c r="A320" s="4" t="s">
        <v>13</v>
      </c>
      <c r="B320" s="5" t="s">
        <v>991</v>
      </c>
      <c r="C320" s="111">
        <v>0</v>
      </c>
      <c r="D320" s="110" t="s">
        <v>634</v>
      </c>
      <c r="E320" s="6"/>
      <c r="G320" s="121" t="str">
        <f t="shared" si="11"/>
        <v>OK</v>
      </c>
      <c r="H320" s="121" t="str">
        <f t="shared" si="12"/>
        <v>OK</v>
      </c>
      <c r="I320" s="121" t="str">
        <f>IF(AND($C320&gt;0, NOT($C$485&gt;0)), "Row " &amp; ROW($C$485) &amp; " should be positive!", "OK")</f>
        <v>OK</v>
      </c>
    </row>
    <row r="321" spans="1:9" x14ac:dyDescent="0.2">
      <c r="A321" s="4" t="s">
        <v>1</v>
      </c>
      <c r="B321" s="5" t="s">
        <v>247</v>
      </c>
      <c r="C321" s="112">
        <f xml:space="preserve"> SUM($C$324, $C$327)</f>
        <v>0</v>
      </c>
      <c r="D321" s="110" t="s">
        <v>634</v>
      </c>
      <c r="E321" s="6"/>
      <c r="F321" s="123">
        <f>SUM($C$321) - SUM($C$324, $C$327)</f>
        <v>0</v>
      </c>
      <c r="G321" s="121" t="str">
        <f t="shared" si="11"/>
        <v>OK</v>
      </c>
      <c r="H321" s="121" t="str">
        <f t="shared" si="12"/>
        <v>OK</v>
      </c>
      <c r="I321" s="121" t="str">
        <f>IF(AND($C321&gt;0, NOT($C$156&gt;0)), "Row " &amp; ROW($C$156) &amp; " should be positive!", "OK")</f>
        <v>OK</v>
      </c>
    </row>
    <row r="322" spans="1:9" x14ac:dyDescent="0.2">
      <c r="A322" s="4" t="s">
        <v>12</v>
      </c>
      <c r="B322" s="5" t="s">
        <v>247</v>
      </c>
      <c r="C322" s="112">
        <f xml:space="preserve"> SUM($C$325, $C$328)</f>
        <v>0</v>
      </c>
      <c r="D322" s="110" t="s">
        <v>634</v>
      </c>
      <c r="E322" s="6"/>
      <c r="F322" s="123">
        <f>SUM($C$322) - SUM($C$325, $C$328)</f>
        <v>0</v>
      </c>
      <c r="G322" s="121" t="str">
        <f t="shared" si="11"/>
        <v>OK</v>
      </c>
      <c r="H322" s="121" t="str">
        <f t="shared" si="12"/>
        <v>OK</v>
      </c>
      <c r="I322" s="121" t="str">
        <f>IF(AND($C322&gt;0, NOT($C$157&gt;0)), "Row " &amp; ROW($C$157) &amp; " should be positive!", "OK")</f>
        <v>OK</v>
      </c>
    </row>
    <row r="323" spans="1:9" x14ac:dyDescent="0.2">
      <c r="A323" s="4" t="s">
        <v>13</v>
      </c>
      <c r="B323" s="5" t="s">
        <v>247</v>
      </c>
      <c r="C323" s="112">
        <f xml:space="preserve"> SUM($C$326, $C$329)</f>
        <v>0</v>
      </c>
      <c r="D323" s="110" t="s">
        <v>634</v>
      </c>
      <c r="E323" s="6"/>
      <c r="F323" s="123">
        <f>SUM($C$323) - SUM($C$326, $C$329)</f>
        <v>0</v>
      </c>
      <c r="G323" s="121" t="str">
        <f t="shared" si="11"/>
        <v>OK</v>
      </c>
      <c r="H323" s="121" t="str">
        <f t="shared" si="12"/>
        <v>OK</v>
      </c>
      <c r="I323" s="121" t="str">
        <f>IF(AND($C323&gt;0, NOT($C$158&gt;0)), "Row " &amp; ROW($C$158) &amp; " should be positive!", "OK")</f>
        <v>OK</v>
      </c>
    </row>
    <row r="324" spans="1:9" x14ac:dyDescent="0.2">
      <c r="A324" s="4" t="s">
        <v>1</v>
      </c>
      <c r="B324" s="5" t="s">
        <v>248</v>
      </c>
      <c r="C324" s="113">
        <v>0</v>
      </c>
      <c r="D324" s="110" t="s">
        <v>634</v>
      </c>
      <c r="E324" s="6"/>
      <c r="G324" s="121" t="str">
        <f t="shared" si="11"/>
        <v>OK</v>
      </c>
      <c r="H324" s="121" t="str">
        <f t="shared" si="12"/>
        <v>OK</v>
      </c>
      <c r="I324" s="121" t="str">
        <f>IF(AND($C324&gt;0, NOT($C$159&gt;0)), "Row " &amp; ROW($C$159) &amp; " should be positive!", "OK")</f>
        <v>OK</v>
      </c>
    </row>
    <row r="325" spans="1:9" x14ac:dyDescent="0.2">
      <c r="A325" s="4" t="s">
        <v>12</v>
      </c>
      <c r="B325" s="5" t="s">
        <v>248</v>
      </c>
      <c r="C325" s="113">
        <v>0</v>
      </c>
      <c r="D325" s="110" t="s">
        <v>634</v>
      </c>
      <c r="E325" s="6"/>
      <c r="G325" s="121" t="str">
        <f t="shared" si="11"/>
        <v>OK</v>
      </c>
      <c r="H325" s="121" t="str">
        <f t="shared" si="12"/>
        <v>OK</v>
      </c>
      <c r="I325" s="121" t="str">
        <f>IF(AND($C325&gt;0, NOT($C$160&gt;0)), "Row " &amp; ROW($C$160) &amp; " should be positive!", "OK")</f>
        <v>OK</v>
      </c>
    </row>
    <row r="326" spans="1:9" x14ac:dyDescent="0.2">
      <c r="A326" s="4" t="s">
        <v>13</v>
      </c>
      <c r="B326" s="5" t="s">
        <v>248</v>
      </c>
      <c r="C326" s="113">
        <v>0</v>
      </c>
      <c r="D326" s="110" t="s">
        <v>634</v>
      </c>
      <c r="E326" s="6"/>
      <c r="G326" s="121" t="str">
        <f t="shared" ref="G326:G389" si="13">IF(OR(ISBLANK($C326), ISBLANK($D326)), "missing", "OK")</f>
        <v>OK</v>
      </c>
      <c r="H326" s="121" t="str">
        <f t="shared" si="12"/>
        <v>OK</v>
      </c>
      <c r="I326" s="121" t="str">
        <f>IF(AND($C326&gt;0, NOT($C$161&gt;0)), "Row " &amp; ROW($C$161) &amp; " should be positive!", "OK")</f>
        <v>OK</v>
      </c>
    </row>
    <row r="327" spans="1:9" x14ac:dyDescent="0.2">
      <c r="A327" s="4" t="s">
        <v>1</v>
      </c>
      <c r="B327" s="5" t="s">
        <v>249</v>
      </c>
      <c r="C327" s="112">
        <f xml:space="preserve"> SUM($C$330, $C$414)</f>
        <v>0</v>
      </c>
      <c r="D327" s="110" t="s">
        <v>634</v>
      </c>
      <c r="E327" s="6"/>
      <c r="F327" s="123">
        <f>SUM($C$327) - SUM($C$330, $C$414)</f>
        <v>0</v>
      </c>
      <c r="G327" s="121" t="str">
        <f t="shared" si="13"/>
        <v>OK</v>
      </c>
      <c r="H327" s="121" t="str">
        <f t="shared" si="12"/>
        <v>OK</v>
      </c>
      <c r="I327" s="121" t="str">
        <f>IF(AND($C327&gt;0, NOT($C$162&gt;0)), "Row " &amp; ROW($C$162) &amp; " should be positive!", "OK")</f>
        <v>OK</v>
      </c>
    </row>
    <row r="328" spans="1:9" x14ac:dyDescent="0.2">
      <c r="A328" s="4" t="s">
        <v>12</v>
      </c>
      <c r="B328" s="5" t="s">
        <v>249</v>
      </c>
      <c r="C328" s="112">
        <f xml:space="preserve"> SUM($C$331, $C$415)</f>
        <v>0</v>
      </c>
      <c r="D328" s="110" t="s">
        <v>634</v>
      </c>
      <c r="E328" s="6"/>
      <c r="F328" s="123">
        <f>SUM($C$328) - SUM($C$331, $C$415)</f>
        <v>0</v>
      </c>
      <c r="G328" s="121" t="str">
        <f t="shared" si="13"/>
        <v>OK</v>
      </c>
      <c r="H328" s="121" t="str">
        <f t="shared" si="12"/>
        <v>OK</v>
      </c>
      <c r="I328" s="121" t="str">
        <f>IF(AND($C328&gt;0, NOT($C$163&gt;0)), "Row " &amp; ROW($C$163) &amp; " should be positive!", "OK")</f>
        <v>OK</v>
      </c>
    </row>
    <row r="329" spans="1:9" x14ac:dyDescent="0.2">
      <c r="A329" s="4" t="s">
        <v>13</v>
      </c>
      <c r="B329" s="5" t="s">
        <v>249</v>
      </c>
      <c r="C329" s="112">
        <f xml:space="preserve"> SUM($C$332, $C$416)</f>
        <v>0</v>
      </c>
      <c r="D329" s="110" t="s">
        <v>634</v>
      </c>
      <c r="E329" s="6"/>
      <c r="F329" s="123">
        <f>SUM($C$329) - SUM($C$332, $C$416)</f>
        <v>0</v>
      </c>
      <c r="G329" s="121" t="str">
        <f t="shared" si="13"/>
        <v>OK</v>
      </c>
      <c r="H329" s="121" t="str">
        <f t="shared" si="12"/>
        <v>OK</v>
      </c>
      <c r="I329" s="121" t="str">
        <f>IF(AND($C329&gt;0, NOT($C$164&gt;0)), "Row " &amp; ROW($C$164) &amp; " should be positive!", "OK")</f>
        <v>OK</v>
      </c>
    </row>
    <row r="330" spans="1:9" x14ac:dyDescent="0.2">
      <c r="A330" s="4" t="s">
        <v>1</v>
      </c>
      <c r="B330" s="5" t="s">
        <v>250</v>
      </c>
      <c r="C330" s="112">
        <f xml:space="preserve"> SUM($C$339, $C$366)</f>
        <v>0</v>
      </c>
      <c r="D330" s="110" t="s">
        <v>634</v>
      </c>
      <c r="E330" s="6"/>
      <c r="F330" s="123">
        <f>SUM($C$330) - SUM($C$333, $C$336)</f>
        <v>0</v>
      </c>
      <c r="G330" s="121" t="str">
        <f t="shared" si="13"/>
        <v>OK</v>
      </c>
      <c r="H330" s="121" t="str">
        <f t="shared" si="12"/>
        <v>OK</v>
      </c>
      <c r="I330" s="121" t="str">
        <f>IF(AND($C330&gt;0, NOT($C$165&gt;0)), "Row " &amp; ROW($C$165) &amp; " should be positive!", "OK")</f>
        <v>OK</v>
      </c>
    </row>
    <row r="331" spans="1:9" x14ac:dyDescent="0.2">
      <c r="A331" s="4" t="s">
        <v>12</v>
      </c>
      <c r="B331" s="5" t="s">
        <v>250</v>
      </c>
      <c r="C331" s="112">
        <f xml:space="preserve"> SUM($C$340, $C$367)</f>
        <v>0</v>
      </c>
      <c r="D331" s="110" t="s">
        <v>634</v>
      </c>
      <c r="E331" s="6"/>
      <c r="F331" s="123">
        <f>SUM($C$331) - SUM($C$334, $C$337)</f>
        <v>0</v>
      </c>
      <c r="G331" s="121" t="str">
        <f t="shared" si="13"/>
        <v>OK</v>
      </c>
      <c r="H331" s="121" t="str">
        <f t="shared" si="12"/>
        <v>OK</v>
      </c>
      <c r="I331" s="121" t="str">
        <f>IF(AND($C331&gt;0, NOT($C$166&gt;0)), "Row " &amp; ROW($C$166) &amp; " should be positive!", "OK")</f>
        <v>OK</v>
      </c>
    </row>
    <row r="332" spans="1:9" x14ac:dyDescent="0.2">
      <c r="A332" s="4" t="s">
        <v>13</v>
      </c>
      <c r="B332" s="5" t="s">
        <v>250</v>
      </c>
      <c r="C332" s="112">
        <f xml:space="preserve"> SUM($C$341, $C$368)</f>
        <v>0</v>
      </c>
      <c r="D332" s="110" t="s">
        <v>634</v>
      </c>
      <c r="E332" s="6"/>
      <c r="F332" s="123">
        <f>SUM($C$332) - SUM($C$335, $C$338)</f>
        <v>0</v>
      </c>
      <c r="G332" s="121" t="str">
        <f t="shared" si="13"/>
        <v>OK</v>
      </c>
      <c r="H332" s="121" t="str">
        <f t="shared" si="12"/>
        <v>OK</v>
      </c>
      <c r="I332" s="121" t="str">
        <f>IF(AND($C332&gt;0, NOT($C$167&gt;0)), "Row " &amp; ROW($C$167) &amp; " should be positive!", "OK")</f>
        <v>OK</v>
      </c>
    </row>
    <row r="333" spans="1:9" x14ac:dyDescent="0.2">
      <c r="A333" s="4" t="s">
        <v>1</v>
      </c>
      <c r="B333" s="5" t="s">
        <v>251</v>
      </c>
      <c r="C333" s="113">
        <v>0</v>
      </c>
      <c r="D333" s="110" t="s">
        <v>634</v>
      </c>
      <c r="E333" s="6"/>
      <c r="F333" s="123">
        <f>SUM($C$330) - SUM($C$339, $C$366)</f>
        <v>0</v>
      </c>
      <c r="G333" s="121" t="str">
        <f t="shared" si="13"/>
        <v>OK</v>
      </c>
      <c r="H333" s="121" t="str">
        <f t="shared" si="12"/>
        <v>OK</v>
      </c>
      <c r="I333" s="121" t="str">
        <f>IF(AND($C333&gt;0, NOT($C$168&gt;0)), "Row " &amp; ROW($C$168) &amp; " should be positive!", "OK")</f>
        <v>OK</v>
      </c>
    </row>
    <row r="334" spans="1:9" x14ac:dyDescent="0.2">
      <c r="A334" s="4" t="s">
        <v>12</v>
      </c>
      <c r="B334" s="5" t="s">
        <v>251</v>
      </c>
      <c r="C334" s="113">
        <v>0</v>
      </c>
      <c r="D334" s="110" t="s">
        <v>634</v>
      </c>
      <c r="E334" s="6"/>
      <c r="F334" s="123">
        <f>SUM($C$331) - SUM($C$340, $C$367)</f>
        <v>0</v>
      </c>
      <c r="G334" s="121" t="str">
        <f t="shared" si="13"/>
        <v>OK</v>
      </c>
      <c r="H334" s="121" t="str">
        <f t="shared" si="12"/>
        <v>OK</v>
      </c>
      <c r="I334" s="121" t="str">
        <f>IF(AND($C334&gt;0, NOT($C$169&gt;0)), "Row " &amp; ROW($C$169) &amp; " should be positive!", "OK")</f>
        <v>OK</v>
      </c>
    </row>
    <row r="335" spans="1:9" x14ac:dyDescent="0.2">
      <c r="A335" s="4" t="s">
        <v>13</v>
      </c>
      <c r="B335" s="5" t="s">
        <v>251</v>
      </c>
      <c r="C335" s="113">
        <v>0</v>
      </c>
      <c r="D335" s="110" t="s">
        <v>634</v>
      </c>
      <c r="E335" s="6"/>
      <c r="F335" s="123">
        <f>SUM($C$332) - SUM($C$341, $C$368)</f>
        <v>0</v>
      </c>
      <c r="G335" s="121" t="str">
        <f t="shared" si="13"/>
        <v>OK</v>
      </c>
      <c r="H335" s="121" t="str">
        <f t="shared" si="12"/>
        <v>OK</v>
      </c>
      <c r="I335" s="121" t="str">
        <f>IF(AND($C335&gt;0, NOT($C$170&gt;0)), "Row " &amp; ROW($C$170) &amp; " should be positive!", "OK")</f>
        <v>OK</v>
      </c>
    </row>
    <row r="336" spans="1:9" x14ac:dyDescent="0.2">
      <c r="A336" s="4" t="s">
        <v>1</v>
      </c>
      <c r="B336" s="5" t="s">
        <v>252</v>
      </c>
      <c r="C336" s="113">
        <v>0</v>
      </c>
      <c r="D336" s="110" t="s">
        <v>634</v>
      </c>
      <c r="E336" s="6"/>
      <c r="G336" s="121" t="str">
        <f t="shared" si="13"/>
        <v>OK</v>
      </c>
      <c r="H336" s="121" t="str">
        <f t="shared" si="12"/>
        <v>OK</v>
      </c>
      <c r="I336" s="121" t="str">
        <f>IF(AND($C336&gt;0, NOT($C$171&gt;0)), "Row " &amp; ROW($C$171) &amp; " should be positive!", "OK")</f>
        <v>OK</v>
      </c>
    </row>
    <row r="337" spans="1:9" x14ac:dyDescent="0.2">
      <c r="A337" s="4" t="s">
        <v>12</v>
      </c>
      <c r="B337" s="5" t="s">
        <v>252</v>
      </c>
      <c r="C337" s="113">
        <v>0</v>
      </c>
      <c r="D337" s="110" t="s">
        <v>634</v>
      </c>
      <c r="E337" s="6"/>
      <c r="G337" s="121" t="str">
        <f t="shared" si="13"/>
        <v>OK</v>
      </c>
      <c r="H337" s="121" t="str">
        <f t="shared" si="12"/>
        <v>OK</v>
      </c>
      <c r="I337" s="121" t="str">
        <f>IF(AND($C337&gt;0, NOT($C$172&gt;0)), "Row " &amp; ROW($C$172) &amp; " should be positive!", "OK")</f>
        <v>OK</v>
      </c>
    </row>
    <row r="338" spans="1:9" x14ac:dyDescent="0.2">
      <c r="A338" s="4" t="s">
        <v>13</v>
      </c>
      <c r="B338" s="5" t="s">
        <v>252</v>
      </c>
      <c r="C338" s="113">
        <v>0</v>
      </c>
      <c r="D338" s="110" t="s">
        <v>634</v>
      </c>
      <c r="E338" s="6"/>
      <c r="G338" s="121" t="str">
        <f t="shared" si="13"/>
        <v>OK</v>
      </c>
      <c r="H338" s="121" t="str">
        <f t="shared" si="12"/>
        <v>OK</v>
      </c>
      <c r="I338" s="121" t="str">
        <f>IF(AND($C338&gt;0, NOT($C$173&gt;0)), "Row " &amp; ROW($C$173) &amp; " should be positive!", "OK")</f>
        <v>OK</v>
      </c>
    </row>
    <row r="339" spans="1:9" x14ac:dyDescent="0.2">
      <c r="A339" s="4" t="s">
        <v>1</v>
      </c>
      <c r="B339" s="5" t="s">
        <v>253</v>
      </c>
      <c r="C339" s="112">
        <f xml:space="preserve"> SUM($C$342, $C$360, $C$363)</f>
        <v>0</v>
      </c>
      <c r="D339" s="110" t="s">
        <v>634</v>
      </c>
      <c r="E339" s="6"/>
      <c r="F339" s="123">
        <f>SUM($C$339) - SUM($C$342, $C$360, $C$363)</f>
        <v>0</v>
      </c>
      <c r="G339" s="121" t="str">
        <f t="shared" si="13"/>
        <v>OK</v>
      </c>
      <c r="H339" s="121" t="str">
        <f t="shared" si="12"/>
        <v>OK</v>
      </c>
      <c r="I339" s="121" t="str">
        <f>IF(AND($C339&gt;0, NOT($C$174&gt;0)), "Row " &amp; ROW($C$174) &amp; " should be positive!", "OK")</f>
        <v>OK</v>
      </c>
    </row>
    <row r="340" spans="1:9" x14ac:dyDescent="0.2">
      <c r="A340" s="4" t="s">
        <v>12</v>
      </c>
      <c r="B340" s="5" t="s">
        <v>253</v>
      </c>
      <c r="C340" s="112">
        <f xml:space="preserve"> SUM($C$343, $C$361, $C$364)</f>
        <v>0</v>
      </c>
      <c r="D340" s="110" t="s">
        <v>634</v>
      </c>
      <c r="E340" s="6"/>
      <c r="F340" s="123">
        <f>SUM($C$340) - SUM($C$343, $C$361, $C$364)</f>
        <v>0</v>
      </c>
      <c r="G340" s="121" t="str">
        <f t="shared" si="13"/>
        <v>OK</v>
      </c>
      <c r="H340" s="121" t="str">
        <f t="shared" si="12"/>
        <v>OK</v>
      </c>
      <c r="I340" s="121" t="str">
        <f>IF(AND($C340&gt;0, NOT($C$175&gt;0)), "Row " &amp; ROW($C$175) &amp; " should be positive!", "OK")</f>
        <v>OK</v>
      </c>
    </row>
    <row r="341" spans="1:9" x14ac:dyDescent="0.2">
      <c r="A341" s="4" t="s">
        <v>13</v>
      </c>
      <c r="B341" s="5" t="s">
        <v>253</v>
      </c>
      <c r="C341" s="112">
        <f xml:space="preserve"> SUM($C$344, $C$362, $C$365)</f>
        <v>0</v>
      </c>
      <c r="D341" s="110" t="s">
        <v>634</v>
      </c>
      <c r="E341" s="6"/>
      <c r="F341" s="123">
        <f>SUM($C$341) - SUM($C$344, $C$362, $C$365)</f>
        <v>0</v>
      </c>
      <c r="G341" s="121" t="str">
        <f t="shared" si="13"/>
        <v>OK</v>
      </c>
      <c r="H341" s="121" t="str">
        <f t="shared" si="12"/>
        <v>OK</v>
      </c>
      <c r="I341" s="121" t="str">
        <f>IF(AND($C341&gt;0, NOT($C$176&gt;0)), "Row " &amp; ROW($C$176) &amp; " should be positive!", "OK")</f>
        <v>OK</v>
      </c>
    </row>
    <row r="342" spans="1:9" x14ac:dyDescent="0.2">
      <c r="A342" s="4" t="s">
        <v>1</v>
      </c>
      <c r="B342" s="5" t="s">
        <v>254</v>
      </c>
      <c r="C342" s="112">
        <f xml:space="preserve"> SUM($C$345, $C$348, $C$351, $C$354, $C$357)</f>
        <v>0</v>
      </c>
      <c r="D342" s="110" t="s">
        <v>634</v>
      </c>
      <c r="E342" s="6"/>
      <c r="F342" s="123">
        <f>SUM($C$342) - SUM($C$345, $C$348, $C$351, $C$354, $C$357)</f>
        <v>0</v>
      </c>
      <c r="G342" s="121" t="str">
        <f t="shared" si="13"/>
        <v>OK</v>
      </c>
      <c r="H342" s="121" t="str">
        <f t="shared" si="12"/>
        <v>OK</v>
      </c>
      <c r="I342" s="121" t="str">
        <f>IF(AND($C342&gt;0, NOT($C$177&gt;0)), "Row " &amp; ROW($C$177) &amp; " should be positive!", "OK")</f>
        <v>OK</v>
      </c>
    </row>
    <row r="343" spans="1:9" x14ac:dyDescent="0.2">
      <c r="A343" s="4" t="s">
        <v>12</v>
      </c>
      <c r="B343" s="5" t="s">
        <v>254</v>
      </c>
      <c r="C343" s="112">
        <f xml:space="preserve"> SUM($C$346, $C$349, $C$352, $C$355, $C$358)</f>
        <v>0</v>
      </c>
      <c r="D343" s="110" t="s">
        <v>634</v>
      </c>
      <c r="E343" s="6"/>
      <c r="F343" s="123">
        <f>SUM($C$343) - SUM($C$346, $C$349, $C$352, $C$355, $C$358)</f>
        <v>0</v>
      </c>
      <c r="G343" s="121" t="str">
        <f t="shared" si="13"/>
        <v>OK</v>
      </c>
      <c r="H343" s="121" t="str">
        <f t="shared" si="12"/>
        <v>OK</v>
      </c>
      <c r="I343" s="121" t="str">
        <f>IF(AND($C343&gt;0, NOT($C$178&gt;0)), "Row " &amp; ROW($C$178) &amp; " should be positive!", "OK")</f>
        <v>OK</v>
      </c>
    </row>
    <row r="344" spans="1:9" x14ac:dyDescent="0.2">
      <c r="A344" s="4" t="s">
        <v>13</v>
      </c>
      <c r="B344" s="5" t="s">
        <v>254</v>
      </c>
      <c r="C344" s="112">
        <f xml:space="preserve"> SUM($C$347, $C$350, $C$353, $C$356, $C$359)</f>
        <v>0</v>
      </c>
      <c r="D344" s="110" t="s">
        <v>634</v>
      </c>
      <c r="E344" s="6"/>
      <c r="F344" s="123">
        <f>SUM($C$344) - SUM($C$347, $C$350, $C$353, $C$356, $C$359)</f>
        <v>0</v>
      </c>
      <c r="G344" s="121" t="str">
        <f t="shared" si="13"/>
        <v>OK</v>
      </c>
      <c r="H344" s="121" t="str">
        <f t="shared" si="12"/>
        <v>OK</v>
      </c>
      <c r="I344" s="121" t="str">
        <f>IF(AND($C344&gt;0, NOT($C$179&gt;0)), "Row " &amp; ROW($C$179) &amp; " should be positive!", "OK")</f>
        <v>OK</v>
      </c>
    </row>
    <row r="345" spans="1:9" x14ac:dyDescent="0.2">
      <c r="A345" s="4" t="s">
        <v>1</v>
      </c>
      <c r="B345" s="5" t="s">
        <v>255</v>
      </c>
      <c r="C345" s="113">
        <v>0</v>
      </c>
      <c r="D345" s="110" t="s">
        <v>634</v>
      </c>
      <c r="E345" s="6"/>
      <c r="G345" s="121" t="str">
        <f t="shared" si="13"/>
        <v>OK</v>
      </c>
      <c r="H345" s="121" t="str">
        <f t="shared" si="12"/>
        <v>OK</v>
      </c>
      <c r="I345" s="121" t="str">
        <f>IF(AND($C345&gt;0, NOT($C$180&gt;0)), "Row " &amp; ROW($C$180) &amp; " should be positive!", "OK")</f>
        <v>OK</v>
      </c>
    </row>
    <row r="346" spans="1:9" x14ac:dyDescent="0.2">
      <c r="A346" s="4" t="s">
        <v>12</v>
      </c>
      <c r="B346" s="5" t="s">
        <v>255</v>
      </c>
      <c r="C346" s="113">
        <v>0</v>
      </c>
      <c r="D346" s="110" t="s">
        <v>634</v>
      </c>
      <c r="E346" s="6"/>
      <c r="G346" s="121" t="str">
        <f t="shared" si="13"/>
        <v>OK</v>
      </c>
      <c r="H346" s="121" t="str">
        <f t="shared" si="12"/>
        <v>OK</v>
      </c>
      <c r="I346" s="121" t="str">
        <f>IF(AND($C346&gt;0, NOT($C$181&gt;0)), "Row " &amp; ROW($C$181) &amp; " should be positive!", "OK")</f>
        <v>OK</v>
      </c>
    </row>
    <row r="347" spans="1:9" x14ac:dyDescent="0.2">
      <c r="A347" s="4" t="s">
        <v>13</v>
      </c>
      <c r="B347" s="5" t="s">
        <v>255</v>
      </c>
      <c r="C347" s="113">
        <v>0</v>
      </c>
      <c r="D347" s="110" t="s">
        <v>634</v>
      </c>
      <c r="E347" s="6"/>
      <c r="G347" s="121" t="str">
        <f t="shared" si="13"/>
        <v>OK</v>
      </c>
      <c r="H347" s="121" t="str">
        <f t="shared" si="12"/>
        <v>OK</v>
      </c>
      <c r="I347" s="121" t="str">
        <f>IF(AND($C347&gt;0, NOT($C$182&gt;0)), "Row " &amp; ROW($C$182) &amp; " should be positive!", "OK")</f>
        <v>OK</v>
      </c>
    </row>
    <row r="348" spans="1:9" x14ac:dyDescent="0.2">
      <c r="A348" s="4" t="s">
        <v>1</v>
      </c>
      <c r="B348" s="5" t="s">
        <v>256</v>
      </c>
      <c r="C348" s="113">
        <v>0</v>
      </c>
      <c r="D348" s="110" t="s">
        <v>634</v>
      </c>
      <c r="E348" s="6"/>
      <c r="G348" s="121" t="str">
        <f t="shared" si="13"/>
        <v>OK</v>
      </c>
      <c r="H348" s="121" t="str">
        <f t="shared" ref="H348:H411" si="14">IF(AND($C348&gt;0, $D348= "NA"), "Flag should be OK", "OK")</f>
        <v>OK</v>
      </c>
      <c r="I348" s="121" t="str">
        <f>IF(AND($C348&gt;0, NOT($C$183&gt;0)), "Row " &amp; ROW($C$183) &amp; " should be positive!", "OK")</f>
        <v>OK</v>
      </c>
    </row>
    <row r="349" spans="1:9" x14ac:dyDescent="0.2">
      <c r="A349" s="4" t="s">
        <v>12</v>
      </c>
      <c r="B349" s="5" t="s">
        <v>256</v>
      </c>
      <c r="C349" s="113">
        <v>0</v>
      </c>
      <c r="D349" s="110" t="s">
        <v>634</v>
      </c>
      <c r="E349" s="6"/>
      <c r="G349" s="121" t="str">
        <f t="shared" si="13"/>
        <v>OK</v>
      </c>
      <c r="H349" s="121" t="str">
        <f t="shared" si="14"/>
        <v>OK</v>
      </c>
      <c r="I349" s="121" t="str">
        <f>IF(AND($C349&gt;0, NOT($C$184&gt;0)), "Row " &amp; ROW($C$184) &amp; " should be positive!", "OK")</f>
        <v>OK</v>
      </c>
    </row>
    <row r="350" spans="1:9" x14ac:dyDescent="0.2">
      <c r="A350" s="4" t="s">
        <v>13</v>
      </c>
      <c r="B350" s="5" t="s">
        <v>256</v>
      </c>
      <c r="C350" s="113">
        <v>0</v>
      </c>
      <c r="D350" s="110" t="s">
        <v>634</v>
      </c>
      <c r="E350" s="6"/>
      <c r="G350" s="121" t="str">
        <f t="shared" si="13"/>
        <v>OK</v>
      </c>
      <c r="H350" s="121" t="str">
        <f t="shared" si="14"/>
        <v>OK</v>
      </c>
      <c r="I350" s="121" t="str">
        <f>IF(AND($C350&gt;0, NOT($C$185&gt;0)), "Row " &amp; ROW($C$185) &amp; " should be positive!", "OK")</f>
        <v>OK</v>
      </c>
    </row>
    <row r="351" spans="1:9" x14ac:dyDescent="0.2">
      <c r="A351" s="4" t="s">
        <v>1</v>
      </c>
      <c r="B351" s="5" t="s">
        <v>257</v>
      </c>
      <c r="C351" s="113">
        <v>0</v>
      </c>
      <c r="D351" s="110" t="s">
        <v>634</v>
      </c>
      <c r="E351" s="6"/>
      <c r="G351" s="121" t="str">
        <f t="shared" si="13"/>
        <v>OK</v>
      </c>
      <c r="H351" s="121" t="str">
        <f t="shared" si="14"/>
        <v>OK</v>
      </c>
      <c r="I351" s="121" t="str">
        <f>IF(AND($C351&gt;0, NOT($C$186&gt;0)), "Row " &amp; ROW($C$186) &amp; " should be positive!", "OK")</f>
        <v>OK</v>
      </c>
    </row>
    <row r="352" spans="1:9" x14ac:dyDescent="0.2">
      <c r="A352" s="4" t="s">
        <v>12</v>
      </c>
      <c r="B352" s="5" t="s">
        <v>257</v>
      </c>
      <c r="C352" s="113">
        <v>0</v>
      </c>
      <c r="D352" s="110" t="s">
        <v>634</v>
      </c>
      <c r="E352" s="6"/>
      <c r="G352" s="121" t="str">
        <f t="shared" si="13"/>
        <v>OK</v>
      </c>
      <c r="H352" s="121" t="str">
        <f t="shared" si="14"/>
        <v>OK</v>
      </c>
      <c r="I352" s="121" t="str">
        <f>IF(AND($C352&gt;0, NOT($C$187&gt;0)), "Row " &amp; ROW($C$187) &amp; " should be positive!", "OK")</f>
        <v>OK</v>
      </c>
    </row>
    <row r="353" spans="1:9" x14ac:dyDescent="0.2">
      <c r="A353" s="4" t="s">
        <v>13</v>
      </c>
      <c r="B353" s="5" t="s">
        <v>257</v>
      </c>
      <c r="C353" s="113">
        <v>0</v>
      </c>
      <c r="D353" s="110" t="s">
        <v>634</v>
      </c>
      <c r="E353" s="6"/>
      <c r="G353" s="121" t="str">
        <f t="shared" si="13"/>
        <v>OK</v>
      </c>
      <c r="H353" s="121" t="str">
        <f t="shared" si="14"/>
        <v>OK</v>
      </c>
      <c r="I353" s="121" t="str">
        <f>IF(AND($C353&gt;0, NOT($C$188&gt;0)), "Row " &amp; ROW($C$188) &amp; " should be positive!", "OK")</f>
        <v>OK</v>
      </c>
    </row>
    <row r="354" spans="1:9" x14ac:dyDescent="0.2">
      <c r="A354" s="4" t="s">
        <v>1</v>
      </c>
      <c r="B354" s="5" t="s">
        <v>258</v>
      </c>
      <c r="C354" s="113">
        <v>0</v>
      </c>
      <c r="D354" s="110" t="s">
        <v>634</v>
      </c>
      <c r="E354" s="6"/>
      <c r="G354" s="121" t="str">
        <f t="shared" si="13"/>
        <v>OK</v>
      </c>
      <c r="H354" s="121" t="str">
        <f t="shared" si="14"/>
        <v>OK</v>
      </c>
      <c r="I354" s="121" t="str">
        <f>IF(AND($C354&gt;0, NOT($C$189&gt;0)), "Row " &amp; ROW($C$189) &amp; " should be positive!", "OK")</f>
        <v>OK</v>
      </c>
    </row>
    <row r="355" spans="1:9" x14ac:dyDescent="0.2">
      <c r="A355" s="4" t="s">
        <v>12</v>
      </c>
      <c r="B355" s="5" t="s">
        <v>258</v>
      </c>
      <c r="C355" s="113">
        <v>0</v>
      </c>
      <c r="D355" s="110" t="s">
        <v>634</v>
      </c>
      <c r="E355" s="6"/>
      <c r="G355" s="121" t="str">
        <f t="shared" si="13"/>
        <v>OK</v>
      </c>
      <c r="H355" s="121" t="str">
        <f t="shared" si="14"/>
        <v>OK</v>
      </c>
      <c r="I355" s="121" t="str">
        <f>IF(AND($C355&gt;0, NOT($C$190&gt;0)), "Row " &amp; ROW($C$190) &amp; " should be positive!", "OK")</f>
        <v>OK</v>
      </c>
    </row>
    <row r="356" spans="1:9" x14ac:dyDescent="0.2">
      <c r="A356" s="4" t="s">
        <v>13</v>
      </c>
      <c r="B356" s="5" t="s">
        <v>258</v>
      </c>
      <c r="C356" s="113">
        <v>0</v>
      </c>
      <c r="D356" s="110" t="s">
        <v>634</v>
      </c>
      <c r="E356" s="6"/>
      <c r="G356" s="121" t="str">
        <f t="shared" si="13"/>
        <v>OK</v>
      </c>
      <c r="H356" s="121" t="str">
        <f t="shared" si="14"/>
        <v>OK</v>
      </c>
      <c r="I356" s="121" t="str">
        <f>IF(AND($C356&gt;0, NOT($C$191&gt;0)), "Row " &amp; ROW($C$191) &amp; " should be positive!", "OK")</f>
        <v>OK</v>
      </c>
    </row>
    <row r="357" spans="1:9" x14ac:dyDescent="0.2">
      <c r="A357" s="4" t="s">
        <v>1</v>
      </c>
      <c r="B357" s="5" t="s">
        <v>259</v>
      </c>
      <c r="C357" s="113">
        <v>0</v>
      </c>
      <c r="D357" s="110" t="s">
        <v>634</v>
      </c>
      <c r="E357" s="6"/>
      <c r="G357" s="121" t="str">
        <f t="shared" si="13"/>
        <v>OK</v>
      </c>
      <c r="H357" s="121" t="str">
        <f t="shared" si="14"/>
        <v>OK</v>
      </c>
      <c r="I357" s="121" t="str">
        <f>IF(AND($C357&gt;0, NOT($C$192&gt;0)), "Row " &amp; ROW($C$192) &amp; " should be positive!", "OK")</f>
        <v>OK</v>
      </c>
    </row>
    <row r="358" spans="1:9" x14ac:dyDescent="0.2">
      <c r="A358" s="4" t="s">
        <v>12</v>
      </c>
      <c r="B358" s="5" t="s">
        <v>259</v>
      </c>
      <c r="C358" s="113">
        <v>0</v>
      </c>
      <c r="D358" s="110" t="s">
        <v>634</v>
      </c>
      <c r="E358" s="6"/>
      <c r="G358" s="121" t="str">
        <f t="shared" si="13"/>
        <v>OK</v>
      </c>
      <c r="H358" s="121" t="str">
        <f t="shared" si="14"/>
        <v>OK</v>
      </c>
      <c r="I358" s="121" t="str">
        <f>IF(AND($C358&gt;0, NOT($C$193&gt;0)), "Row " &amp; ROW($C$193) &amp; " should be positive!", "OK")</f>
        <v>OK</v>
      </c>
    </row>
    <row r="359" spans="1:9" x14ac:dyDescent="0.2">
      <c r="A359" s="4" t="s">
        <v>13</v>
      </c>
      <c r="B359" s="5" t="s">
        <v>259</v>
      </c>
      <c r="C359" s="113">
        <v>0</v>
      </c>
      <c r="D359" s="110" t="s">
        <v>634</v>
      </c>
      <c r="E359" s="6"/>
      <c r="G359" s="121" t="str">
        <f t="shared" si="13"/>
        <v>OK</v>
      </c>
      <c r="H359" s="121" t="str">
        <f t="shared" si="14"/>
        <v>OK</v>
      </c>
      <c r="I359" s="121" t="str">
        <f>IF(AND($C359&gt;0, NOT($C$194&gt;0)), "Row " &amp; ROW($C$194) &amp; " should be positive!", "OK")</f>
        <v>OK</v>
      </c>
    </row>
    <row r="360" spans="1:9" x14ac:dyDescent="0.2">
      <c r="A360" s="4" t="s">
        <v>1</v>
      </c>
      <c r="B360" s="5" t="s">
        <v>260</v>
      </c>
      <c r="C360" s="113">
        <v>0</v>
      </c>
      <c r="D360" s="110" t="s">
        <v>634</v>
      </c>
      <c r="E360" s="6"/>
      <c r="G360" s="121" t="str">
        <f t="shared" si="13"/>
        <v>OK</v>
      </c>
      <c r="H360" s="121" t="str">
        <f t="shared" si="14"/>
        <v>OK</v>
      </c>
      <c r="I360" s="121" t="str">
        <f>IF(AND($C360&gt;0, NOT($C$195&gt;0)), "Row " &amp; ROW($C$195) &amp; " should be positive!", "OK")</f>
        <v>OK</v>
      </c>
    </row>
    <row r="361" spans="1:9" x14ac:dyDescent="0.2">
      <c r="A361" s="4" t="s">
        <v>12</v>
      </c>
      <c r="B361" s="5" t="s">
        <v>260</v>
      </c>
      <c r="C361" s="113">
        <v>0</v>
      </c>
      <c r="D361" s="110" t="s">
        <v>634</v>
      </c>
      <c r="E361" s="6"/>
      <c r="G361" s="121" t="str">
        <f t="shared" si="13"/>
        <v>OK</v>
      </c>
      <c r="H361" s="121" t="str">
        <f t="shared" si="14"/>
        <v>OK</v>
      </c>
      <c r="I361" s="121" t="str">
        <f>IF(AND($C361&gt;0, NOT($C$196&gt;0)), "Row " &amp; ROW($C$196) &amp; " should be positive!", "OK")</f>
        <v>OK</v>
      </c>
    </row>
    <row r="362" spans="1:9" x14ac:dyDescent="0.2">
      <c r="A362" s="4" t="s">
        <v>13</v>
      </c>
      <c r="B362" s="5" t="s">
        <v>260</v>
      </c>
      <c r="C362" s="113">
        <v>0</v>
      </c>
      <c r="D362" s="110" t="s">
        <v>634</v>
      </c>
      <c r="E362" s="6"/>
      <c r="G362" s="121" t="str">
        <f t="shared" si="13"/>
        <v>OK</v>
      </c>
      <c r="H362" s="121" t="str">
        <f t="shared" si="14"/>
        <v>OK</v>
      </c>
      <c r="I362" s="121" t="str">
        <f>IF(AND($C362&gt;0, NOT($C$197&gt;0)), "Row " &amp; ROW($C$197) &amp; " should be positive!", "OK")</f>
        <v>OK</v>
      </c>
    </row>
    <row r="363" spans="1:9" x14ac:dyDescent="0.2">
      <c r="A363" s="4" t="s">
        <v>1</v>
      </c>
      <c r="B363" s="5" t="s">
        <v>261</v>
      </c>
      <c r="C363" s="113">
        <v>0</v>
      </c>
      <c r="D363" s="110" t="s">
        <v>634</v>
      </c>
      <c r="E363" s="6"/>
      <c r="G363" s="121" t="str">
        <f t="shared" si="13"/>
        <v>OK</v>
      </c>
      <c r="H363" s="121" t="str">
        <f t="shared" si="14"/>
        <v>OK</v>
      </c>
      <c r="I363" s="121" t="str">
        <f>IF(AND($C363&gt;0, NOT($C$198&gt;0)), "Row " &amp; ROW($C$198) &amp; " should be positive!", "OK")</f>
        <v>OK</v>
      </c>
    </row>
    <row r="364" spans="1:9" x14ac:dyDescent="0.2">
      <c r="A364" s="4" t="s">
        <v>12</v>
      </c>
      <c r="B364" s="5" t="s">
        <v>261</v>
      </c>
      <c r="C364" s="113">
        <v>0</v>
      </c>
      <c r="D364" s="110" t="s">
        <v>634</v>
      </c>
      <c r="E364" s="6"/>
      <c r="G364" s="121" t="str">
        <f t="shared" si="13"/>
        <v>OK</v>
      </c>
      <c r="H364" s="121" t="str">
        <f t="shared" si="14"/>
        <v>OK</v>
      </c>
      <c r="I364" s="121" t="str">
        <f>IF(AND($C364&gt;0, NOT($C$199&gt;0)), "Row " &amp; ROW($C$199) &amp; " should be positive!", "OK")</f>
        <v>OK</v>
      </c>
    </row>
    <row r="365" spans="1:9" x14ac:dyDescent="0.2">
      <c r="A365" s="4" t="s">
        <v>13</v>
      </c>
      <c r="B365" s="5" t="s">
        <v>261</v>
      </c>
      <c r="C365" s="113">
        <v>0</v>
      </c>
      <c r="D365" s="110" t="s">
        <v>634</v>
      </c>
      <c r="E365" s="6"/>
      <c r="G365" s="121" t="str">
        <f t="shared" si="13"/>
        <v>OK</v>
      </c>
      <c r="H365" s="121" t="str">
        <f t="shared" si="14"/>
        <v>OK</v>
      </c>
      <c r="I365" s="121" t="str">
        <f>IF(AND($C365&gt;0, NOT($C$200&gt;0)), "Row " &amp; ROW($C$200) &amp; " should be positive!", "OK")</f>
        <v>OK</v>
      </c>
    </row>
    <row r="366" spans="1:9" x14ac:dyDescent="0.2">
      <c r="A366" s="4" t="s">
        <v>1</v>
      </c>
      <c r="B366" s="5" t="s">
        <v>262</v>
      </c>
      <c r="C366" s="112">
        <f xml:space="preserve"> SUM($C$393, $C$396, $C$399, $C$402, $C$405, $C$408, $C$411)</f>
        <v>0</v>
      </c>
      <c r="D366" s="110" t="s">
        <v>634</v>
      </c>
      <c r="E366" s="6"/>
      <c r="F366" s="123">
        <f>SUM($C$366) - SUM($C$369, $C$387, $C$390)</f>
        <v>0</v>
      </c>
      <c r="G366" s="121" t="str">
        <f t="shared" si="13"/>
        <v>OK</v>
      </c>
      <c r="H366" s="121" t="str">
        <f t="shared" si="14"/>
        <v>OK</v>
      </c>
      <c r="I366" s="121" t="str">
        <f>IF(AND($C366&gt;0, NOT($C$201&gt;0)), "Row " &amp; ROW($C$201) &amp; " should be positive!", "OK")</f>
        <v>OK</v>
      </c>
    </row>
    <row r="367" spans="1:9" x14ac:dyDescent="0.2">
      <c r="A367" s="4" t="s">
        <v>12</v>
      </c>
      <c r="B367" s="5" t="s">
        <v>262</v>
      </c>
      <c r="C367" s="112">
        <f xml:space="preserve"> SUM($C$394, $C$397, $C$400, $C$403, $C$406, $C$409, $C$412)</f>
        <v>0</v>
      </c>
      <c r="D367" s="110" t="s">
        <v>634</v>
      </c>
      <c r="E367" s="6"/>
      <c r="F367" s="123">
        <f>SUM($C$367) - SUM($C$370, $C$388, $C$391)</f>
        <v>0</v>
      </c>
      <c r="G367" s="121" t="str">
        <f t="shared" si="13"/>
        <v>OK</v>
      </c>
      <c r="H367" s="121" t="str">
        <f t="shared" si="14"/>
        <v>OK</v>
      </c>
      <c r="I367" s="121" t="str">
        <f>IF(AND($C367&gt;0, NOT($C$202&gt;0)), "Row " &amp; ROW($C$202) &amp; " should be positive!", "OK")</f>
        <v>OK</v>
      </c>
    </row>
    <row r="368" spans="1:9" x14ac:dyDescent="0.2">
      <c r="A368" s="4" t="s">
        <v>13</v>
      </c>
      <c r="B368" s="5" t="s">
        <v>262</v>
      </c>
      <c r="C368" s="112">
        <f xml:space="preserve"> SUM($C$395, $C$398, $C$401, $C$404, $C$407, $C$410, $C$413)</f>
        <v>0</v>
      </c>
      <c r="D368" s="110" t="s">
        <v>634</v>
      </c>
      <c r="E368" s="6"/>
      <c r="F368" s="123">
        <f>SUM($C$368) - SUM($C$371, $C$389, $C$392)</f>
        <v>0</v>
      </c>
      <c r="G368" s="121" t="str">
        <f t="shared" si="13"/>
        <v>OK</v>
      </c>
      <c r="H368" s="121" t="str">
        <f t="shared" si="14"/>
        <v>OK</v>
      </c>
      <c r="I368" s="121" t="str">
        <f>IF(AND($C368&gt;0, NOT($C$203&gt;0)), "Row " &amp; ROW($C$203) &amp; " should be positive!", "OK")</f>
        <v>OK</v>
      </c>
    </row>
    <row r="369" spans="1:9" x14ac:dyDescent="0.2">
      <c r="A369" s="4" t="s">
        <v>1</v>
      </c>
      <c r="B369" s="5" t="s">
        <v>263</v>
      </c>
      <c r="C369" s="112">
        <f xml:space="preserve"> SUM($C$372, $C$375, $C$378, $C$381, $C$384)</f>
        <v>0</v>
      </c>
      <c r="D369" s="110" t="s">
        <v>634</v>
      </c>
      <c r="E369" s="6"/>
      <c r="F369" s="123">
        <f>SUM($C$366) - SUM($C$393, $C$396, $C$399, $C$402, $C$405, $C$408, $C$411)</f>
        <v>0</v>
      </c>
      <c r="G369" s="121" t="str">
        <f t="shared" si="13"/>
        <v>OK</v>
      </c>
      <c r="H369" s="121" t="str">
        <f t="shared" si="14"/>
        <v>OK</v>
      </c>
      <c r="I369" s="121" t="str">
        <f>IF(AND($C369&gt;0, NOT($C$204&gt;0)), "Row " &amp; ROW($C$204) &amp; " should be positive!", "OK")</f>
        <v>OK</v>
      </c>
    </row>
    <row r="370" spans="1:9" x14ac:dyDescent="0.2">
      <c r="A370" s="4" t="s">
        <v>12</v>
      </c>
      <c r="B370" s="5" t="s">
        <v>263</v>
      </c>
      <c r="C370" s="112">
        <f xml:space="preserve"> SUM($C$373, $C$376, $C$379, $C$382, $C$385)</f>
        <v>0</v>
      </c>
      <c r="D370" s="110" t="s">
        <v>634</v>
      </c>
      <c r="E370" s="6"/>
      <c r="F370" s="123">
        <f>SUM($C$367) - SUM($C$394, $C$397, $C$400, $C$403, $C$406, $C$409, $C$412)</f>
        <v>0</v>
      </c>
      <c r="G370" s="121" t="str">
        <f t="shared" si="13"/>
        <v>OK</v>
      </c>
      <c r="H370" s="121" t="str">
        <f t="shared" si="14"/>
        <v>OK</v>
      </c>
      <c r="I370" s="121" t="str">
        <f>IF(AND($C370&gt;0, NOT($C$205&gt;0)), "Row " &amp; ROW($C$205) &amp; " should be positive!", "OK")</f>
        <v>OK</v>
      </c>
    </row>
    <row r="371" spans="1:9" x14ac:dyDescent="0.2">
      <c r="A371" s="4" t="s">
        <v>13</v>
      </c>
      <c r="B371" s="5" t="s">
        <v>263</v>
      </c>
      <c r="C371" s="112">
        <f xml:space="preserve"> SUM($C$374, $C$377, $C$380, $C$383, $C$386)</f>
        <v>0</v>
      </c>
      <c r="D371" s="110" t="s">
        <v>634</v>
      </c>
      <c r="E371" s="6"/>
      <c r="F371" s="123">
        <f>SUM($C$368) - SUM($C$395, $C$398, $C$401, $C$404, $C$407, $C$410, $C$413)</f>
        <v>0</v>
      </c>
      <c r="G371" s="121" t="str">
        <f t="shared" si="13"/>
        <v>OK</v>
      </c>
      <c r="H371" s="121" t="str">
        <f t="shared" si="14"/>
        <v>OK</v>
      </c>
      <c r="I371" s="121" t="str">
        <f>IF(AND($C371&gt;0, NOT($C$206&gt;0)), "Row " &amp; ROW($C$206) &amp; " should be positive!", "OK")</f>
        <v>OK</v>
      </c>
    </row>
    <row r="372" spans="1:9" x14ac:dyDescent="0.2">
      <c r="A372" s="4" t="s">
        <v>1</v>
      </c>
      <c r="B372" s="5" t="s">
        <v>264</v>
      </c>
      <c r="C372" s="113">
        <v>0</v>
      </c>
      <c r="D372" s="110" t="s">
        <v>634</v>
      </c>
      <c r="E372" s="6"/>
      <c r="F372" s="123">
        <f>SUM($C$369) - SUM($C$372, $C$375, $C$378, $C$381, $C$384)</f>
        <v>0</v>
      </c>
      <c r="G372" s="121" t="str">
        <f t="shared" si="13"/>
        <v>OK</v>
      </c>
      <c r="H372" s="121" t="str">
        <f t="shared" si="14"/>
        <v>OK</v>
      </c>
      <c r="I372" s="121" t="str">
        <f>IF(AND($C372&gt;0, NOT($C$207&gt;0)), "Row " &amp; ROW($C$207) &amp; " should be positive!", "OK")</f>
        <v>OK</v>
      </c>
    </row>
    <row r="373" spans="1:9" x14ac:dyDescent="0.2">
      <c r="A373" s="4" t="s">
        <v>12</v>
      </c>
      <c r="B373" s="5" t="s">
        <v>264</v>
      </c>
      <c r="C373" s="113">
        <v>0</v>
      </c>
      <c r="D373" s="110" t="s">
        <v>634</v>
      </c>
      <c r="E373" s="6"/>
      <c r="F373" s="123">
        <f>SUM($C$370) - SUM($C$373, $C$376, $C$379, $C$382, $C$385)</f>
        <v>0</v>
      </c>
      <c r="G373" s="121" t="str">
        <f t="shared" si="13"/>
        <v>OK</v>
      </c>
      <c r="H373" s="121" t="str">
        <f t="shared" si="14"/>
        <v>OK</v>
      </c>
      <c r="I373" s="121" t="str">
        <f>IF(AND($C373&gt;0, NOT($C$208&gt;0)), "Row " &amp; ROW($C$208) &amp; " should be positive!", "OK")</f>
        <v>OK</v>
      </c>
    </row>
    <row r="374" spans="1:9" x14ac:dyDescent="0.2">
      <c r="A374" s="4" t="s">
        <v>13</v>
      </c>
      <c r="B374" s="5" t="s">
        <v>264</v>
      </c>
      <c r="C374" s="113">
        <v>0</v>
      </c>
      <c r="D374" s="110" t="s">
        <v>634</v>
      </c>
      <c r="E374" s="6"/>
      <c r="F374" s="123">
        <f>SUM($C$371) - SUM($C$374, $C$377, $C$380, $C$383, $C$386)</f>
        <v>0</v>
      </c>
      <c r="G374" s="121" t="str">
        <f t="shared" si="13"/>
        <v>OK</v>
      </c>
      <c r="H374" s="121" t="str">
        <f t="shared" si="14"/>
        <v>OK</v>
      </c>
      <c r="I374" s="121" t="str">
        <f>IF(AND($C374&gt;0, NOT($C$209&gt;0)), "Row " &amp; ROW($C$209) &amp; " should be positive!", "OK")</f>
        <v>OK</v>
      </c>
    </row>
    <row r="375" spans="1:9" x14ac:dyDescent="0.2">
      <c r="A375" s="4" t="s">
        <v>1</v>
      </c>
      <c r="B375" s="5" t="s">
        <v>265</v>
      </c>
      <c r="C375" s="113">
        <v>0</v>
      </c>
      <c r="D375" s="110" t="s">
        <v>634</v>
      </c>
      <c r="E375" s="6"/>
      <c r="G375" s="121" t="str">
        <f t="shared" si="13"/>
        <v>OK</v>
      </c>
      <c r="H375" s="121" t="str">
        <f t="shared" si="14"/>
        <v>OK</v>
      </c>
      <c r="I375" s="121" t="str">
        <f>IF(AND($C375&gt;0, NOT($C$210&gt;0)), "Row " &amp; ROW($C$210) &amp; " should be positive!", "OK")</f>
        <v>OK</v>
      </c>
    </row>
    <row r="376" spans="1:9" x14ac:dyDescent="0.2">
      <c r="A376" s="4" t="s">
        <v>12</v>
      </c>
      <c r="B376" s="5" t="s">
        <v>265</v>
      </c>
      <c r="C376" s="113">
        <v>0</v>
      </c>
      <c r="D376" s="110" t="s">
        <v>634</v>
      </c>
      <c r="E376" s="6"/>
      <c r="G376" s="121" t="str">
        <f t="shared" si="13"/>
        <v>OK</v>
      </c>
      <c r="H376" s="121" t="str">
        <f t="shared" si="14"/>
        <v>OK</v>
      </c>
      <c r="I376" s="121" t="str">
        <f>IF(AND($C376&gt;0, NOT($C$211&gt;0)), "Row " &amp; ROW($C$211) &amp; " should be positive!", "OK")</f>
        <v>OK</v>
      </c>
    </row>
    <row r="377" spans="1:9" x14ac:dyDescent="0.2">
      <c r="A377" s="4" t="s">
        <v>13</v>
      </c>
      <c r="B377" s="5" t="s">
        <v>265</v>
      </c>
      <c r="C377" s="113">
        <v>0</v>
      </c>
      <c r="D377" s="110" t="s">
        <v>634</v>
      </c>
      <c r="E377" s="6"/>
      <c r="G377" s="121" t="str">
        <f t="shared" si="13"/>
        <v>OK</v>
      </c>
      <c r="H377" s="121" t="str">
        <f t="shared" si="14"/>
        <v>OK</v>
      </c>
      <c r="I377" s="121" t="str">
        <f>IF(AND($C377&gt;0, NOT($C$212&gt;0)), "Row " &amp; ROW($C$212) &amp; " should be positive!", "OK")</f>
        <v>OK</v>
      </c>
    </row>
    <row r="378" spans="1:9" x14ac:dyDescent="0.2">
      <c r="A378" s="4" t="s">
        <v>1</v>
      </c>
      <c r="B378" s="5" t="s">
        <v>266</v>
      </c>
      <c r="C378" s="113">
        <v>0</v>
      </c>
      <c r="D378" s="110" t="s">
        <v>634</v>
      </c>
      <c r="E378" s="6"/>
      <c r="G378" s="121" t="str">
        <f t="shared" si="13"/>
        <v>OK</v>
      </c>
      <c r="H378" s="121" t="str">
        <f t="shared" si="14"/>
        <v>OK</v>
      </c>
      <c r="I378" s="121" t="str">
        <f>IF(AND($C378&gt;0, NOT($C$213&gt;0)), "Row " &amp; ROW($C$213) &amp; " should be positive!", "OK")</f>
        <v>OK</v>
      </c>
    </row>
    <row r="379" spans="1:9" x14ac:dyDescent="0.2">
      <c r="A379" s="4" t="s">
        <v>12</v>
      </c>
      <c r="B379" s="5" t="s">
        <v>266</v>
      </c>
      <c r="C379" s="113">
        <v>0</v>
      </c>
      <c r="D379" s="110" t="s">
        <v>634</v>
      </c>
      <c r="E379" s="6"/>
      <c r="G379" s="121" t="str">
        <f t="shared" si="13"/>
        <v>OK</v>
      </c>
      <c r="H379" s="121" t="str">
        <f t="shared" si="14"/>
        <v>OK</v>
      </c>
      <c r="I379" s="121" t="str">
        <f>IF(AND($C379&gt;0, NOT($C$214&gt;0)), "Row " &amp; ROW($C$214) &amp; " should be positive!", "OK")</f>
        <v>OK</v>
      </c>
    </row>
    <row r="380" spans="1:9" x14ac:dyDescent="0.2">
      <c r="A380" s="4" t="s">
        <v>13</v>
      </c>
      <c r="B380" s="5" t="s">
        <v>266</v>
      </c>
      <c r="C380" s="113">
        <v>0</v>
      </c>
      <c r="D380" s="110" t="s">
        <v>634</v>
      </c>
      <c r="E380" s="6"/>
      <c r="G380" s="121" t="str">
        <f t="shared" si="13"/>
        <v>OK</v>
      </c>
      <c r="H380" s="121" t="str">
        <f t="shared" si="14"/>
        <v>OK</v>
      </c>
      <c r="I380" s="121" t="str">
        <f>IF(AND($C380&gt;0, NOT($C$215&gt;0)), "Row " &amp; ROW($C$215) &amp; " should be positive!", "OK")</f>
        <v>OK</v>
      </c>
    </row>
    <row r="381" spans="1:9" x14ac:dyDescent="0.2">
      <c r="A381" s="4" t="s">
        <v>1</v>
      </c>
      <c r="B381" s="5" t="s">
        <v>267</v>
      </c>
      <c r="C381" s="113">
        <v>0</v>
      </c>
      <c r="D381" s="110" t="s">
        <v>634</v>
      </c>
      <c r="E381" s="6"/>
      <c r="G381" s="121" t="str">
        <f t="shared" si="13"/>
        <v>OK</v>
      </c>
      <c r="H381" s="121" t="str">
        <f t="shared" si="14"/>
        <v>OK</v>
      </c>
      <c r="I381" s="121" t="str">
        <f>IF(AND($C381&gt;0, NOT($C$216&gt;0)), "Row " &amp; ROW($C$216) &amp; " should be positive!", "OK")</f>
        <v>OK</v>
      </c>
    </row>
    <row r="382" spans="1:9" x14ac:dyDescent="0.2">
      <c r="A382" s="4" t="s">
        <v>12</v>
      </c>
      <c r="B382" s="5" t="s">
        <v>267</v>
      </c>
      <c r="C382" s="113">
        <v>0</v>
      </c>
      <c r="D382" s="110" t="s">
        <v>634</v>
      </c>
      <c r="E382" s="6"/>
      <c r="G382" s="121" t="str">
        <f t="shared" si="13"/>
        <v>OK</v>
      </c>
      <c r="H382" s="121" t="str">
        <f t="shared" si="14"/>
        <v>OK</v>
      </c>
      <c r="I382" s="121" t="str">
        <f>IF(AND($C382&gt;0, NOT($C$217&gt;0)), "Row " &amp; ROW($C$217) &amp; " should be positive!", "OK")</f>
        <v>OK</v>
      </c>
    </row>
    <row r="383" spans="1:9" x14ac:dyDescent="0.2">
      <c r="A383" s="4" t="s">
        <v>13</v>
      </c>
      <c r="B383" s="5" t="s">
        <v>267</v>
      </c>
      <c r="C383" s="113">
        <v>0</v>
      </c>
      <c r="D383" s="110" t="s">
        <v>634</v>
      </c>
      <c r="E383" s="6"/>
      <c r="G383" s="121" t="str">
        <f t="shared" si="13"/>
        <v>OK</v>
      </c>
      <c r="H383" s="121" t="str">
        <f t="shared" si="14"/>
        <v>OK</v>
      </c>
      <c r="I383" s="121" t="str">
        <f>IF(AND($C383&gt;0, NOT($C$218&gt;0)), "Row " &amp; ROW($C$218) &amp; " should be positive!", "OK")</f>
        <v>OK</v>
      </c>
    </row>
    <row r="384" spans="1:9" x14ac:dyDescent="0.2">
      <c r="A384" s="4" t="s">
        <v>1</v>
      </c>
      <c r="B384" s="5" t="s">
        <v>268</v>
      </c>
      <c r="C384" s="113">
        <v>0</v>
      </c>
      <c r="D384" s="110" t="s">
        <v>634</v>
      </c>
      <c r="E384" s="6"/>
      <c r="G384" s="121" t="str">
        <f t="shared" si="13"/>
        <v>OK</v>
      </c>
      <c r="H384" s="121" t="str">
        <f t="shared" si="14"/>
        <v>OK</v>
      </c>
      <c r="I384" s="121" t="str">
        <f>IF(AND($C384&gt;0, NOT($C$219&gt;0)), "Row " &amp; ROW($C$219) &amp; " should be positive!", "OK")</f>
        <v>OK</v>
      </c>
    </row>
    <row r="385" spans="1:9" x14ac:dyDescent="0.2">
      <c r="A385" s="4" t="s">
        <v>12</v>
      </c>
      <c r="B385" s="5" t="s">
        <v>268</v>
      </c>
      <c r="C385" s="113">
        <v>0</v>
      </c>
      <c r="D385" s="110" t="s">
        <v>634</v>
      </c>
      <c r="E385" s="6"/>
      <c r="G385" s="121" t="str">
        <f t="shared" si="13"/>
        <v>OK</v>
      </c>
      <c r="H385" s="121" t="str">
        <f t="shared" si="14"/>
        <v>OK</v>
      </c>
      <c r="I385" s="121" t="str">
        <f>IF(AND($C385&gt;0, NOT($C$220&gt;0)), "Row " &amp; ROW($C$220) &amp; " should be positive!", "OK")</f>
        <v>OK</v>
      </c>
    </row>
    <row r="386" spans="1:9" x14ac:dyDescent="0.2">
      <c r="A386" s="4" t="s">
        <v>13</v>
      </c>
      <c r="B386" s="5" t="s">
        <v>268</v>
      </c>
      <c r="C386" s="113">
        <v>0</v>
      </c>
      <c r="D386" s="110" t="s">
        <v>634</v>
      </c>
      <c r="E386" s="6"/>
      <c r="G386" s="121" t="str">
        <f t="shared" si="13"/>
        <v>OK</v>
      </c>
      <c r="H386" s="121" t="str">
        <f t="shared" si="14"/>
        <v>OK</v>
      </c>
      <c r="I386" s="121" t="str">
        <f>IF(AND($C386&gt;0, NOT($C$221&gt;0)), "Row " &amp; ROW($C$221) &amp; " should be positive!", "OK")</f>
        <v>OK</v>
      </c>
    </row>
    <row r="387" spans="1:9" x14ac:dyDescent="0.2">
      <c r="A387" s="4" t="s">
        <v>1</v>
      </c>
      <c r="B387" s="5" t="s">
        <v>269</v>
      </c>
      <c r="C387" s="113">
        <v>0</v>
      </c>
      <c r="D387" s="110" t="s">
        <v>634</v>
      </c>
      <c r="E387" s="6"/>
      <c r="G387" s="121" t="str">
        <f t="shared" si="13"/>
        <v>OK</v>
      </c>
      <c r="H387" s="121" t="str">
        <f t="shared" si="14"/>
        <v>OK</v>
      </c>
      <c r="I387" s="121" t="str">
        <f>IF(AND($C387&gt;0, NOT($C$222&gt;0)), "Row " &amp; ROW($C$222) &amp; " should be positive!", "OK")</f>
        <v>OK</v>
      </c>
    </row>
    <row r="388" spans="1:9" x14ac:dyDescent="0.2">
      <c r="A388" s="4" t="s">
        <v>12</v>
      </c>
      <c r="B388" s="5" t="s">
        <v>269</v>
      </c>
      <c r="C388" s="113">
        <v>0</v>
      </c>
      <c r="D388" s="110" t="s">
        <v>634</v>
      </c>
      <c r="E388" s="6"/>
      <c r="G388" s="121" t="str">
        <f t="shared" si="13"/>
        <v>OK</v>
      </c>
      <c r="H388" s="121" t="str">
        <f t="shared" si="14"/>
        <v>OK</v>
      </c>
      <c r="I388" s="121" t="str">
        <f>IF(AND($C388&gt;0, NOT($C$223&gt;0)), "Row " &amp; ROW($C$223) &amp; " should be positive!", "OK")</f>
        <v>OK</v>
      </c>
    </row>
    <row r="389" spans="1:9" x14ac:dyDescent="0.2">
      <c r="A389" s="4" t="s">
        <v>13</v>
      </c>
      <c r="B389" s="5" t="s">
        <v>269</v>
      </c>
      <c r="C389" s="113">
        <v>0</v>
      </c>
      <c r="D389" s="110" t="s">
        <v>634</v>
      </c>
      <c r="E389" s="6"/>
      <c r="G389" s="121" t="str">
        <f t="shared" si="13"/>
        <v>OK</v>
      </c>
      <c r="H389" s="121" t="str">
        <f t="shared" si="14"/>
        <v>OK</v>
      </c>
      <c r="I389" s="121" t="str">
        <f>IF(AND($C389&gt;0, NOT($C$224&gt;0)), "Row " &amp; ROW($C$224) &amp; " should be positive!", "OK")</f>
        <v>OK</v>
      </c>
    </row>
    <row r="390" spans="1:9" x14ac:dyDescent="0.2">
      <c r="A390" s="4" t="s">
        <v>1</v>
      </c>
      <c r="B390" s="5" t="s">
        <v>270</v>
      </c>
      <c r="C390" s="113">
        <v>0</v>
      </c>
      <c r="D390" s="110" t="s">
        <v>634</v>
      </c>
      <c r="E390" s="6"/>
      <c r="G390" s="121" t="str">
        <f t="shared" ref="G390:G453" si="15">IF(OR(ISBLANK($C390), ISBLANK($D390)), "missing", "OK")</f>
        <v>OK</v>
      </c>
      <c r="H390" s="121" t="str">
        <f t="shared" si="14"/>
        <v>OK</v>
      </c>
      <c r="I390" s="121" t="str">
        <f>IF(AND($C390&gt;0, NOT($C$225&gt;0)), "Row " &amp; ROW($C$225) &amp; " should be positive!", "OK")</f>
        <v>OK</v>
      </c>
    </row>
    <row r="391" spans="1:9" x14ac:dyDescent="0.2">
      <c r="A391" s="4" t="s">
        <v>12</v>
      </c>
      <c r="B391" s="5" t="s">
        <v>270</v>
      </c>
      <c r="C391" s="113">
        <v>0</v>
      </c>
      <c r="D391" s="110" t="s">
        <v>634</v>
      </c>
      <c r="E391" s="6"/>
      <c r="G391" s="121" t="str">
        <f t="shared" si="15"/>
        <v>OK</v>
      </c>
      <c r="H391" s="121" t="str">
        <f t="shared" si="14"/>
        <v>OK</v>
      </c>
      <c r="I391" s="121" t="str">
        <f>IF(AND($C391&gt;0, NOT($C$226&gt;0)), "Row " &amp; ROW($C$226) &amp; " should be positive!", "OK")</f>
        <v>OK</v>
      </c>
    </row>
    <row r="392" spans="1:9" x14ac:dyDescent="0.2">
      <c r="A392" s="4" t="s">
        <v>13</v>
      </c>
      <c r="B392" s="5" t="s">
        <v>270</v>
      </c>
      <c r="C392" s="113">
        <v>0</v>
      </c>
      <c r="D392" s="110" t="s">
        <v>634</v>
      </c>
      <c r="E392" s="6"/>
      <c r="G392" s="121" t="str">
        <f t="shared" si="15"/>
        <v>OK</v>
      </c>
      <c r="H392" s="121" t="str">
        <f t="shared" si="14"/>
        <v>OK</v>
      </c>
      <c r="I392" s="121" t="str">
        <f>IF(AND($C392&gt;0, NOT($C$227&gt;0)), "Row " &amp; ROW($C$227) &amp; " should be positive!", "OK")</f>
        <v>OK</v>
      </c>
    </row>
    <row r="393" spans="1:9" x14ac:dyDescent="0.2">
      <c r="A393" s="4" t="s">
        <v>1</v>
      </c>
      <c r="B393" s="5" t="s">
        <v>271</v>
      </c>
      <c r="C393" s="113">
        <v>0</v>
      </c>
      <c r="D393" s="110" t="s">
        <v>634</v>
      </c>
      <c r="E393" s="6"/>
      <c r="G393" s="121" t="str">
        <f t="shared" si="15"/>
        <v>OK</v>
      </c>
      <c r="H393" s="121" t="str">
        <f t="shared" si="14"/>
        <v>OK</v>
      </c>
      <c r="I393" s="121" t="str">
        <f>IF(AND($C393&gt;0, NOT($C$228&gt;0)), "Row " &amp; ROW($C$228) &amp; " should be positive!", "OK")</f>
        <v>OK</v>
      </c>
    </row>
    <row r="394" spans="1:9" x14ac:dyDescent="0.2">
      <c r="A394" s="4" t="s">
        <v>12</v>
      </c>
      <c r="B394" s="5" t="s">
        <v>271</v>
      </c>
      <c r="C394" s="113">
        <v>0</v>
      </c>
      <c r="D394" s="110" t="s">
        <v>634</v>
      </c>
      <c r="E394" s="6"/>
      <c r="G394" s="121" t="str">
        <f t="shared" si="15"/>
        <v>OK</v>
      </c>
      <c r="H394" s="121" t="str">
        <f t="shared" si="14"/>
        <v>OK</v>
      </c>
      <c r="I394" s="121" t="str">
        <f>IF(AND($C394&gt;0, NOT($C$229&gt;0)), "Row " &amp; ROW($C$229) &amp; " should be positive!", "OK")</f>
        <v>OK</v>
      </c>
    </row>
    <row r="395" spans="1:9" x14ac:dyDescent="0.2">
      <c r="A395" s="4" t="s">
        <v>13</v>
      </c>
      <c r="B395" s="5" t="s">
        <v>271</v>
      </c>
      <c r="C395" s="113">
        <v>0</v>
      </c>
      <c r="D395" s="110" t="s">
        <v>634</v>
      </c>
      <c r="E395" s="6"/>
      <c r="G395" s="121" t="str">
        <f t="shared" si="15"/>
        <v>OK</v>
      </c>
      <c r="H395" s="121" t="str">
        <f t="shared" si="14"/>
        <v>OK</v>
      </c>
      <c r="I395" s="121" t="str">
        <f>IF(AND($C395&gt;0, NOT($C$230&gt;0)), "Row " &amp; ROW($C$230) &amp; " should be positive!", "OK")</f>
        <v>OK</v>
      </c>
    </row>
    <row r="396" spans="1:9" x14ac:dyDescent="0.2">
      <c r="A396" s="4" t="s">
        <v>1</v>
      </c>
      <c r="B396" s="5" t="s">
        <v>272</v>
      </c>
      <c r="C396" s="113">
        <v>0</v>
      </c>
      <c r="D396" s="110" t="s">
        <v>634</v>
      </c>
      <c r="E396" s="6"/>
      <c r="G396" s="121" t="str">
        <f t="shared" si="15"/>
        <v>OK</v>
      </c>
      <c r="H396" s="121" t="str">
        <f t="shared" si="14"/>
        <v>OK</v>
      </c>
      <c r="I396" s="121" t="str">
        <f>IF(AND($C396&gt;0, NOT($C$231&gt;0)), "Row " &amp; ROW($C$231) &amp; " should be positive!", "OK")</f>
        <v>OK</v>
      </c>
    </row>
    <row r="397" spans="1:9" x14ac:dyDescent="0.2">
      <c r="A397" s="4" t="s">
        <v>12</v>
      </c>
      <c r="B397" s="5" t="s">
        <v>272</v>
      </c>
      <c r="C397" s="113">
        <v>0</v>
      </c>
      <c r="D397" s="110" t="s">
        <v>634</v>
      </c>
      <c r="E397" s="6"/>
      <c r="G397" s="121" t="str">
        <f t="shared" si="15"/>
        <v>OK</v>
      </c>
      <c r="H397" s="121" t="str">
        <f t="shared" si="14"/>
        <v>OK</v>
      </c>
      <c r="I397" s="121" t="str">
        <f>IF(AND($C397&gt;0, NOT($C$232&gt;0)), "Row " &amp; ROW($C$232) &amp; " should be positive!", "OK")</f>
        <v>OK</v>
      </c>
    </row>
    <row r="398" spans="1:9" x14ac:dyDescent="0.2">
      <c r="A398" s="4" t="s">
        <v>13</v>
      </c>
      <c r="B398" s="5" t="s">
        <v>272</v>
      </c>
      <c r="C398" s="113">
        <v>0</v>
      </c>
      <c r="D398" s="110" t="s">
        <v>634</v>
      </c>
      <c r="E398" s="6"/>
      <c r="G398" s="121" t="str">
        <f t="shared" si="15"/>
        <v>OK</v>
      </c>
      <c r="H398" s="121" t="str">
        <f t="shared" si="14"/>
        <v>OK</v>
      </c>
      <c r="I398" s="121" t="str">
        <f>IF(AND($C398&gt;0, NOT($C$233&gt;0)), "Row " &amp; ROW($C$233) &amp; " should be positive!", "OK")</f>
        <v>OK</v>
      </c>
    </row>
    <row r="399" spans="1:9" x14ac:dyDescent="0.2">
      <c r="A399" s="4" t="s">
        <v>1</v>
      </c>
      <c r="B399" s="5" t="s">
        <v>273</v>
      </c>
      <c r="C399" s="113">
        <v>0</v>
      </c>
      <c r="D399" s="110" t="s">
        <v>634</v>
      </c>
      <c r="E399" s="6"/>
      <c r="G399" s="121" t="str">
        <f t="shared" si="15"/>
        <v>OK</v>
      </c>
      <c r="H399" s="121" t="str">
        <f t="shared" si="14"/>
        <v>OK</v>
      </c>
      <c r="I399" s="121" t="str">
        <f>IF(AND($C399&gt;0, NOT($C$234&gt;0)), "Row " &amp; ROW($C$234) &amp; " should be positive!", "OK")</f>
        <v>OK</v>
      </c>
    </row>
    <row r="400" spans="1:9" x14ac:dyDescent="0.2">
      <c r="A400" s="4" t="s">
        <v>12</v>
      </c>
      <c r="B400" s="5" t="s">
        <v>273</v>
      </c>
      <c r="C400" s="113">
        <v>0</v>
      </c>
      <c r="D400" s="110" t="s">
        <v>634</v>
      </c>
      <c r="E400" s="6"/>
      <c r="G400" s="121" t="str">
        <f t="shared" si="15"/>
        <v>OK</v>
      </c>
      <c r="H400" s="121" t="str">
        <f t="shared" si="14"/>
        <v>OK</v>
      </c>
      <c r="I400" s="121" t="str">
        <f>IF(AND($C400&gt;0, NOT($C$235&gt;0)), "Row " &amp; ROW($C$235) &amp; " should be positive!", "OK")</f>
        <v>OK</v>
      </c>
    </row>
    <row r="401" spans="1:9" x14ac:dyDescent="0.2">
      <c r="A401" s="4" t="s">
        <v>13</v>
      </c>
      <c r="B401" s="5" t="s">
        <v>273</v>
      </c>
      <c r="C401" s="113">
        <v>0</v>
      </c>
      <c r="D401" s="110" t="s">
        <v>634</v>
      </c>
      <c r="E401" s="6"/>
      <c r="G401" s="121" t="str">
        <f t="shared" si="15"/>
        <v>OK</v>
      </c>
      <c r="H401" s="121" t="str">
        <f t="shared" si="14"/>
        <v>OK</v>
      </c>
      <c r="I401" s="121" t="str">
        <f>IF(AND($C401&gt;0, NOT($C$236&gt;0)), "Row " &amp; ROW($C$236) &amp; " should be positive!", "OK")</f>
        <v>OK</v>
      </c>
    </row>
    <row r="402" spans="1:9" x14ac:dyDescent="0.2">
      <c r="A402" s="4" t="s">
        <v>1</v>
      </c>
      <c r="B402" s="5" t="s">
        <v>274</v>
      </c>
      <c r="C402" s="113">
        <v>0</v>
      </c>
      <c r="D402" s="110" t="s">
        <v>634</v>
      </c>
      <c r="E402" s="6"/>
      <c r="G402" s="121" t="str">
        <f t="shared" si="15"/>
        <v>OK</v>
      </c>
      <c r="H402" s="121" t="str">
        <f t="shared" si="14"/>
        <v>OK</v>
      </c>
      <c r="I402" s="121" t="str">
        <f>IF(AND($C402&gt;0, NOT($C$237&gt;0)), "Row " &amp; ROW($C$237) &amp; " should be positive!", "OK")</f>
        <v>OK</v>
      </c>
    </row>
    <row r="403" spans="1:9" x14ac:dyDescent="0.2">
      <c r="A403" s="4" t="s">
        <v>12</v>
      </c>
      <c r="B403" s="5" t="s">
        <v>274</v>
      </c>
      <c r="C403" s="113">
        <v>0</v>
      </c>
      <c r="D403" s="110" t="s">
        <v>634</v>
      </c>
      <c r="E403" s="6"/>
      <c r="G403" s="121" t="str">
        <f t="shared" si="15"/>
        <v>OK</v>
      </c>
      <c r="H403" s="121" t="str">
        <f t="shared" si="14"/>
        <v>OK</v>
      </c>
      <c r="I403" s="121" t="str">
        <f>IF(AND($C403&gt;0, NOT($C$238&gt;0)), "Row " &amp; ROW($C$238) &amp; " should be positive!", "OK")</f>
        <v>OK</v>
      </c>
    </row>
    <row r="404" spans="1:9" x14ac:dyDescent="0.2">
      <c r="A404" s="4" t="s">
        <v>13</v>
      </c>
      <c r="B404" s="5" t="s">
        <v>274</v>
      </c>
      <c r="C404" s="113">
        <v>0</v>
      </c>
      <c r="D404" s="110" t="s">
        <v>634</v>
      </c>
      <c r="E404" s="6"/>
      <c r="G404" s="121" t="str">
        <f t="shared" si="15"/>
        <v>OK</v>
      </c>
      <c r="H404" s="121" t="str">
        <f t="shared" si="14"/>
        <v>OK</v>
      </c>
      <c r="I404" s="121" t="str">
        <f>IF(AND($C404&gt;0, NOT($C$239&gt;0)), "Row " &amp; ROW($C$239) &amp; " should be positive!", "OK")</f>
        <v>OK</v>
      </c>
    </row>
    <row r="405" spans="1:9" x14ac:dyDescent="0.2">
      <c r="A405" s="4" t="s">
        <v>1</v>
      </c>
      <c r="B405" s="5" t="s">
        <v>275</v>
      </c>
      <c r="C405" s="113">
        <v>0</v>
      </c>
      <c r="D405" s="110" t="s">
        <v>634</v>
      </c>
      <c r="E405" s="6"/>
      <c r="G405" s="121" t="str">
        <f t="shared" si="15"/>
        <v>OK</v>
      </c>
      <c r="H405" s="121" t="str">
        <f t="shared" si="14"/>
        <v>OK</v>
      </c>
      <c r="I405" s="121" t="str">
        <f>IF(AND($C405&gt;0, NOT($C$240&gt;0)), "Row " &amp; ROW($C$240) &amp; " should be positive!", "OK")</f>
        <v>OK</v>
      </c>
    </row>
    <row r="406" spans="1:9" x14ac:dyDescent="0.2">
      <c r="A406" s="4" t="s">
        <v>12</v>
      </c>
      <c r="B406" s="5" t="s">
        <v>275</v>
      </c>
      <c r="C406" s="113">
        <v>0</v>
      </c>
      <c r="D406" s="110" t="s">
        <v>634</v>
      </c>
      <c r="E406" s="6"/>
      <c r="G406" s="121" t="str">
        <f t="shared" si="15"/>
        <v>OK</v>
      </c>
      <c r="H406" s="121" t="str">
        <f t="shared" si="14"/>
        <v>OK</v>
      </c>
      <c r="I406" s="121" t="str">
        <f>IF(AND($C406&gt;0, NOT($C$241&gt;0)), "Row " &amp; ROW($C$241) &amp; " should be positive!", "OK")</f>
        <v>OK</v>
      </c>
    </row>
    <row r="407" spans="1:9" x14ac:dyDescent="0.2">
      <c r="A407" s="4" t="s">
        <v>13</v>
      </c>
      <c r="B407" s="5" t="s">
        <v>275</v>
      </c>
      <c r="C407" s="113">
        <v>0</v>
      </c>
      <c r="D407" s="110" t="s">
        <v>634</v>
      </c>
      <c r="E407" s="6"/>
      <c r="G407" s="121" t="str">
        <f t="shared" si="15"/>
        <v>OK</v>
      </c>
      <c r="H407" s="121" t="str">
        <f t="shared" si="14"/>
        <v>OK</v>
      </c>
      <c r="I407" s="121" t="str">
        <f>IF(AND($C407&gt;0, NOT($C$242&gt;0)), "Row " &amp; ROW($C$242) &amp; " should be positive!", "OK")</f>
        <v>OK</v>
      </c>
    </row>
    <row r="408" spans="1:9" x14ac:dyDescent="0.2">
      <c r="A408" s="4" t="s">
        <v>1</v>
      </c>
      <c r="B408" s="5" t="s">
        <v>983</v>
      </c>
      <c r="C408" s="113">
        <v>0</v>
      </c>
      <c r="D408" s="110" t="s">
        <v>634</v>
      </c>
      <c r="E408" s="6"/>
      <c r="G408" s="121" t="str">
        <f t="shared" si="15"/>
        <v>OK</v>
      </c>
      <c r="H408" s="121" t="str">
        <f t="shared" si="14"/>
        <v>OK</v>
      </c>
      <c r="I408" s="121" t="str">
        <f>IF(AND($C408&gt;0, NOT($C$243&gt;0)), "Row " &amp; ROW($C$243) &amp; " should be positive!", "OK")</f>
        <v>OK</v>
      </c>
    </row>
    <row r="409" spans="1:9" x14ac:dyDescent="0.2">
      <c r="A409" s="4" t="s">
        <v>12</v>
      </c>
      <c r="B409" s="5" t="s">
        <v>983</v>
      </c>
      <c r="C409" s="113">
        <v>0</v>
      </c>
      <c r="D409" s="110" t="s">
        <v>634</v>
      </c>
      <c r="E409" s="6"/>
      <c r="G409" s="121" t="str">
        <f t="shared" si="15"/>
        <v>OK</v>
      </c>
      <c r="H409" s="121" t="str">
        <f t="shared" si="14"/>
        <v>OK</v>
      </c>
      <c r="I409" s="121" t="str">
        <f>IF(AND($C409&gt;0, NOT($C$244&gt;0)), "Row " &amp; ROW($C$244) &amp; " should be positive!", "OK")</f>
        <v>OK</v>
      </c>
    </row>
    <row r="410" spans="1:9" x14ac:dyDescent="0.2">
      <c r="A410" s="4" t="s">
        <v>13</v>
      </c>
      <c r="B410" s="5" t="s">
        <v>983</v>
      </c>
      <c r="C410" s="113">
        <v>0</v>
      </c>
      <c r="D410" s="110" t="s">
        <v>634</v>
      </c>
      <c r="E410" s="6"/>
      <c r="G410" s="121" t="str">
        <f t="shared" si="15"/>
        <v>OK</v>
      </c>
      <c r="H410" s="121" t="str">
        <f t="shared" si="14"/>
        <v>OK</v>
      </c>
      <c r="I410" s="121" t="str">
        <f>IF(AND($C410&gt;0, NOT($C$245&gt;0)), "Row " &amp; ROW($C$245) &amp; " should be positive!", "OK")</f>
        <v>OK</v>
      </c>
    </row>
    <row r="411" spans="1:9" x14ac:dyDescent="0.2">
      <c r="A411" s="4" t="s">
        <v>1</v>
      </c>
      <c r="B411" s="5" t="s">
        <v>987</v>
      </c>
      <c r="C411" s="113">
        <v>0</v>
      </c>
      <c r="D411" s="110" t="s">
        <v>634</v>
      </c>
      <c r="E411" s="6"/>
      <c r="G411" s="121" t="str">
        <f t="shared" si="15"/>
        <v>OK</v>
      </c>
      <c r="H411" s="121" t="str">
        <f t="shared" si="14"/>
        <v>OK</v>
      </c>
      <c r="I411" s="121" t="str">
        <f>IF(AND($C411&gt;0, NOT($C$246&gt;0)), "Row " &amp; ROW($C$246) &amp; " should be positive!", "OK")</f>
        <v>OK</v>
      </c>
    </row>
    <row r="412" spans="1:9" x14ac:dyDescent="0.2">
      <c r="A412" s="4" t="s">
        <v>12</v>
      </c>
      <c r="B412" s="5" t="s">
        <v>987</v>
      </c>
      <c r="C412" s="113">
        <v>0</v>
      </c>
      <c r="D412" s="110" t="s">
        <v>634</v>
      </c>
      <c r="E412" s="6"/>
      <c r="G412" s="121" t="str">
        <f t="shared" si="15"/>
        <v>OK</v>
      </c>
      <c r="H412" s="121" t="str">
        <f t="shared" ref="H412:H475" si="16">IF(AND($C412&gt;0, $D412= "NA"), "Flag should be OK", "OK")</f>
        <v>OK</v>
      </c>
      <c r="I412" s="121" t="str">
        <f>IF(AND($C412&gt;0, NOT($C$247&gt;0)), "Row " &amp; ROW($C$247) &amp; " should be positive!", "OK")</f>
        <v>OK</v>
      </c>
    </row>
    <row r="413" spans="1:9" x14ac:dyDescent="0.2">
      <c r="A413" s="4" t="s">
        <v>13</v>
      </c>
      <c r="B413" s="5" t="s">
        <v>987</v>
      </c>
      <c r="C413" s="113">
        <v>0</v>
      </c>
      <c r="D413" s="110" t="s">
        <v>634</v>
      </c>
      <c r="E413" s="6"/>
      <c r="G413" s="121" t="str">
        <f t="shared" si="15"/>
        <v>OK</v>
      </c>
      <c r="H413" s="121" t="str">
        <f t="shared" si="16"/>
        <v>OK</v>
      </c>
      <c r="I413" s="121" t="str">
        <f>IF(AND($C413&gt;0, NOT($C$248&gt;0)), "Row " &amp; ROW($C$248) &amp; " should be positive!", "OK")</f>
        <v>OK</v>
      </c>
    </row>
    <row r="414" spans="1:9" x14ac:dyDescent="0.2">
      <c r="A414" s="4" t="s">
        <v>1</v>
      </c>
      <c r="B414" s="5" t="s">
        <v>276</v>
      </c>
      <c r="C414" s="112">
        <f xml:space="preserve"> SUM($C$423, $C$447)</f>
        <v>0</v>
      </c>
      <c r="D414" s="110" t="s">
        <v>634</v>
      </c>
      <c r="E414" s="6"/>
      <c r="F414" s="123">
        <f>SUM($C$414) - SUM($C$417, $C$420)</f>
        <v>0</v>
      </c>
      <c r="G414" s="121" t="str">
        <f t="shared" si="15"/>
        <v>OK</v>
      </c>
      <c r="H414" s="121" t="str">
        <f t="shared" si="16"/>
        <v>OK</v>
      </c>
      <c r="I414" s="121" t="str">
        <f>IF(AND($C414&gt;0, NOT($C$249&gt;0)), "Row " &amp; ROW($C$249) &amp; " should be positive!", "OK")</f>
        <v>OK</v>
      </c>
    </row>
    <row r="415" spans="1:9" x14ac:dyDescent="0.2">
      <c r="A415" s="4" t="s">
        <v>12</v>
      </c>
      <c r="B415" s="5" t="s">
        <v>276</v>
      </c>
      <c r="C415" s="112">
        <f xml:space="preserve"> SUM($C$424, $C$448)</f>
        <v>0</v>
      </c>
      <c r="D415" s="110" t="s">
        <v>634</v>
      </c>
      <c r="E415" s="6"/>
      <c r="F415" s="123">
        <f>SUM($C$415) - SUM($C$418, $C$421)</f>
        <v>0</v>
      </c>
      <c r="G415" s="121" t="str">
        <f t="shared" si="15"/>
        <v>OK</v>
      </c>
      <c r="H415" s="121" t="str">
        <f t="shared" si="16"/>
        <v>OK</v>
      </c>
      <c r="I415" s="121" t="str">
        <f>IF(AND($C415&gt;0, NOT($C$250&gt;0)), "Row " &amp; ROW($C$250) &amp; " should be positive!", "OK")</f>
        <v>OK</v>
      </c>
    </row>
    <row r="416" spans="1:9" x14ac:dyDescent="0.2">
      <c r="A416" s="4" t="s">
        <v>13</v>
      </c>
      <c r="B416" s="5" t="s">
        <v>276</v>
      </c>
      <c r="C416" s="112">
        <f xml:space="preserve"> SUM($C$425, $C$449)</f>
        <v>0</v>
      </c>
      <c r="D416" s="110" t="s">
        <v>634</v>
      </c>
      <c r="E416" s="6"/>
      <c r="F416" s="123">
        <f>SUM($C$416) - SUM($C$419, $C$422)</f>
        <v>0</v>
      </c>
      <c r="G416" s="121" t="str">
        <f t="shared" si="15"/>
        <v>OK</v>
      </c>
      <c r="H416" s="121" t="str">
        <f t="shared" si="16"/>
        <v>OK</v>
      </c>
      <c r="I416" s="121" t="str">
        <f>IF(AND($C416&gt;0, NOT($C$251&gt;0)), "Row " &amp; ROW($C$251) &amp; " should be positive!", "OK")</f>
        <v>OK</v>
      </c>
    </row>
    <row r="417" spans="1:9" x14ac:dyDescent="0.2">
      <c r="A417" s="4" t="s">
        <v>1</v>
      </c>
      <c r="B417" s="5" t="s">
        <v>277</v>
      </c>
      <c r="C417" s="113">
        <v>0</v>
      </c>
      <c r="D417" s="110" t="s">
        <v>634</v>
      </c>
      <c r="E417" s="6"/>
      <c r="F417" s="123">
        <f>SUM($C$414) - SUM($C$423, $C$447)</f>
        <v>0</v>
      </c>
      <c r="G417" s="121" t="str">
        <f t="shared" si="15"/>
        <v>OK</v>
      </c>
      <c r="H417" s="121" t="str">
        <f t="shared" si="16"/>
        <v>OK</v>
      </c>
      <c r="I417" s="121" t="str">
        <f>IF(AND($C417&gt;0, NOT($C$252&gt;0)), "Row " &amp; ROW($C$252) &amp; " should be positive!", "OK")</f>
        <v>OK</v>
      </c>
    </row>
    <row r="418" spans="1:9" x14ac:dyDescent="0.2">
      <c r="A418" s="4" t="s">
        <v>12</v>
      </c>
      <c r="B418" s="5" t="s">
        <v>277</v>
      </c>
      <c r="C418" s="113">
        <v>0</v>
      </c>
      <c r="D418" s="110" t="s">
        <v>634</v>
      </c>
      <c r="E418" s="6"/>
      <c r="F418" s="123">
        <f>SUM($C$415) - SUM($C$424, $C$448)</f>
        <v>0</v>
      </c>
      <c r="G418" s="121" t="str">
        <f t="shared" si="15"/>
        <v>OK</v>
      </c>
      <c r="H418" s="121" t="str">
        <f t="shared" si="16"/>
        <v>OK</v>
      </c>
      <c r="I418" s="121" t="str">
        <f>IF(AND($C418&gt;0, NOT($C$253&gt;0)), "Row " &amp; ROW($C$253) &amp; " should be positive!", "OK")</f>
        <v>OK</v>
      </c>
    </row>
    <row r="419" spans="1:9" x14ac:dyDescent="0.2">
      <c r="A419" s="4" t="s">
        <v>13</v>
      </c>
      <c r="B419" s="5" t="s">
        <v>277</v>
      </c>
      <c r="C419" s="113">
        <v>0</v>
      </c>
      <c r="D419" s="110" t="s">
        <v>634</v>
      </c>
      <c r="E419" s="6"/>
      <c r="F419" s="123">
        <f>SUM($C$416) - SUM($C$425, $C$449)</f>
        <v>0</v>
      </c>
      <c r="G419" s="121" t="str">
        <f t="shared" si="15"/>
        <v>OK</v>
      </c>
      <c r="H419" s="121" t="str">
        <f t="shared" si="16"/>
        <v>OK</v>
      </c>
      <c r="I419" s="121" t="str">
        <f>IF(AND($C419&gt;0, NOT($C$254&gt;0)), "Row " &amp; ROW($C$254) &amp; " should be positive!", "OK")</f>
        <v>OK</v>
      </c>
    </row>
    <row r="420" spans="1:9" x14ac:dyDescent="0.2">
      <c r="A420" s="4" t="s">
        <v>1</v>
      </c>
      <c r="B420" s="5" t="s">
        <v>278</v>
      </c>
      <c r="C420" s="113">
        <v>0</v>
      </c>
      <c r="D420" s="110" t="s">
        <v>634</v>
      </c>
      <c r="E420" s="6"/>
      <c r="G420" s="121" t="str">
        <f t="shared" si="15"/>
        <v>OK</v>
      </c>
      <c r="H420" s="121" t="str">
        <f t="shared" si="16"/>
        <v>OK</v>
      </c>
      <c r="I420" s="121" t="str">
        <f>IF(AND($C420&gt;0, NOT($C$255&gt;0)), "Row " &amp; ROW($C$255) &amp; " should be positive!", "OK")</f>
        <v>OK</v>
      </c>
    </row>
    <row r="421" spans="1:9" x14ac:dyDescent="0.2">
      <c r="A421" s="4" t="s">
        <v>12</v>
      </c>
      <c r="B421" s="5" t="s">
        <v>278</v>
      </c>
      <c r="C421" s="113">
        <v>0</v>
      </c>
      <c r="D421" s="110" t="s">
        <v>634</v>
      </c>
      <c r="E421" s="6"/>
      <c r="G421" s="121" t="str">
        <f t="shared" si="15"/>
        <v>OK</v>
      </c>
      <c r="H421" s="121" t="str">
        <f t="shared" si="16"/>
        <v>OK</v>
      </c>
      <c r="I421" s="121" t="str">
        <f>IF(AND($C421&gt;0, NOT($C$256&gt;0)), "Row " &amp; ROW($C$256) &amp; " should be positive!", "OK")</f>
        <v>OK</v>
      </c>
    </row>
    <row r="422" spans="1:9" x14ac:dyDescent="0.2">
      <c r="A422" s="4" t="s">
        <v>13</v>
      </c>
      <c r="B422" s="5" t="s">
        <v>278</v>
      </c>
      <c r="C422" s="113">
        <v>0</v>
      </c>
      <c r="D422" s="110" t="s">
        <v>634</v>
      </c>
      <c r="E422" s="6"/>
      <c r="G422" s="121" t="str">
        <f t="shared" si="15"/>
        <v>OK</v>
      </c>
      <c r="H422" s="121" t="str">
        <f t="shared" si="16"/>
        <v>OK</v>
      </c>
      <c r="I422" s="121" t="str">
        <f>IF(AND($C422&gt;0, NOT($C$257&gt;0)), "Row " &amp; ROW($C$257) &amp; " should be positive!", "OK")</f>
        <v>OK</v>
      </c>
    </row>
    <row r="423" spans="1:9" x14ac:dyDescent="0.2">
      <c r="A423" s="4" t="s">
        <v>1</v>
      </c>
      <c r="B423" s="5" t="s">
        <v>279</v>
      </c>
      <c r="C423" s="112">
        <f xml:space="preserve"> SUM($C$426, $C$441, $C$444)</f>
        <v>0</v>
      </c>
      <c r="D423" s="110" t="s">
        <v>634</v>
      </c>
      <c r="E423" s="6"/>
      <c r="F423" s="123">
        <f>SUM($C$423) - SUM($C$426, $C$441, $C$444)</f>
        <v>0</v>
      </c>
      <c r="G423" s="121" t="str">
        <f t="shared" si="15"/>
        <v>OK</v>
      </c>
      <c r="H423" s="121" t="str">
        <f t="shared" si="16"/>
        <v>OK</v>
      </c>
      <c r="I423" s="121" t="str">
        <f>IF(AND($C423&gt;0, NOT($C$258&gt;0)), "Row " &amp; ROW($C$258) &amp; " should be positive!", "OK")</f>
        <v>OK</v>
      </c>
    </row>
    <row r="424" spans="1:9" x14ac:dyDescent="0.2">
      <c r="A424" s="4" t="s">
        <v>12</v>
      </c>
      <c r="B424" s="5" t="s">
        <v>279</v>
      </c>
      <c r="C424" s="112">
        <f xml:space="preserve"> SUM($C$427, $C$442, $C$445)</f>
        <v>0</v>
      </c>
      <c r="D424" s="110" t="s">
        <v>634</v>
      </c>
      <c r="E424" s="6"/>
      <c r="F424" s="123">
        <f>SUM($C$424) - SUM($C$427, $C$442, $C$445)</f>
        <v>0</v>
      </c>
      <c r="G424" s="121" t="str">
        <f t="shared" si="15"/>
        <v>OK</v>
      </c>
      <c r="H424" s="121" t="str">
        <f t="shared" si="16"/>
        <v>OK</v>
      </c>
      <c r="I424" s="121" t="str">
        <f>IF(AND($C424&gt;0, NOT($C$259&gt;0)), "Row " &amp; ROW($C$259) &amp; " should be positive!", "OK")</f>
        <v>OK</v>
      </c>
    </row>
    <row r="425" spans="1:9" x14ac:dyDescent="0.2">
      <c r="A425" s="4" t="s">
        <v>13</v>
      </c>
      <c r="B425" s="5" t="s">
        <v>279</v>
      </c>
      <c r="C425" s="112">
        <f xml:space="preserve"> SUM($C$428, $C$443, $C$446)</f>
        <v>0</v>
      </c>
      <c r="D425" s="110" t="s">
        <v>634</v>
      </c>
      <c r="E425" s="6"/>
      <c r="F425" s="123">
        <f>SUM($C$425) - SUM($C$428, $C$443, $C$446)</f>
        <v>0</v>
      </c>
      <c r="G425" s="121" t="str">
        <f t="shared" si="15"/>
        <v>OK</v>
      </c>
      <c r="H425" s="121" t="str">
        <f t="shared" si="16"/>
        <v>OK</v>
      </c>
      <c r="I425" s="121" t="str">
        <f>IF(AND($C425&gt;0, NOT($C$260&gt;0)), "Row " &amp; ROW($C$260) &amp; " should be positive!", "OK")</f>
        <v>OK</v>
      </c>
    </row>
    <row r="426" spans="1:9" x14ac:dyDescent="0.2">
      <c r="A426" s="4" t="s">
        <v>1</v>
      </c>
      <c r="B426" s="5" t="s">
        <v>280</v>
      </c>
      <c r="C426" s="112">
        <f xml:space="preserve"> SUM($C$429, $C$432, $C$435, $C$438)</f>
        <v>0</v>
      </c>
      <c r="D426" s="110" t="s">
        <v>634</v>
      </c>
      <c r="E426" s="6"/>
      <c r="F426" s="123">
        <f>SUM($C$426) - SUM($C$429, $C$432, $C$435, $C$438)</f>
        <v>0</v>
      </c>
      <c r="G426" s="121" t="str">
        <f t="shared" si="15"/>
        <v>OK</v>
      </c>
      <c r="H426" s="121" t="str">
        <f t="shared" si="16"/>
        <v>OK</v>
      </c>
      <c r="I426" s="121" t="str">
        <f>IF(AND($C426&gt;0, NOT($C$261&gt;0)), "Row " &amp; ROW($C$261) &amp; " should be positive!", "OK")</f>
        <v>OK</v>
      </c>
    </row>
    <row r="427" spans="1:9" x14ac:dyDescent="0.2">
      <c r="A427" s="4" t="s">
        <v>12</v>
      </c>
      <c r="B427" s="5" t="s">
        <v>280</v>
      </c>
      <c r="C427" s="112">
        <f xml:space="preserve"> SUM($C$430, $C$433, $C$436, $C$439)</f>
        <v>0</v>
      </c>
      <c r="D427" s="110" t="s">
        <v>634</v>
      </c>
      <c r="E427" s="6"/>
      <c r="F427" s="123">
        <f>SUM($C$427) - SUM($C$430, $C$433, $C$436, $C$439)</f>
        <v>0</v>
      </c>
      <c r="G427" s="121" t="str">
        <f t="shared" si="15"/>
        <v>OK</v>
      </c>
      <c r="H427" s="121" t="str">
        <f t="shared" si="16"/>
        <v>OK</v>
      </c>
      <c r="I427" s="121" t="str">
        <f>IF(AND($C427&gt;0, NOT($C$262&gt;0)), "Row " &amp; ROW($C$262) &amp; " should be positive!", "OK")</f>
        <v>OK</v>
      </c>
    </row>
    <row r="428" spans="1:9" x14ac:dyDescent="0.2">
      <c r="A428" s="4" t="s">
        <v>13</v>
      </c>
      <c r="B428" s="5" t="s">
        <v>280</v>
      </c>
      <c r="C428" s="112">
        <f xml:space="preserve"> SUM($C$431, $C$434, $C$437, $C$440)</f>
        <v>0</v>
      </c>
      <c r="D428" s="110" t="s">
        <v>634</v>
      </c>
      <c r="E428" s="6"/>
      <c r="F428" s="123">
        <f>SUM($C$428) - SUM($C$431, $C$434, $C$437, $C$440)</f>
        <v>0</v>
      </c>
      <c r="G428" s="121" t="str">
        <f t="shared" si="15"/>
        <v>OK</v>
      </c>
      <c r="H428" s="121" t="str">
        <f t="shared" si="16"/>
        <v>OK</v>
      </c>
      <c r="I428" s="121" t="str">
        <f>IF(AND($C428&gt;0, NOT($C$263&gt;0)), "Row " &amp; ROW($C$263) &amp; " should be positive!", "OK")</f>
        <v>OK</v>
      </c>
    </row>
    <row r="429" spans="1:9" x14ac:dyDescent="0.2">
      <c r="A429" s="4" t="s">
        <v>1</v>
      </c>
      <c r="B429" s="5" t="s">
        <v>281</v>
      </c>
      <c r="C429" s="113">
        <v>0</v>
      </c>
      <c r="D429" s="110" t="s">
        <v>634</v>
      </c>
      <c r="E429" s="6"/>
      <c r="G429" s="121" t="str">
        <f t="shared" si="15"/>
        <v>OK</v>
      </c>
      <c r="H429" s="121" t="str">
        <f t="shared" si="16"/>
        <v>OK</v>
      </c>
      <c r="I429" s="121" t="str">
        <f>IF(AND($C429&gt;0, NOT($C$264&gt;0)), "Row " &amp; ROW($C$264) &amp; " should be positive!", "OK")</f>
        <v>OK</v>
      </c>
    </row>
    <row r="430" spans="1:9" x14ac:dyDescent="0.2">
      <c r="A430" s="4" t="s">
        <v>12</v>
      </c>
      <c r="B430" s="5" t="s">
        <v>281</v>
      </c>
      <c r="C430" s="113">
        <v>0</v>
      </c>
      <c r="D430" s="110" t="s">
        <v>634</v>
      </c>
      <c r="E430" s="6"/>
      <c r="G430" s="121" t="str">
        <f t="shared" si="15"/>
        <v>OK</v>
      </c>
      <c r="H430" s="121" t="str">
        <f t="shared" si="16"/>
        <v>OK</v>
      </c>
      <c r="I430" s="121" t="str">
        <f>IF(AND($C430&gt;0, NOT($C$265&gt;0)), "Row " &amp; ROW($C$265) &amp; " should be positive!", "OK")</f>
        <v>OK</v>
      </c>
    </row>
    <row r="431" spans="1:9" x14ac:dyDescent="0.2">
      <c r="A431" s="4" t="s">
        <v>13</v>
      </c>
      <c r="B431" s="5" t="s">
        <v>281</v>
      </c>
      <c r="C431" s="113">
        <v>0</v>
      </c>
      <c r="D431" s="110" t="s">
        <v>634</v>
      </c>
      <c r="E431" s="6"/>
      <c r="G431" s="121" t="str">
        <f t="shared" si="15"/>
        <v>OK</v>
      </c>
      <c r="H431" s="121" t="str">
        <f t="shared" si="16"/>
        <v>OK</v>
      </c>
      <c r="I431" s="121" t="str">
        <f>IF(AND($C431&gt;0, NOT($C$266&gt;0)), "Row " &amp; ROW($C$266) &amp; " should be positive!", "OK")</f>
        <v>OK</v>
      </c>
    </row>
    <row r="432" spans="1:9" x14ac:dyDescent="0.2">
      <c r="A432" s="4" t="s">
        <v>1</v>
      </c>
      <c r="B432" s="5" t="s">
        <v>282</v>
      </c>
      <c r="C432" s="113">
        <v>0</v>
      </c>
      <c r="D432" s="110" t="s">
        <v>634</v>
      </c>
      <c r="E432" s="6"/>
      <c r="G432" s="121" t="str">
        <f t="shared" si="15"/>
        <v>OK</v>
      </c>
      <c r="H432" s="121" t="str">
        <f t="shared" si="16"/>
        <v>OK</v>
      </c>
      <c r="I432" s="121" t="str">
        <f>IF(AND($C432&gt;0, NOT($C$267&gt;0)), "Row " &amp; ROW($C$267) &amp; " should be positive!", "OK")</f>
        <v>OK</v>
      </c>
    </row>
    <row r="433" spans="1:9" x14ac:dyDescent="0.2">
      <c r="A433" s="4" t="s">
        <v>12</v>
      </c>
      <c r="B433" s="5" t="s">
        <v>282</v>
      </c>
      <c r="C433" s="113">
        <v>0</v>
      </c>
      <c r="D433" s="110" t="s">
        <v>634</v>
      </c>
      <c r="E433" s="6"/>
      <c r="G433" s="121" t="str">
        <f t="shared" si="15"/>
        <v>OK</v>
      </c>
      <c r="H433" s="121" t="str">
        <f t="shared" si="16"/>
        <v>OK</v>
      </c>
      <c r="I433" s="121" t="str">
        <f>IF(AND($C433&gt;0, NOT($C$268&gt;0)), "Row " &amp; ROW($C$268) &amp; " should be positive!", "OK")</f>
        <v>OK</v>
      </c>
    </row>
    <row r="434" spans="1:9" x14ac:dyDescent="0.2">
      <c r="A434" s="4" t="s">
        <v>13</v>
      </c>
      <c r="B434" s="5" t="s">
        <v>282</v>
      </c>
      <c r="C434" s="113">
        <v>0</v>
      </c>
      <c r="D434" s="110" t="s">
        <v>634</v>
      </c>
      <c r="E434" s="6"/>
      <c r="G434" s="121" t="str">
        <f t="shared" si="15"/>
        <v>OK</v>
      </c>
      <c r="H434" s="121" t="str">
        <f t="shared" si="16"/>
        <v>OK</v>
      </c>
      <c r="I434" s="121" t="str">
        <f>IF(AND($C434&gt;0, NOT($C$269&gt;0)), "Row " &amp; ROW($C$269) &amp; " should be positive!", "OK")</f>
        <v>OK</v>
      </c>
    </row>
    <row r="435" spans="1:9" x14ac:dyDescent="0.2">
      <c r="A435" s="4" t="s">
        <v>1</v>
      </c>
      <c r="B435" s="5" t="s">
        <v>283</v>
      </c>
      <c r="C435" s="113">
        <v>0</v>
      </c>
      <c r="D435" s="110" t="s">
        <v>634</v>
      </c>
      <c r="E435" s="6"/>
      <c r="G435" s="121" t="str">
        <f t="shared" si="15"/>
        <v>OK</v>
      </c>
      <c r="H435" s="121" t="str">
        <f t="shared" si="16"/>
        <v>OK</v>
      </c>
      <c r="I435" s="121" t="str">
        <f>IF(AND($C435&gt;0, NOT($C$270&gt;0)), "Row " &amp; ROW($C$270) &amp; " should be positive!", "OK")</f>
        <v>OK</v>
      </c>
    </row>
    <row r="436" spans="1:9" x14ac:dyDescent="0.2">
      <c r="A436" s="4" t="s">
        <v>12</v>
      </c>
      <c r="B436" s="5" t="s">
        <v>283</v>
      </c>
      <c r="C436" s="113">
        <v>0</v>
      </c>
      <c r="D436" s="110" t="s">
        <v>634</v>
      </c>
      <c r="E436" s="6"/>
      <c r="G436" s="121" t="str">
        <f t="shared" si="15"/>
        <v>OK</v>
      </c>
      <c r="H436" s="121" t="str">
        <f t="shared" si="16"/>
        <v>OK</v>
      </c>
      <c r="I436" s="121" t="str">
        <f>IF(AND($C436&gt;0, NOT($C$271&gt;0)), "Row " &amp; ROW($C$271) &amp; " should be positive!", "OK")</f>
        <v>OK</v>
      </c>
    </row>
    <row r="437" spans="1:9" x14ac:dyDescent="0.2">
      <c r="A437" s="4" t="s">
        <v>13</v>
      </c>
      <c r="B437" s="5" t="s">
        <v>283</v>
      </c>
      <c r="C437" s="113">
        <v>0</v>
      </c>
      <c r="D437" s="110" t="s">
        <v>634</v>
      </c>
      <c r="E437" s="6"/>
      <c r="G437" s="121" t="str">
        <f t="shared" si="15"/>
        <v>OK</v>
      </c>
      <c r="H437" s="121" t="str">
        <f t="shared" si="16"/>
        <v>OK</v>
      </c>
      <c r="I437" s="121" t="str">
        <f>IF(AND($C437&gt;0, NOT($C$272&gt;0)), "Row " &amp; ROW($C$272) &amp; " should be positive!", "OK")</f>
        <v>OK</v>
      </c>
    </row>
    <row r="438" spans="1:9" x14ac:dyDescent="0.2">
      <c r="A438" s="4" t="s">
        <v>1</v>
      </c>
      <c r="B438" s="5" t="s">
        <v>284</v>
      </c>
      <c r="C438" s="113">
        <v>0</v>
      </c>
      <c r="D438" s="110" t="s">
        <v>634</v>
      </c>
      <c r="E438" s="6"/>
      <c r="G438" s="121" t="str">
        <f t="shared" si="15"/>
        <v>OK</v>
      </c>
      <c r="H438" s="121" t="str">
        <f t="shared" si="16"/>
        <v>OK</v>
      </c>
      <c r="I438" s="121" t="str">
        <f>IF(AND($C438&gt;0, NOT($C$273&gt;0)), "Row " &amp; ROW($C$273) &amp; " should be positive!", "OK")</f>
        <v>OK</v>
      </c>
    </row>
    <row r="439" spans="1:9" x14ac:dyDescent="0.2">
      <c r="A439" s="4" t="s">
        <v>12</v>
      </c>
      <c r="B439" s="5" t="s">
        <v>284</v>
      </c>
      <c r="C439" s="113">
        <v>0</v>
      </c>
      <c r="D439" s="110" t="s">
        <v>634</v>
      </c>
      <c r="E439" s="6"/>
      <c r="G439" s="121" t="str">
        <f t="shared" si="15"/>
        <v>OK</v>
      </c>
      <c r="H439" s="121" t="str">
        <f t="shared" si="16"/>
        <v>OK</v>
      </c>
      <c r="I439" s="121" t="str">
        <f>IF(AND($C439&gt;0, NOT($C$274&gt;0)), "Row " &amp; ROW($C$274) &amp; " should be positive!", "OK")</f>
        <v>OK</v>
      </c>
    </row>
    <row r="440" spans="1:9" x14ac:dyDescent="0.2">
      <c r="A440" s="4" t="s">
        <v>13</v>
      </c>
      <c r="B440" s="5" t="s">
        <v>284</v>
      </c>
      <c r="C440" s="113">
        <v>0</v>
      </c>
      <c r="D440" s="110" t="s">
        <v>634</v>
      </c>
      <c r="E440" s="6"/>
      <c r="G440" s="121" t="str">
        <f t="shared" si="15"/>
        <v>OK</v>
      </c>
      <c r="H440" s="121" t="str">
        <f t="shared" si="16"/>
        <v>OK</v>
      </c>
      <c r="I440" s="121" t="str">
        <f>IF(AND($C440&gt;0, NOT($C$275&gt;0)), "Row " &amp; ROW($C$275) &amp; " should be positive!", "OK")</f>
        <v>OK</v>
      </c>
    </row>
    <row r="441" spans="1:9" x14ac:dyDescent="0.2">
      <c r="A441" s="4" t="s">
        <v>1</v>
      </c>
      <c r="B441" s="5" t="s">
        <v>285</v>
      </c>
      <c r="C441" s="113">
        <v>0</v>
      </c>
      <c r="D441" s="110" t="s">
        <v>634</v>
      </c>
      <c r="E441" s="6"/>
      <c r="G441" s="121" t="str">
        <f t="shared" si="15"/>
        <v>OK</v>
      </c>
      <c r="H441" s="121" t="str">
        <f t="shared" si="16"/>
        <v>OK</v>
      </c>
      <c r="I441" s="121" t="str">
        <f>IF(AND($C441&gt;0, NOT($C$276&gt;0)), "Row " &amp; ROW($C$276) &amp; " should be positive!", "OK")</f>
        <v>OK</v>
      </c>
    </row>
    <row r="442" spans="1:9" x14ac:dyDescent="0.2">
      <c r="A442" s="4" t="s">
        <v>12</v>
      </c>
      <c r="B442" s="5" t="s">
        <v>285</v>
      </c>
      <c r="C442" s="113">
        <v>0</v>
      </c>
      <c r="D442" s="110" t="s">
        <v>634</v>
      </c>
      <c r="E442" s="6"/>
      <c r="G442" s="121" t="str">
        <f t="shared" si="15"/>
        <v>OK</v>
      </c>
      <c r="H442" s="121" t="str">
        <f t="shared" si="16"/>
        <v>OK</v>
      </c>
      <c r="I442" s="121" t="str">
        <f>IF(AND($C442&gt;0, NOT($C$277&gt;0)), "Row " &amp; ROW($C$277) &amp; " should be positive!", "OK")</f>
        <v>OK</v>
      </c>
    </row>
    <row r="443" spans="1:9" x14ac:dyDescent="0.2">
      <c r="A443" s="4" t="s">
        <v>13</v>
      </c>
      <c r="B443" s="5" t="s">
        <v>285</v>
      </c>
      <c r="C443" s="113">
        <v>0</v>
      </c>
      <c r="D443" s="110" t="s">
        <v>634</v>
      </c>
      <c r="E443" s="6"/>
      <c r="G443" s="121" t="str">
        <f t="shared" si="15"/>
        <v>OK</v>
      </c>
      <c r="H443" s="121" t="str">
        <f t="shared" si="16"/>
        <v>OK</v>
      </c>
      <c r="I443" s="121" t="str">
        <f>IF(AND($C443&gt;0, NOT($C$278&gt;0)), "Row " &amp; ROW($C$278) &amp; " should be positive!", "OK")</f>
        <v>OK</v>
      </c>
    </row>
    <row r="444" spans="1:9" x14ac:dyDescent="0.2">
      <c r="A444" s="4" t="s">
        <v>1</v>
      </c>
      <c r="B444" s="5" t="s">
        <v>286</v>
      </c>
      <c r="C444" s="113">
        <v>0</v>
      </c>
      <c r="D444" s="110" t="s">
        <v>634</v>
      </c>
      <c r="E444" s="6"/>
      <c r="G444" s="121" t="str">
        <f t="shared" si="15"/>
        <v>OK</v>
      </c>
      <c r="H444" s="121" t="str">
        <f t="shared" si="16"/>
        <v>OK</v>
      </c>
      <c r="I444" s="121" t="str">
        <f>IF(AND($C444&gt;0, NOT($C$279&gt;0)), "Row " &amp; ROW($C$279) &amp; " should be positive!", "OK")</f>
        <v>OK</v>
      </c>
    </row>
    <row r="445" spans="1:9" x14ac:dyDescent="0.2">
      <c r="A445" s="4" t="s">
        <v>12</v>
      </c>
      <c r="B445" s="5" t="s">
        <v>286</v>
      </c>
      <c r="C445" s="113">
        <v>0</v>
      </c>
      <c r="D445" s="110" t="s">
        <v>634</v>
      </c>
      <c r="E445" s="6"/>
      <c r="G445" s="121" t="str">
        <f t="shared" si="15"/>
        <v>OK</v>
      </c>
      <c r="H445" s="121" t="str">
        <f t="shared" si="16"/>
        <v>OK</v>
      </c>
      <c r="I445" s="121" t="str">
        <f>IF(AND($C445&gt;0, NOT($C$280&gt;0)), "Row " &amp; ROW($C$280) &amp; " should be positive!", "OK")</f>
        <v>OK</v>
      </c>
    </row>
    <row r="446" spans="1:9" x14ac:dyDescent="0.2">
      <c r="A446" s="4" t="s">
        <v>13</v>
      </c>
      <c r="B446" s="5" t="s">
        <v>286</v>
      </c>
      <c r="C446" s="113">
        <v>0</v>
      </c>
      <c r="D446" s="110" t="s">
        <v>634</v>
      </c>
      <c r="E446" s="6"/>
      <c r="G446" s="121" t="str">
        <f t="shared" si="15"/>
        <v>OK</v>
      </c>
      <c r="H446" s="121" t="str">
        <f t="shared" si="16"/>
        <v>OK</v>
      </c>
      <c r="I446" s="121" t="str">
        <f>IF(AND($C446&gt;0, NOT($C$281&gt;0)), "Row " &amp; ROW($C$281) &amp; " should be positive!", "OK")</f>
        <v>OK</v>
      </c>
    </row>
    <row r="447" spans="1:9" x14ac:dyDescent="0.2">
      <c r="A447" s="4" t="s">
        <v>1</v>
      </c>
      <c r="B447" s="5" t="s">
        <v>287</v>
      </c>
      <c r="C447" s="112">
        <f xml:space="preserve"> SUM($C$471, $C$474, $C$477, $C$480, $C$483)</f>
        <v>0</v>
      </c>
      <c r="D447" s="110" t="s">
        <v>634</v>
      </c>
      <c r="E447" s="6"/>
      <c r="F447" s="123">
        <f>SUM($C$447) - SUM($C$450, $C$465, $C$468)</f>
        <v>0</v>
      </c>
      <c r="G447" s="121" t="str">
        <f t="shared" si="15"/>
        <v>OK</v>
      </c>
      <c r="H447" s="121" t="str">
        <f t="shared" si="16"/>
        <v>OK</v>
      </c>
      <c r="I447" s="121" t="str">
        <f>IF(AND($C447&gt;0, NOT($C$282&gt;0)), "Row " &amp; ROW($C$282) &amp; " should be positive!", "OK")</f>
        <v>OK</v>
      </c>
    </row>
    <row r="448" spans="1:9" x14ac:dyDescent="0.2">
      <c r="A448" s="4" t="s">
        <v>12</v>
      </c>
      <c r="B448" s="5" t="s">
        <v>287</v>
      </c>
      <c r="C448" s="112">
        <f xml:space="preserve"> SUM($C$472, $C$475, $C$478, $C$481, $C$484)</f>
        <v>0</v>
      </c>
      <c r="D448" s="110" t="s">
        <v>634</v>
      </c>
      <c r="E448" s="6"/>
      <c r="F448" s="123">
        <f>SUM($C$448) - SUM($C$451, $C$466, $C$469)</f>
        <v>0</v>
      </c>
      <c r="G448" s="121" t="str">
        <f t="shared" si="15"/>
        <v>OK</v>
      </c>
      <c r="H448" s="121" t="str">
        <f t="shared" si="16"/>
        <v>OK</v>
      </c>
      <c r="I448" s="121" t="str">
        <f>IF(AND($C448&gt;0, NOT($C$283&gt;0)), "Row " &amp; ROW($C$283) &amp; " should be positive!", "OK")</f>
        <v>OK</v>
      </c>
    </row>
    <row r="449" spans="1:9" x14ac:dyDescent="0.2">
      <c r="A449" s="4" t="s">
        <v>13</v>
      </c>
      <c r="B449" s="5" t="s">
        <v>287</v>
      </c>
      <c r="C449" s="112">
        <f xml:space="preserve"> SUM($C$473, $C$476, $C$479, $C$482, $C$485)</f>
        <v>0</v>
      </c>
      <c r="D449" s="110" t="s">
        <v>634</v>
      </c>
      <c r="E449" s="6"/>
      <c r="F449" s="123">
        <f>SUM($C$449) - SUM($C$452, $C$467, $C$470)</f>
        <v>0</v>
      </c>
      <c r="G449" s="121" t="str">
        <f t="shared" si="15"/>
        <v>OK</v>
      </c>
      <c r="H449" s="121" t="str">
        <f t="shared" si="16"/>
        <v>OK</v>
      </c>
      <c r="I449" s="121" t="str">
        <f>IF(AND($C449&gt;0, NOT($C$284&gt;0)), "Row " &amp; ROW($C$284) &amp; " should be positive!", "OK")</f>
        <v>OK</v>
      </c>
    </row>
    <row r="450" spans="1:9" x14ac:dyDescent="0.2">
      <c r="A450" s="4" t="s">
        <v>1</v>
      </c>
      <c r="B450" s="5" t="s">
        <v>288</v>
      </c>
      <c r="C450" s="112">
        <f xml:space="preserve"> SUM($C$453, $C$456, $C$459, $C$462)</f>
        <v>0</v>
      </c>
      <c r="D450" s="110" t="s">
        <v>634</v>
      </c>
      <c r="E450" s="6"/>
      <c r="F450" s="123">
        <f>SUM($C$447) - SUM($C$471, $C$474, $C$477, $C$480, $C$483)</f>
        <v>0</v>
      </c>
      <c r="G450" s="121" t="str">
        <f t="shared" si="15"/>
        <v>OK</v>
      </c>
      <c r="H450" s="121" t="str">
        <f t="shared" si="16"/>
        <v>OK</v>
      </c>
      <c r="I450" s="121" t="str">
        <f>IF(AND($C450&gt;0, NOT($C$285&gt;0)), "Row " &amp; ROW($C$285) &amp; " should be positive!", "OK")</f>
        <v>OK</v>
      </c>
    </row>
    <row r="451" spans="1:9" x14ac:dyDescent="0.2">
      <c r="A451" s="4" t="s">
        <v>12</v>
      </c>
      <c r="B451" s="5" t="s">
        <v>288</v>
      </c>
      <c r="C451" s="112">
        <f xml:space="preserve"> SUM($C$454, $C$457, $C$460, $C$463)</f>
        <v>0</v>
      </c>
      <c r="D451" s="110" t="s">
        <v>634</v>
      </c>
      <c r="E451" s="6"/>
      <c r="F451" s="123">
        <f>SUM($C$448) - SUM($C$472, $C$475, $C$478, $C$481, $C$484)</f>
        <v>0</v>
      </c>
      <c r="G451" s="121" t="str">
        <f t="shared" si="15"/>
        <v>OK</v>
      </c>
      <c r="H451" s="121" t="str">
        <f t="shared" si="16"/>
        <v>OK</v>
      </c>
      <c r="I451" s="121" t="str">
        <f>IF(AND($C451&gt;0, NOT($C$286&gt;0)), "Row " &amp; ROW($C$286) &amp; " should be positive!", "OK")</f>
        <v>OK</v>
      </c>
    </row>
    <row r="452" spans="1:9" x14ac:dyDescent="0.2">
      <c r="A452" s="4" t="s">
        <v>13</v>
      </c>
      <c r="B452" s="5" t="s">
        <v>288</v>
      </c>
      <c r="C452" s="112">
        <f xml:space="preserve"> SUM($C$455, $C$458, $C$461, $C$464)</f>
        <v>0</v>
      </c>
      <c r="D452" s="110" t="s">
        <v>634</v>
      </c>
      <c r="E452" s="6"/>
      <c r="F452" s="123">
        <f>SUM($C$449) - SUM($C$473, $C$476, $C$479, $C$482, $C$485)</f>
        <v>0</v>
      </c>
      <c r="G452" s="121" t="str">
        <f t="shared" si="15"/>
        <v>OK</v>
      </c>
      <c r="H452" s="121" t="str">
        <f t="shared" si="16"/>
        <v>OK</v>
      </c>
      <c r="I452" s="121" t="str">
        <f>IF(AND($C452&gt;0, NOT($C$287&gt;0)), "Row " &amp; ROW($C$287) &amp; " should be positive!", "OK")</f>
        <v>OK</v>
      </c>
    </row>
    <row r="453" spans="1:9" x14ac:dyDescent="0.2">
      <c r="A453" s="4" t="s">
        <v>1</v>
      </c>
      <c r="B453" s="5" t="s">
        <v>289</v>
      </c>
      <c r="C453" s="113">
        <v>0</v>
      </c>
      <c r="D453" s="110" t="s">
        <v>634</v>
      </c>
      <c r="E453" s="6"/>
      <c r="F453" s="123">
        <f>SUM($C$450) - SUM($C$453, $C$456, $C$459, $C$462)</f>
        <v>0</v>
      </c>
      <c r="G453" s="121" t="str">
        <f t="shared" si="15"/>
        <v>OK</v>
      </c>
      <c r="H453" s="121" t="str">
        <f t="shared" si="16"/>
        <v>OK</v>
      </c>
      <c r="I453" s="121" t="str">
        <f>IF(AND($C453&gt;0, NOT($C$288&gt;0)), "Row " &amp; ROW($C$288) &amp; " should be positive!", "OK")</f>
        <v>OK</v>
      </c>
    </row>
    <row r="454" spans="1:9" x14ac:dyDescent="0.2">
      <c r="A454" s="4" t="s">
        <v>12</v>
      </c>
      <c r="B454" s="5" t="s">
        <v>289</v>
      </c>
      <c r="C454" s="113">
        <v>0</v>
      </c>
      <c r="D454" s="110" t="s">
        <v>634</v>
      </c>
      <c r="E454" s="6"/>
      <c r="F454" s="123">
        <f>SUM($C$451) - SUM($C$454, $C$457, $C$460, $C$463)</f>
        <v>0</v>
      </c>
      <c r="G454" s="121" t="str">
        <f t="shared" ref="G454:G488" si="17">IF(OR(ISBLANK($C454), ISBLANK($D454)), "missing", "OK")</f>
        <v>OK</v>
      </c>
      <c r="H454" s="121" t="str">
        <f t="shared" si="16"/>
        <v>OK</v>
      </c>
      <c r="I454" s="121" t="str">
        <f>IF(AND($C454&gt;0, NOT($C$289&gt;0)), "Row " &amp; ROW($C$289) &amp; " should be positive!", "OK")</f>
        <v>OK</v>
      </c>
    </row>
    <row r="455" spans="1:9" x14ac:dyDescent="0.2">
      <c r="A455" s="4" t="s">
        <v>13</v>
      </c>
      <c r="B455" s="5" t="s">
        <v>289</v>
      </c>
      <c r="C455" s="113">
        <v>0</v>
      </c>
      <c r="D455" s="110" t="s">
        <v>634</v>
      </c>
      <c r="E455" s="6"/>
      <c r="F455" s="123">
        <f>SUM($C$452) - SUM($C$455, $C$458, $C$461, $C$464)</f>
        <v>0</v>
      </c>
      <c r="G455" s="121" t="str">
        <f t="shared" si="17"/>
        <v>OK</v>
      </c>
      <c r="H455" s="121" t="str">
        <f t="shared" si="16"/>
        <v>OK</v>
      </c>
      <c r="I455" s="121" t="str">
        <f>IF(AND($C455&gt;0, NOT($C$290&gt;0)), "Row " &amp; ROW($C$290) &amp; " should be positive!", "OK")</f>
        <v>OK</v>
      </c>
    </row>
    <row r="456" spans="1:9" x14ac:dyDescent="0.2">
      <c r="A456" s="4" t="s">
        <v>1</v>
      </c>
      <c r="B456" s="5" t="s">
        <v>290</v>
      </c>
      <c r="C456" s="113">
        <v>0</v>
      </c>
      <c r="D456" s="110" t="s">
        <v>634</v>
      </c>
      <c r="E456" s="6"/>
      <c r="G456" s="121" t="str">
        <f t="shared" si="17"/>
        <v>OK</v>
      </c>
      <c r="H456" s="121" t="str">
        <f t="shared" si="16"/>
        <v>OK</v>
      </c>
      <c r="I456" s="121" t="str">
        <f>IF(AND($C456&gt;0, NOT($C$291&gt;0)), "Row " &amp; ROW($C$291) &amp; " should be positive!", "OK")</f>
        <v>OK</v>
      </c>
    </row>
    <row r="457" spans="1:9" x14ac:dyDescent="0.2">
      <c r="A457" s="4" t="s">
        <v>12</v>
      </c>
      <c r="B457" s="5" t="s">
        <v>290</v>
      </c>
      <c r="C457" s="113">
        <v>0</v>
      </c>
      <c r="D457" s="110" t="s">
        <v>634</v>
      </c>
      <c r="E457" s="6"/>
      <c r="G457" s="121" t="str">
        <f t="shared" si="17"/>
        <v>OK</v>
      </c>
      <c r="H457" s="121" t="str">
        <f t="shared" si="16"/>
        <v>OK</v>
      </c>
      <c r="I457" s="121" t="str">
        <f>IF(AND($C457&gt;0, NOT($C$292&gt;0)), "Row " &amp; ROW($C$292) &amp; " should be positive!", "OK")</f>
        <v>OK</v>
      </c>
    </row>
    <row r="458" spans="1:9" x14ac:dyDescent="0.2">
      <c r="A458" s="4" t="s">
        <v>13</v>
      </c>
      <c r="B458" s="5" t="s">
        <v>290</v>
      </c>
      <c r="C458" s="113">
        <v>0</v>
      </c>
      <c r="D458" s="110" t="s">
        <v>634</v>
      </c>
      <c r="E458" s="6"/>
      <c r="G458" s="121" t="str">
        <f t="shared" si="17"/>
        <v>OK</v>
      </c>
      <c r="H458" s="121" t="str">
        <f t="shared" si="16"/>
        <v>OK</v>
      </c>
      <c r="I458" s="121" t="str">
        <f>IF(AND($C458&gt;0, NOT($C$293&gt;0)), "Row " &amp; ROW($C$293) &amp; " should be positive!", "OK")</f>
        <v>OK</v>
      </c>
    </row>
    <row r="459" spans="1:9" x14ac:dyDescent="0.2">
      <c r="A459" s="4" t="s">
        <v>1</v>
      </c>
      <c r="B459" s="5" t="s">
        <v>291</v>
      </c>
      <c r="C459" s="113">
        <v>0</v>
      </c>
      <c r="D459" s="110" t="s">
        <v>634</v>
      </c>
      <c r="E459" s="6"/>
      <c r="G459" s="121" t="str">
        <f t="shared" si="17"/>
        <v>OK</v>
      </c>
      <c r="H459" s="121" t="str">
        <f t="shared" si="16"/>
        <v>OK</v>
      </c>
      <c r="I459" s="121" t="str">
        <f>IF(AND($C459&gt;0, NOT($C$294&gt;0)), "Row " &amp; ROW($C$294) &amp; " should be positive!", "OK")</f>
        <v>OK</v>
      </c>
    </row>
    <row r="460" spans="1:9" x14ac:dyDescent="0.2">
      <c r="A460" s="4" t="s">
        <v>12</v>
      </c>
      <c r="B460" s="5" t="s">
        <v>291</v>
      </c>
      <c r="C460" s="113">
        <v>0</v>
      </c>
      <c r="D460" s="110" t="s">
        <v>634</v>
      </c>
      <c r="E460" s="6"/>
      <c r="G460" s="121" t="str">
        <f t="shared" si="17"/>
        <v>OK</v>
      </c>
      <c r="H460" s="121" t="str">
        <f t="shared" si="16"/>
        <v>OK</v>
      </c>
      <c r="I460" s="121" t="str">
        <f>IF(AND($C460&gt;0, NOT($C$295&gt;0)), "Row " &amp; ROW($C$295) &amp; " should be positive!", "OK")</f>
        <v>OK</v>
      </c>
    </row>
    <row r="461" spans="1:9" x14ac:dyDescent="0.2">
      <c r="A461" s="4" t="s">
        <v>13</v>
      </c>
      <c r="B461" s="5" t="s">
        <v>291</v>
      </c>
      <c r="C461" s="113">
        <v>0</v>
      </c>
      <c r="D461" s="110" t="s">
        <v>634</v>
      </c>
      <c r="E461" s="6"/>
      <c r="G461" s="121" t="str">
        <f t="shared" si="17"/>
        <v>OK</v>
      </c>
      <c r="H461" s="121" t="str">
        <f t="shared" si="16"/>
        <v>OK</v>
      </c>
      <c r="I461" s="121" t="str">
        <f>IF(AND($C461&gt;0, NOT($C$296&gt;0)), "Row " &amp; ROW($C$296) &amp; " should be positive!", "OK")</f>
        <v>OK</v>
      </c>
    </row>
    <row r="462" spans="1:9" x14ac:dyDescent="0.2">
      <c r="A462" s="4" t="s">
        <v>1</v>
      </c>
      <c r="B462" s="5" t="s">
        <v>292</v>
      </c>
      <c r="C462" s="113">
        <v>0</v>
      </c>
      <c r="D462" s="110" t="s">
        <v>634</v>
      </c>
      <c r="E462" s="6"/>
      <c r="G462" s="121" t="str">
        <f t="shared" si="17"/>
        <v>OK</v>
      </c>
      <c r="H462" s="121" t="str">
        <f t="shared" si="16"/>
        <v>OK</v>
      </c>
      <c r="I462" s="121" t="str">
        <f>IF(AND($C462&gt;0, NOT($C$297&gt;0)), "Row " &amp; ROW($C$297) &amp; " should be positive!", "OK")</f>
        <v>OK</v>
      </c>
    </row>
    <row r="463" spans="1:9" x14ac:dyDescent="0.2">
      <c r="A463" s="4" t="s">
        <v>12</v>
      </c>
      <c r="B463" s="5" t="s">
        <v>292</v>
      </c>
      <c r="C463" s="113">
        <v>0</v>
      </c>
      <c r="D463" s="110" t="s">
        <v>634</v>
      </c>
      <c r="E463" s="6"/>
      <c r="G463" s="121" t="str">
        <f t="shared" si="17"/>
        <v>OK</v>
      </c>
      <c r="H463" s="121" t="str">
        <f t="shared" si="16"/>
        <v>OK</v>
      </c>
      <c r="I463" s="121" t="str">
        <f>IF(AND($C463&gt;0, NOT($C$298&gt;0)), "Row " &amp; ROW($C$298) &amp; " should be positive!", "OK")</f>
        <v>OK</v>
      </c>
    </row>
    <row r="464" spans="1:9" x14ac:dyDescent="0.2">
      <c r="A464" s="4" t="s">
        <v>13</v>
      </c>
      <c r="B464" s="5" t="s">
        <v>292</v>
      </c>
      <c r="C464" s="113">
        <v>0</v>
      </c>
      <c r="D464" s="110" t="s">
        <v>634</v>
      </c>
      <c r="E464" s="6"/>
      <c r="G464" s="121" t="str">
        <f t="shared" si="17"/>
        <v>OK</v>
      </c>
      <c r="H464" s="121" t="str">
        <f t="shared" si="16"/>
        <v>OK</v>
      </c>
      <c r="I464" s="121" t="str">
        <f>IF(AND($C464&gt;0, NOT($C$299&gt;0)), "Row " &amp; ROW($C$299) &amp; " should be positive!", "OK")</f>
        <v>OK</v>
      </c>
    </row>
    <row r="465" spans="1:9" x14ac:dyDescent="0.2">
      <c r="A465" s="4" t="s">
        <v>1</v>
      </c>
      <c r="B465" s="5" t="s">
        <v>293</v>
      </c>
      <c r="C465" s="113">
        <v>0</v>
      </c>
      <c r="D465" s="110" t="s">
        <v>634</v>
      </c>
      <c r="E465" s="6"/>
      <c r="G465" s="121" t="str">
        <f t="shared" si="17"/>
        <v>OK</v>
      </c>
      <c r="H465" s="121" t="str">
        <f t="shared" si="16"/>
        <v>OK</v>
      </c>
      <c r="I465" s="121" t="str">
        <f>IF(AND($C465&gt;0, NOT($C$300&gt;0)), "Row " &amp; ROW($C$300) &amp; " should be positive!", "OK")</f>
        <v>OK</v>
      </c>
    </row>
    <row r="466" spans="1:9" x14ac:dyDescent="0.2">
      <c r="A466" s="4" t="s">
        <v>12</v>
      </c>
      <c r="B466" s="5" t="s">
        <v>293</v>
      </c>
      <c r="C466" s="113">
        <v>0</v>
      </c>
      <c r="D466" s="110" t="s">
        <v>634</v>
      </c>
      <c r="E466" s="6"/>
      <c r="G466" s="121" t="str">
        <f t="shared" si="17"/>
        <v>OK</v>
      </c>
      <c r="H466" s="121" t="str">
        <f t="shared" si="16"/>
        <v>OK</v>
      </c>
      <c r="I466" s="121" t="str">
        <f>IF(AND($C466&gt;0, NOT($C$301&gt;0)), "Row " &amp; ROW($C$301) &amp; " should be positive!", "OK")</f>
        <v>OK</v>
      </c>
    </row>
    <row r="467" spans="1:9" x14ac:dyDescent="0.2">
      <c r="A467" s="4" t="s">
        <v>13</v>
      </c>
      <c r="B467" s="5" t="s">
        <v>293</v>
      </c>
      <c r="C467" s="113">
        <v>0</v>
      </c>
      <c r="D467" s="110" t="s">
        <v>634</v>
      </c>
      <c r="E467" s="6"/>
      <c r="G467" s="121" t="str">
        <f t="shared" si="17"/>
        <v>OK</v>
      </c>
      <c r="H467" s="121" t="str">
        <f t="shared" si="16"/>
        <v>OK</v>
      </c>
      <c r="I467" s="121" t="str">
        <f>IF(AND($C467&gt;0, NOT($C$302&gt;0)), "Row " &amp; ROW($C$302) &amp; " should be positive!", "OK")</f>
        <v>OK</v>
      </c>
    </row>
    <row r="468" spans="1:9" x14ac:dyDescent="0.2">
      <c r="A468" s="4" t="s">
        <v>1</v>
      </c>
      <c r="B468" s="5" t="s">
        <v>294</v>
      </c>
      <c r="C468" s="113">
        <v>0</v>
      </c>
      <c r="D468" s="110" t="s">
        <v>634</v>
      </c>
      <c r="E468" s="6"/>
      <c r="G468" s="121" t="str">
        <f t="shared" si="17"/>
        <v>OK</v>
      </c>
      <c r="H468" s="121" t="str">
        <f t="shared" si="16"/>
        <v>OK</v>
      </c>
      <c r="I468" s="121" t="str">
        <f>IF(AND($C468&gt;0, NOT($C$303&gt;0)), "Row " &amp; ROW($C$303) &amp; " should be positive!", "OK")</f>
        <v>OK</v>
      </c>
    </row>
    <row r="469" spans="1:9" x14ac:dyDescent="0.2">
      <c r="A469" s="4" t="s">
        <v>12</v>
      </c>
      <c r="B469" s="5" t="s">
        <v>294</v>
      </c>
      <c r="C469" s="113">
        <v>0</v>
      </c>
      <c r="D469" s="110" t="s">
        <v>634</v>
      </c>
      <c r="E469" s="6"/>
      <c r="G469" s="121" t="str">
        <f t="shared" si="17"/>
        <v>OK</v>
      </c>
      <c r="H469" s="121" t="str">
        <f t="shared" si="16"/>
        <v>OK</v>
      </c>
      <c r="I469" s="121" t="str">
        <f>IF(AND($C469&gt;0, NOT($C$304&gt;0)), "Row " &amp; ROW($C$304) &amp; " should be positive!", "OK")</f>
        <v>OK</v>
      </c>
    </row>
    <row r="470" spans="1:9" x14ac:dyDescent="0.2">
      <c r="A470" s="4" t="s">
        <v>13</v>
      </c>
      <c r="B470" s="5" t="s">
        <v>294</v>
      </c>
      <c r="C470" s="113">
        <v>0</v>
      </c>
      <c r="D470" s="110" t="s">
        <v>634</v>
      </c>
      <c r="E470" s="6"/>
      <c r="G470" s="121" t="str">
        <f t="shared" si="17"/>
        <v>OK</v>
      </c>
      <c r="H470" s="121" t="str">
        <f t="shared" si="16"/>
        <v>OK</v>
      </c>
      <c r="I470" s="121" t="str">
        <f>IF(AND($C470&gt;0, NOT($C$305&gt;0)), "Row " &amp; ROW($C$305) &amp; " should be positive!", "OK")</f>
        <v>OK</v>
      </c>
    </row>
    <row r="471" spans="1:9" x14ac:dyDescent="0.2">
      <c r="A471" s="4" t="s">
        <v>1</v>
      </c>
      <c r="B471" s="5" t="s">
        <v>295</v>
      </c>
      <c r="C471" s="113">
        <v>0</v>
      </c>
      <c r="D471" s="110" t="s">
        <v>634</v>
      </c>
      <c r="E471" s="6"/>
      <c r="G471" s="121" t="str">
        <f t="shared" si="17"/>
        <v>OK</v>
      </c>
      <c r="H471" s="121" t="str">
        <f t="shared" si="16"/>
        <v>OK</v>
      </c>
      <c r="I471" s="121" t="str">
        <f>IF(AND($C471&gt;0, NOT($C$306&gt;0)), "Row " &amp; ROW($C$306) &amp; " should be positive!", "OK")</f>
        <v>OK</v>
      </c>
    </row>
    <row r="472" spans="1:9" x14ac:dyDescent="0.2">
      <c r="A472" s="4" t="s">
        <v>12</v>
      </c>
      <c r="B472" s="5" t="s">
        <v>295</v>
      </c>
      <c r="C472" s="113">
        <v>0</v>
      </c>
      <c r="D472" s="110" t="s">
        <v>634</v>
      </c>
      <c r="E472" s="6"/>
      <c r="G472" s="121" t="str">
        <f t="shared" si="17"/>
        <v>OK</v>
      </c>
      <c r="H472" s="121" t="str">
        <f t="shared" si="16"/>
        <v>OK</v>
      </c>
      <c r="I472" s="121" t="str">
        <f>IF(AND($C472&gt;0, NOT($C$307&gt;0)), "Row " &amp; ROW($C$307) &amp; " should be positive!", "OK")</f>
        <v>OK</v>
      </c>
    </row>
    <row r="473" spans="1:9" x14ac:dyDescent="0.2">
      <c r="A473" s="4" t="s">
        <v>13</v>
      </c>
      <c r="B473" s="5" t="s">
        <v>295</v>
      </c>
      <c r="C473" s="113">
        <v>0</v>
      </c>
      <c r="D473" s="110" t="s">
        <v>634</v>
      </c>
      <c r="E473" s="6"/>
      <c r="G473" s="121" t="str">
        <f t="shared" si="17"/>
        <v>OK</v>
      </c>
      <c r="H473" s="121" t="str">
        <f t="shared" si="16"/>
        <v>OK</v>
      </c>
      <c r="I473" s="121" t="str">
        <f>IF(AND($C473&gt;0, NOT($C$308&gt;0)), "Row " &amp; ROW($C$308) &amp; " should be positive!", "OK")</f>
        <v>OK</v>
      </c>
    </row>
    <row r="474" spans="1:9" x14ac:dyDescent="0.2">
      <c r="A474" s="4" t="s">
        <v>1</v>
      </c>
      <c r="B474" s="5" t="s">
        <v>296</v>
      </c>
      <c r="C474" s="113">
        <v>0</v>
      </c>
      <c r="D474" s="110" t="s">
        <v>634</v>
      </c>
      <c r="E474" s="6"/>
      <c r="G474" s="121" t="str">
        <f t="shared" si="17"/>
        <v>OK</v>
      </c>
      <c r="H474" s="121" t="str">
        <f t="shared" si="16"/>
        <v>OK</v>
      </c>
      <c r="I474" s="121" t="str">
        <f>IF(AND($C474&gt;0, NOT($C$309&gt;0)), "Row " &amp; ROW($C$309) &amp; " should be positive!", "OK")</f>
        <v>OK</v>
      </c>
    </row>
    <row r="475" spans="1:9" x14ac:dyDescent="0.2">
      <c r="A475" s="4" t="s">
        <v>12</v>
      </c>
      <c r="B475" s="5" t="s">
        <v>296</v>
      </c>
      <c r="C475" s="113">
        <v>0</v>
      </c>
      <c r="D475" s="110" t="s">
        <v>634</v>
      </c>
      <c r="E475" s="6"/>
      <c r="G475" s="121" t="str">
        <f t="shared" si="17"/>
        <v>OK</v>
      </c>
      <c r="H475" s="121" t="str">
        <f t="shared" si="16"/>
        <v>OK</v>
      </c>
      <c r="I475" s="121" t="str">
        <f>IF(AND($C475&gt;0, NOT($C$310&gt;0)), "Row " &amp; ROW($C$310) &amp; " should be positive!", "OK")</f>
        <v>OK</v>
      </c>
    </row>
    <row r="476" spans="1:9" x14ac:dyDescent="0.2">
      <c r="A476" s="4" t="s">
        <v>13</v>
      </c>
      <c r="B476" s="5" t="s">
        <v>296</v>
      </c>
      <c r="C476" s="113">
        <v>0</v>
      </c>
      <c r="D476" s="110" t="s">
        <v>634</v>
      </c>
      <c r="E476" s="6"/>
      <c r="G476" s="121" t="str">
        <f t="shared" si="17"/>
        <v>OK</v>
      </c>
      <c r="H476" s="121" t="str">
        <f t="shared" ref="H476:H488" si="18">IF(AND($C476&gt;0, $D476= "NA"), "Flag should be OK", "OK")</f>
        <v>OK</v>
      </c>
      <c r="I476" s="121" t="str">
        <f>IF(AND($C476&gt;0, NOT($C$311&gt;0)), "Row " &amp; ROW($C$311) &amp; " should be positive!", "OK")</f>
        <v>OK</v>
      </c>
    </row>
    <row r="477" spans="1:9" x14ac:dyDescent="0.2">
      <c r="A477" s="4" t="s">
        <v>1</v>
      </c>
      <c r="B477" s="5" t="s">
        <v>297</v>
      </c>
      <c r="C477" s="113">
        <v>0</v>
      </c>
      <c r="D477" s="110" t="s">
        <v>634</v>
      </c>
      <c r="E477" s="6"/>
      <c r="G477" s="121" t="str">
        <f t="shared" si="17"/>
        <v>OK</v>
      </c>
      <c r="H477" s="121" t="str">
        <f t="shared" si="18"/>
        <v>OK</v>
      </c>
      <c r="I477" s="121" t="str">
        <f>IF(AND($C477&gt;0, NOT($C$312&gt;0)), "Row " &amp; ROW($C$312) &amp; " should be positive!", "OK")</f>
        <v>OK</v>
      </c>
    </row>
    <row r="478" spans="1:9" x14ac:dyDescent="0.2">
      <c r="A478" s="4" t="s">
        <v>12</v>
      </c>
      <c r="B478" s="5" t="s">
        <v>297</v>
      </c>
      <c r="C478" s="113">
        <v>0</v>
      </c>
      <c r="D478" s="110" t="s">
        <v>634</v>
      </c>
      <c r="E478" s="6"/>
      <c r="G478" s="121" t="str">
        <f t="shared" si="17"/>
        <v>OK</v>
      </c>
      <c r="H478" s="121" t="str">
        <f t="shared" si="18"/>
        <v>OK</v>
      </c>
      <c r="I478" s="121" t="str">
        <f>IF(AND($C478&gt;0, NOT($C$313&gt;0)), "Row " &amp; ROW($C$313) &amp; " should be positive!", "OK")</f>
        <v>OK</v>
      </c>
    </row>
    <row r="479" spans="1:9" x14ac:dyDescent="0.2">
      <c r="A479" s="4" t="s">
        <v>13</v>
      </c>
      <c r="B479" s="5" t="s">
        <v>297</v>
      </c>
      <c r="C479" s="113">
        <v>0</v>
      </c>
      <c r="D479" s="110" t="s">
        <v>634</v>
      </c>
      <c r="E479" s="6"/>
      <c r="G479" s="121" t="str">
        <f t="shared" si="17"/>
        <v>OK</v>
      </c>
      <c r="H479" s="121" t="str">
        <f t="shared" si="18"/>
        <v>OK</v>
      </c>
      <c r="I479" s="121" t="str">
        <f>IF(AND($C479&gt;0, NOT($C$314&gt;0)), "Row " &amp; ROW($C$314) &amp; " should be positive!", "OK")</f>
        <v>OK</v>
      </c>
    </row>
    <row r="480" spans="1:9" x14ac:dyDescent="0.2">
      <c r="A480" s="4" t="s">
        <v>1</v>
      </c>
      <c r="B480" s="5" t="s">
        <v>298</v>
      </c>
      <c r="C480" s="113">
        <v>0</v>
      </c>
      <c r="D480" s="110" t="s">
        <v>634</v>
      </c>
      <c r="E480" s="6"/>
      <c r="G480" s="121" t="str">
        <f t="shared" si="17"/>
        <v>OK</v>
      </c>
      <c r="H480" s="121" t="str">
        <f t="shared" si="18"/>
        <v>OK</v>
      </c>
      <c r="I480" s="121" t="str">
        <f>IF(AND($C480&gt;0, NOT($C$315&gt;0)), "Row " &amp; ROW($C$315) &amp; " should be positive!", "OK")</f>
        <v>OK</v>
      </c>
    </row>
    <row r="481" spans="1:9" x14ac:dyDescent="0.2">
      <c r="A481" s="4" t="s">
        <v>12</v>
      </c>
      <c r="B481" s="5" t="s">
        <v>298</v>
      </c>
      <c r="C481" s="113">
        <v>0</v>
      </c>
      <c r="D481" s="110" t="s">
        <v>634</v>
      </c>
      <c r="E481" s="6"/>
      <c r="G481" s="121" t="str">
        <f t="shared" si="17"/>
        <v>OK</v>
      </c>
      <c r="H481" s="121" t="str">
        <f t="shared" si="18"/>
        <v>OK</v>
      </c>
      <c r="I481" s="121" t="str">
        <f>IF(AND($C481&gt;0, NOT($C$316&gt;0)), "Row " &amp; ROW($C$316) &amp; " should be positive!", "OK")</f>
        <v>OK</v>
      </c>
    </row>
    <row r="482" spans="1:9" x14ac:dyDescent="0.2">
      <c r="A482" s="4" t="s">
        <v>13</v>
      </c>
      <c r="B482" s="5" t="s">
        <v>298</v>
      </c>
      <c r="C482" s="113">
        <v>0</v>
      </c>
      <c r="D482" s="110" t="s">
        <v>634</v>
      </c>
      <c r="E482" s="6"/>
      <c r="G482" s="121" t="str">
        <f t="shared" si="17"/>
        <v>OK</v>
      </c>
      <c r="H482" s="121" t="str">
        <f t="shared" si="18"/>
        <v>OK</v>
      </c>
      <c r="I482" s="121" t="str">
        <f>IF(AND($C482&gt;0, NOT($C$317&gt;0)), "Row " &amp; ROW($C$317) &amp; " should be positive!", "OK")</f>
        <v>OK</v>
      </c>
    </row>
    <row r="483" spans="1:9" x14ac:dyDescent="0.2">
      <c r="A483" s="4" t="s">
        <v>1</v>
      </c>
      <c r="B483" s="5" t="s">
        <v>992</v>
      </c>
      <c r="C483" s="113">
        <v>0</v>
      </c>
      <c r="D483" s="110" t="s">
        <v>634</v>
      </c>
      <c r="E483" s="6"/>
      <c r="G483" s="121" t="str">
        <f t="shared" si="17"/>
        <v>OK</v>
      </c>
      <c r="H483" s="121" t="str">
        <f t="shared" si="18"/>
        <v>OK</v>
      </c>
      <c r="I483" s="121" t="str">
        <f>IF(AND($C483&gt;0, NOT($C$318&gt;0)), "Row " &amp; ROW($C$318) &amp; " should be positive!", "OK")</f>
        <v>OK</v>
      </c>
    </row>
    <row r="484" spans="1:9" x14ac:dyDescent="0.2">
      <c r="A484" s="4" t="s">
        <v>12</v>
      </c>
      <c r="B484" s="5" t="s">
        <v>992</v>
      </c>
      <c r="C484" s="113">
        <v>0</v>
      </c>
      <c r="D484" s="110" t="s">
        <v>634</v>
      </c>
      <c r="E484" s="6"/>
      <c r="G484" s="121" t="str">
        <f t="shared" si="17"/>
        <v>OK</v>
      </c>
      <c r="H484" s="121" t="str">
        <f t="shared" si="18"/>
        <v>OK</v>
      </c>
      <c r="I484" s="121" t="str">
        <f>IF(AND($C484&gt;0, NOT($C$319&gt;0)), "Row " &amp; ROW($C$319) &amp; " should be positive!", "OK")</f>
        <v>OK</v>
      </c>
    </row>
    <row r="485" spans="1:9" x14ac:dyDescent="0.2">
      <c r="A485" s="4" t="s">
        <v>13</v>
      </c>
      <c r="B485" s="5" t="s">
        <v>992</v>
      </c>
      <c r="C485" s="113">
        <v>0</v>
      </c>
      <c r="D485" s="110" t="s">
        <v>634</v>
      </c>
      <c r="E485" s="6"/>
      <c r="G485" s="121" t="str">
        <f t="shared" si="17"/>
        <v>OK</v>
      </c>
      <c r="H485" s="121" t="str">
        <f t="shared" si="18"/>
        <v>OK</v>
      </c>
      <c r="I485" s="121" t="str">
        <f>IF(AND($C485&gt;0, NOT($C$320&gt;0)), "Row " &amp; ROW($C$320) &amp; " should be positive!", "OK")</f>
        <v>OK</v>
      </c>
    </row>
    <row r="486" spans="1:9" x14ac:dyDescent="0.2">
      <c r="A486" s="4" t="s">
        <v>121</v>
      </c>
      <c r="B486" s="5" t="s">
        <v>299</v>
      </c>
      <c r="C486" s="113">
        <v>0</v>
      </c>
      <c r="D486" s="110" t="s">
        <v>634</v>
      </c>
      <c r="E486" s="6"/>
      <c r="G486" s="121" t="str">
        <f t="shared" si="17"/>
        <v>OK</v>
      </c>
      <c r="H486" s="121" t="str">
        <f t="shared" si="18"/>
        <v>OK</v>
      </c>
    </row>
    <row r="487" spans="1:9" x14ac:dyDescent="0.2">
      <c r="A487" s="4" t="s">
        <v>121</v>
      </c>
      <c r="B487" s="5" t="s">
        <v>300</v>
      </c>
      <c r="C487" s="113">
        <v>0</v>
      </c>
      <c r="D487" s="110" t="s">
        <v>634</v>
      </c>
      <c r="E487" s="6"/>
      <c r="G487" s="121" t="str">
        <f t="shared" si="17"/>
        <v>OK</v>
      </c>
      <c r="H487" s="121" t="str">
        <f t="shared" si="18"/>
        <v>OK</v>
      </c>
    </row>
    <row r="488" spans="1:9" x14ac:dyDescent="0.2">
      <c r="A488" s="4" t="s">
        <v>121</v>
      </c>
      <c r="B488" s="5" t="s">
        <v>301</v>
      </c>
      <c r="C488" s="113">
        <v>0</v>
      </c>
      <c r="D488" s="110" t="s">
        <v>634</v>
      </c>
      <c r="E488" s="6"/>
      <c r="G488" s="121" t="str">
        <f t="shared" si="17"/>
        <v>OK</v>
      </c>
      <c r="H488" s="121" t="str">
        <f t="shared" si="18"/>
        <v>OK</v>
      </c>
    </row>
  </sheetData>
  <sheetProtection algorithmName="SHA-512" hashValue="4Ym4TXdzrT8QDVpcdSPjQcGya6kdHcwmDmQRhOMYGn8IrY2Az4DopCmH4BWRH5fcjLFUNOzBKHPmIttEAZanmQ==" saltValue="FAb2/8IivaXE3LCnVhQh9w==" spinCount="100000" sheet="1" objects="1" scenarios="1" formatColumns="0" formatRows="0"/>
  <conditionalFormatting sqref="B249:B251">
    <cfRule type="cellIs" dxfId="321" priority="1" stopIfTrue="1" operator="equal">
      <formula>"optional"</formula>
    </cfRule>
    <cfRule type="cellIs" dxfId="320" priority="2" stopIfTrue="1" operator="equal">
      <formula>"optional if"</formula>
    </cfRule>
  </conditionalFormatting>
  <conditionalFormatting sqref="C636:C637 C634">
    <cfRule type="containsText" priority="3" stopIfTrue="1" operator="containsText" text="TRUE">
      <formula>NOT(ISERROR(SEARCH("TRUE",C634)))</formula>
    </cfRule>
    <cfRule type="cellIs" dxfId="319" priority="4" stopIfTrue="1" operator="greaterThan">
      <formula>Tolerance</formula>
    </cfRule>
    <cfRule type="cellIs" dxfId="318" priority="5" stopIfTrue="1" operator="lessThan">
      <formula>-Tolerance</formula>
    </cfRule>
  </conditionalFormatting>
  <conditionalFormatting sqref="F6:F488">
    <cfRule type="containsText" priority="6" stopIfTrue="1" operator="containsText" text="TRUE">
      <formula>NOT(ISERROR(SEARCH("TRUE",F6)))</formula>
    </cfRule>
    <cfRule type="cellIs" dxfId="317" priority="7" stopIfTrue="1" operator="greaterThan">
      <formula>Tolerance</formula>
    </cfRule>
    <cfRule type="cellIs" dxfId="316" priority="8" stopIfTrue="1" operator="lessThan">
      <formula>-Tolerance</formula>
    </cfRule>
  </conditionalFormatting>
  <conditionalFormatting sqref="G6:G488">
    <cfRule type="containsText" dxfId="315" priority="9" stopIfTrue="1" operator="containsText" text="missing">
      <formula>NOT(ISERROR(SEARCH("missing",G6)))</formula>
    </cfRule>
  </conditionalFormatting>
  <conditionalFormatting sqref="H6:H488">
    <cfRule type="containsText" dxfId="314" priority="10" stopIfTrue="1" operator="containsText" text="Flag">
      <formula>NOT(ISERROR(SEARCH("Flag",H6)))</formula>
    </cfRule>
  </conditionalFormatting>
  <conditionalFormatting sqref="I6:I488">
    <cfRule type="containsText" dxfId="313" priority="11" stopIfTrue="1" operator="containsText" text=" ">
      <formula>NOT(ISERROR(SEARCH(" ",I6)))</formula>
    </cfRule>
  </conditionalFormatting>
  <conditionalFormatting sqref="F5:I5">
    <cfRule type="cellIs" dxfId="312" priority="12" stopIfTrue="1" operator="greaterThan">
      <formula>0</formula>
    </cfRule>
  </conditionalFormatting>
  <dataValidations count="3">
    <dataValidation type="list" allowBlank="1" showInputMessage="1" showErrorMessage="1" sqref="D486:D488 D6:D155">
      <formula1>availability_payments</formula1>
    </dataValidation>
    <dataValidation type="list" allowBlank="1" showInputMessage="1" showErrorMessage="1" sqref="D156:D485">
      <formula1>availability_fraud</formula1>
    </dataValidation>
    <dataValidation type="decimal" operator="greaterThanOrEqual" allowBlank="1" showInputMessage="1" showErrorMessage="1" errorTitle="Please correct." error="Please input a number larger or equal to zero. Negative or character values are not permitted." sqref="C6:C488">
      <formula1>0</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452"/>
  <sheetViews>
    <sheetView workbookViewId="0"/>
  </sheetViews>
  <sheetFormatPr defaultRowHeight="12.75" x14ac:dyDescent="0.2"/>
  <cols>
    <col min="1" max="1" width="14.85546875" style="9" bestFit="1" customWidth="1"/>
    <col min="2" max="2" width="12.7109375" style="9" bestFit="1" customWidth="1"/>
    <col min="3" max="3" width="20.85546875" style="20" customWidth="1"/>
    <col min="4" max="4" width="14" style="20" customWidth="1"/>
    <col min="5" max="5" width="50.5703125" style="9" customWidth="1"/>
    <col min="6" max="6" width="11.85546875" style="121" customWidth="1"/>
    <col min="7" max="7" width="17" style="121" customWidth="1"/>
    <col min="8" max="8" width="19.42578125" style="121" customWidth="1"/>
    <col min="9" max="9" width="32.28515625" style="121" customWidth="1"/>
    <col min="12" max="16384" width="9.140625" style="9"/>
  </cols>
  <sheetData>
    <row r="1" spans="1:9" ht="15.75" x14ac:dyDescent="0.25">
      <c r="A1" s="7" t="s">
        <v>302</v>
      </c>
      <c r="B1" s="8"/>
      <c r="C1" s="115"/>
      <c r="D1" s="103"/>
      <c r="E1" s="8"/>
    </row>
    <row r="2" spans="1:9" x14ac:dyDescent="0.2">
      <c r="A2" s="10"/>
      <c r="B2" s="11"/>
      <c r="C2" s="116"/>
      <c r="D2" s="105"/>
      <c r="E2" s="12"/>
    </row>
    <row r="3" spans="1:9" x14ac:dyDescent="0.2">
      <c r="A3" s="13"/>
      <c r="B3" s="13"/>
      <c r="C3" s="104"/>
      <c r="D3" s="105"/>
      <c r="E3" s="12"/>
    </row>
    <row r="4" spans="1:9" ht="25.5" x14ac:dyDescent="0.2">
      <c r="A4" s="2"/>
      <c r="B4" s="2"/>
      <c r="C4" s="106" t="s">
        <v>5</v>
      </c>
      <c r="D4" s="106" t="s">
        <v>5</v>
      </c>
      <c r="E4" s="2" t="s">
        <v>6</v>
      </c>
      <c r="F4" s="125" t="s">
        <v>855</v>
      </c>
      <c r="G4" s="125" t="s">
        <v>857</v>
      </c>
      <c r="H4" s="125" t="s">
        <v>975</v>
      </c>
      <c r="I4" s="125" t="s">
        <v>858</v>
      </c>
    </row>
    <row r="5" spans="1:9" x14ac:dyDescent="0.2">
      <c r="A5" s="3" t="s">
        <v>126</v>
      </c>
      <c r="B5" s="3" t="s">
        <v>8</v>
      </c>
      <c r="C5" s="107" t="s">
        <v>851</v>
      </c>
      <c r="D5" s="108" t="s">
        <v>9</v>
      </c>
      <c r="E5" s="3" t="s">
        <v>10</v>
      </c>
      <c r="F5" s="121">
        <f>COUNTIF(F$6:F$452, "&lt;" &amp; -Tolerance) + COUNTIF(F$6:F$452, "&gt;" &amp; Tolerance) + COUNTIF(F$6:F$452, FALSE)</f>
        <v>0</v>
      </c>
      <c r="G5" s="121">
        <f>COUNTIF(G$6:G$452, "missing")</f>
        <v>0</v>
      </c>
      <c r="H5" s="121">
        <f>COUNTIF(H$6:H$452, "*Flag*" )</f>
        <v>0</v>
      </c>
      <c r="I5" s="121">
        <f>COUNTIF(I$6:I$452, "*Fraud*" ) + COUNTIF(I$6:I$452, "*positive*" )</f>
        <v>0</v>
      </c>
    </row>
    <row r="6" spans="1:9" x14ac:dyDescent="0.2">
      <c r="A6" s="4" t="s">
        <v>1</v>
      </c>
      <c r="B6" s="5" t="s">
        <v>303</v>
      </c>
      <c r="C6" s="109">
        <f xml:space="preserve"> SUM($C$9, $C$12)</f>
        <v>0</v>
      </c>
      <c r="D6" s="110" t="s">
        <v>634</v>
      </c>
      <c r="E6" s="6"/>
      <c r="F6" s="122">
        <f>SUM($C$6) - SUM($C$9, $C$12)</f>
        <v>0</v>
      </c>
      <c r="G6" s="121" t="str">
        <f t="shared" ref="G6:G69" si="0">IF(OR(ISBLANK($C6), ISBLANK($D6)), "missing", "OK")</f>
        <v>OK</v>
      </c>
      <c r="H6" s="121" t="str">
        <f t="shared" ref="H6:H37" si="1">IF(AND($C6&gt;0, $D6= "NA"), "Flag should be OK", IF($D6="E","Flag E only for fraud","OK"))</f>
        <v>OK</v>
      </c>
      <c r="I6" s="121" t="str">
        <f>IF(AND($C6&gt;0, NOT($C$72&gt;0)), "Row " &amp; ROW($C$72) &amp; " should also be positive!", IF($C$138 &gt; $C6 + Tolerance,"Fraud in row " &amp; ROW($C$138) &amp; " higher than payment", "OK"))</f>
        <v>OK</v>
      </c>
    </row>
    <row r="7" spans="1:9" x14ac:dyDescent="0.2">
      <c r="A7" s="4" t="s">
        <v>12</v>
      </c>
      <c r="B7" s="5" t="s">
        <v>303</v>
      </c>
      <c r="C7" s="109">
        <f xml:space="preserve"> SUM($C$10, $C$13)</f>
        <v>0</v>
      </c>
      <c r="D7" s="110" t="s">
        <v>634</v>
      </c>
      <c r="E7" s="6"/>
      <c r="F7" s="122">
        <f>SUM($C$7) - SUM($C$10, $C$13)</f>
        <v>0</v>
      </c>
      <c r="G7" s="121" t="str">
        <f t="shared" si="0"/>
        <v>OK</v>
      </c>
      <c r="H7" s="121" t="str">
        <f t="shared" si="1"/>
        <v>OK</v>
      </c>
      <c r="I7" s="121" t="str">
        <f>IF(AND($C7&gt;0, NOT($C$73&gt;0)), "Row " &amp; ROW($C$73) &amp; " should also be positive!", IF($C$139 &gt; $C7 + Tolerance,"Fraud in row " &amp; ROW($C$139) &amp; " higher than payment", "OK"))</f>
        <v>OK</v>
      </c>
    </row>
    <row r="8" spans="1:9" x14ac:dyDescent="0.2">
      <c r="A8" s="4" t="s">
        <v>13</v>
      </c>
      <c r="B8" s="5" t="s">
        <v>303</v>
      </c>
      <c r="C8" s="109">
        <f xml:space="preserve"> SUM($C$11, $C$14)</f>
        <v>0</v>
      </c>
      <c r="D8" s="110" t="s">
        <v>634</v>
      </c>
      <c r="E8" s="6"/>
      <c r="F8" s="122">
        <f>SUM($C$8) - SUM($C$11, $C$14)</f>
        <v>0</v>
      </c>
      <c r="G8" s="121" t="str">
        <f t="shared" si="0"/>
        <v>OK</v>
      </c>
      <c r="H8" s="121" t="str">
        <f t="shared" si="1"/>
        <v>OK</v>
      </c>
      <c r="I8" s="121" t="str">
        <f>IF(AND($C8&gt;0, NOT($C$74&gt;0)), "Row " &amp; ROW($C$74) &amp; " should also be positive!", IF($C$140 &gt; $C8 + Tolerance,"Fraud in row " &amp; ROW($C$140) &amp; " higher than payment", "OK"))</f>
        <v>OK</v>
      </c>
    </row>
    <row r="9" spans="1:9" x14ac:dyDescent="0.2">
      <c r="A9" s="4" t="s">
        <v>1</v>
      </c>
      <c r="B9" s="5" t="s">
        <v>304</v>
      </c>
      <c r="C9" s="111">
        <v>0</v>
      </c>
      <c r="D9" s="110" t="s">
        <v>634</v>
      </c>
      <c r="E9" s="6"/>
      <c r="G9" s="121" t="str">
        <f t="shared" si="0"/>
        <v>OK</v>
      </c>
      <c r="H9" s="121" t="str">
        <f t="shared" si="1"/>
        <v>OK</v>
      </c>
      <c r="I9" s="121" t="str">
        <f>IF(AND($C9&gt;0, NOT($C$75&gt;0)), "Row " &amp; ROW($C$75) &amp; " should also be positive!", IF($C$141 &gt; $C9 + Tolerance,"Fraud in row " &amp; ROW($C$141) &amp; " higher than payment", "OK"))</f>
        <v>OK</v>
      </c>
    </row>
    <row r="10" spans="1:9" x14ac:dyDescent="0.2">
      <c r="A10" s="4" t="s">
        <v>12</v>
      </c>
      <c r="B10" s="5" t="s">
        <v>304</v>
      </c>
      <c r="C10" s="111">
        <v>0</v>
      </c>
      <c r="D10" s="110" t="s">
        <v>634</v>
      </c>
      <c r="E10" s="6"/>
      <c r="G10" s="121" t="str">
        <f t="shared" si="0"/>
        <v>OK</v>
      </c>
      <c r="H10" s="121" t="str">
        <f t="shared" si="1"/>
        <v>OK</v>
      </c>
      <c r="I10" s="121" t="str">
        <f>IF(AND($C10&gt;0, NOT($C$76&gt;0)), "Row " &amp; ROW($C$76) &amp; " should also be positive!", IF($C$142 &gt; $C10 + Tolerance,"Fraud in row " &amp; ROW($C$142) &amp; " higher than payment", "OK"))</f>
        <v>OK</v>
      </c>
    </row>
    <row r="11" spans="1:9" x14ac:dyDescent="0.2">
      <c r="A11" s="4" t="s">
        <v>13</v>
      </c>
      <c r="B11" s="5" t="s">
        <v>304</v>
      </c>
      <c r="C11" s="111">
        <v>0</v>
      </c>
      <c r="D11" s="110" t="s">
        <v>634</v>
      </c>
      <c r="E11" s="6"/>
      <c r="G11" s="121" t="str">
        <f t="shared" si="0"/>
        <v>OK</v>
      </c>
      <c r="H11" s="121" t="str">
        <f t="shared" si="1"/>
        <v>OK</v>
      </c>
      <c r="I11" s="121" t="str">
        <f>IF(AND($C11&gt;0, NOT($C$77&gt;0)), "Row " &amp; ROW($C$77) &amp; " should also be positive!", IF($C$143 &gt; $C11 + Tolerance,"Fraud in row " &amp; ROW($C$143) &amp; " higher than payment", "OK"))</f>
        <v>OK</v>
      </c>
    </row>
    <row r="12" spans="1:9" x14ac:dyDescent="0.2">
      <c r="A12" s="4" t="s">
        <v>1</v>
      </c>
      <c r="B12" s="5" t="s">
        <v>305</v>
      </c>
      <c r="C12" s="109">
        <f xml:space="preserve"> SUM($C$15, $C$45)</f>
        <v>0</v>
      </c>
      <c r="D12" s="110" t="s">
        <v>634</v>
      </c>
      <c r="E12" s="6"/>
      <c r="F12" s="122">
        <f>SUM($C$12) - SUM($C$15, $C$45)</f>
        <v>0</v>
      </c>
      <c r="G12" s="121" t="str">
        <f t="shared" si="0"/>
        <v>OK</v>
      </c>
      <c r="H12" s="121" t="str">
        <f t="shared" si="1"/>
        <v>OK</v>
      </c>
      <c r="I12" s="121" t="str">
        <f>IF(AND($C12&gt;0, NOT($C$78&gt;0)), "Row " &amp; ROW($C$78) &amp; " should also be positive!", IF($C$144 &gt; $C12 + Tolerance,"Fraud in row " &amp; ROW($C$144) &amp; " higher than payment", "OK"))</f>
        <v>OK</v>
      </c>
    </row>
    <row r="13" spans="1:9" x14ac:dyDescent="0.2">
      <c r="A13" s="4" t="s">
        <v>12</v>
      </c>
      <c r="B13" s="5" t="s">
        <v>305</v>
      </c>
      <c r="C13" s="109">
        <f xml:space="preserve"> SUM($C$16, $C$46)</f>
        <v>0</v>
      </c>
      <c r="D13" s="110" t="s">
        <v>634</v>
      </c>
      <c r="E13" s="6"/>
      <c r="F13" s="122">
        <f>SUM($C$13) - SUM($C$16, $C$46)</f>
        <v>0</v>
      </c>
      <c r="G13" s="121" t="str">
        <f t="shared" si="0"/>
        <v>OK</v>
      </c>
      <c r="H13" s="121" t="str">
        <f t="shared" si="1"/>
        <v>OK</v>
      </c>
      <c r="I13" s="121" t="str">
        <f>IF(AND($C13&gt;0, NOT($C$79&gt;0)), "Row " &amp; ROW($C$79) &amp; " should also be positive!", IF($C$145 &gt; $C13 + Tolerance,"Fraud in row " &amp; ROW($C$145) &amp; " higher than payment", "OK"))</f>
        <v>OK</v>
      </c>
    </row>
    <row r="14" spans="1:9" x14ac:dyDescent="0.2">
      <c r="A14" s="4" t="s">
        <v>13</v>
      </c>
      <c r="B14" s="5" t="s">
        <v>305</v>
      </c>
      <c r="C14" s="109">
        <f xml:space="preserve"> SUM($C$17, $C$47)</f>
        <v>0</v>
      </c>
      <c r="D14" s="110" t="s">
        <v>634</v>
      </c>
      <c r="E14" s="6"/>
      <c r="F14" s="122">
        <f>SUM($C$14) - SUM($C$17, $C$47)</f>
        <v>0</v>
      </c>
      <c r="G14" s="121" t="str">
        <f t="shared" si="0"/>
        <v>OK</v>
      </c>
      <c r="H14" s="121" t="str">
        <f t="shared" si="1"/>
        <v>OK</v>
      </c>
      <c r="I14" s="121" t="str">
        <f>IF(AND($C14&gt;0, NOT($C$80&gt;0)), "Row " &amp; ROW($C$80) &amp; " should also be positive!", IF($C$146 &gt; $C14 + Tolerance,"Fraud in row " &amp; ROW($C$146) &amp; " higher than payment", "OK"))</f>
        <v>OK</v>
      </c>
    </row>
    <row r="15" spans="1:9" x14ac:dyDescent="0.2">
      <c r="A15" s="4" t="s">
        <v>1</v>
      </c>
      <c r="B15" s="5" t="s">
        <v>306</v>
      </c>
      <c r="C15" s="109">
        <f xml:space="preserve"> SUM($C$24, $C$27)</f>
        <v>0</v>
      </c>
      <c r="D15" s="110" t="s">
        <v>634</v>
      </c>
      <c r="E15" s="6"/>
      <c r="F15" s="122">
        <f>SUM($C$15) - SUM($C$18, $C$21)</f>
        <v>0</v>
      </c>
      <c r="G15" s="121" t="str">
        <f t="shared" si="0"/>
        <v>OK</v>
      </c>
      <c r="H15" s="121" t="str">
        <f t="shared" si="1"/>
        <v>OK</v>
      </c>
      <c r="I15" s="121" t="str">
        <f>IF(AND($C15&gt;0, NOT($C$81&gt;0)), "Row " &amp; ROW($C$81) &amp; " should also be positive!", IF($C$147 &gt; $C15 + Tolerance,"Fraud in row " &amp; ROW($C$147) &amp; " higher than payment", "OK"))</f>
        <v>OK</v>
      </c>
    </row>
    <row r="16" spans="1:9" x14ac:dyDescent="0.2">
      <c r="A16" s="4" t="s">
        <v>12</v>
      </c>
      <c r="B16" s="5" t="s">
        <v>306</v>
      </c>
      <c r="C16" s="109">
        <f xml:space="preserve"> SUM($C$25, $C$28)</f>
        <v>0</v>
      </c>
      <c r="D16" s="110" t="s">
        <v>634</v>
      </c>
      <c r="E16" s="6"/>
      <c r="F16" s="122">
        <f>SUM($C$16) - SUM($C$19, $C$22)</f>
        <v>0</v>
      </c>
      <c r="G16" s="121" t="str">
        <f t="shared" si="0"/>
        <v>OK</v>
      </c>
      <c r="H16" s="121" t="str">
        <f t="shared" si="1"/>
        <v>OK</v>
      </c>
      <c r="I16" s="121" t="str">
        <f>IF(AND($C16&gt;0, NOT($C$82&gt;0)), "Row " &amp; ROW($C$82) &amp; " should also be positive!", IF($C$148 &gt; $C16 + Tolerance,"Fraud in row " &amp; ROW($C$148) &amp; " higher than payment", "OK"))</f>
        <v>OK</v>
      </c>
    </row>
    <row r="17" spans="1:9" x14ac:dyDescent="0.2">
      <c r="A17" s="4" t="s">
        <v>13</v>
      </c>
      <c r="B17" s="5" t="s">
        <v>306</v>
      </c>
      <c r="C17" s="109">
        <f xml:space="preserve"> SUM($C$26, $C$29)</f>
        <v>0</v>
      </c>
      <c r="D17" s="110" t="s">
        <v>634</v>
      </c>
      <c r="E17" s="6"/>
      <c r="F17" s="122">
        <f>SUM($C$17) - SUM($C$20, $C$23)</f>
        <v>0</v>
      </c>
      <c r="G17" s="121" t="str">
        <f t="shared" si="0"/>
        <v>OK</v>
      </c>
      <c r="H17" s="121" t="str">
        <f t="shared" si="1"/>
        <v>OK</v>
      </c>
      <c r="I17" s="121" t="str">
        <f>IF(AND($C17&gt;0, NOT($C$83&gt;0)), "Row " &amp; ROW($C$83) &amp; " should also be positive!", IF($C$149 &gt; $C17 + Tolerance,"Fraud in row " &amp; ROW($C$149) &amp; " higher than payment", "OK"))</f>
        <v>OK</v>
      </c>
    </row>
    <row r="18" spans="1:9" x14ac:dyDescent="0.2">
      <c r="A18" s="4" t="s">
        <v>1</v>
      </c>
      <c r="B18" s="5" t="s">
        <v>307</v>
      </c>
      <c r="C18" s="111">
        <v>0</v>
      </c>
      <c r="D18" s="110" t="s">
        <v>634</v>
      </c>
      <c r="E18" s="6"/>
      <c r="F18" s="122">
        <f>SUM($C$15) - SUM($C$24, $C$27)</f>
        <v>0</v>
      </c>
      <c r="G18" s="121" t="str">
        <f t="shared" si="0"/>
        <v>OK</v>
      </c>
      <c r="H18" s="121" t="str">
        <f t="shared" si="1"/>
        <v>OK</v>
      </c>
      <c r="I18" s="121" t="str">
        <f>IF(AND($C18&gt;0, NOT($C$84&gt;0)), "Row " &amp; ROW($C$84) &amp; " should also be positive!", IF($C$150 &gt; $C18 + Tolerance,"Fraud in row " &amp; ROW($C$150) &amp; " higher than payment", "OK"))</f>
        <v>OK</v>
      </c>
    </row>
    <row r="19" spans="1:9" x14ac:dyDescent="0.2">
      <c r="A19" s="4" t="s">
        <v>12</v>
      </c>
      <c r="B19" s="5" t="s">
        <v>307</v>
      </c>
      <c r="C19" s="111">
        <v>0</v>
      </c>
      <c r="D19" s="110" t="s">
        <v>634</v>
      </c>
      <c r="E19" s="6"/>
      <c r="F19" s="122">
        <f>SUM($C$16) - SUM($C$25, $C$28)</f>
        <v>0</v>
      </c>
      <c r="G19" s="121" t="str">
        <f t="shared" si="0"/>
        <v>OK</v>
      </c>
      <c r="H19" s="121" t="str">
        <f t="shared" si="1"/>
        <v>OK</v>
      </c>
      <c r="I19" s="121" t="str">
        <f>IF(AND($C19&gt;0, NOT($C$85&gt;0)), "Row " &amp; ROW($C$85) &amp; " should also be positive!", IF($C$151 &gt; $C19 + Tolerance,"Fraud in row " &amp; ROW($C$151) &amp; " higher than payment", "OK"))</f>
        <v>OK</v>
      </c>
    </row>
    <row r="20" spans="1:9" x14ac:dyDescent="0.2">
      <c r="A20" s="4" t="s">
        <v>13</v>
      </c>
      <c r="B20" s="5" t="s">
        <v>307</v>
      </c>
      <c r="C20" s="111">
        <v>0</v>
      </c>
      <c r="D20" s="110" t="s">
        <v>634</v>
      </c>
      <c r="E20" s="6"/>
      <c r="F20" s="122">
        <f>SUM($C$17) - SUM($C$26, $C$29)</f>
        <v>0</v>
      </c>
      <c r="G20" s="121" t="str">
        <f t="shared" si="0"/>
        <v>OK</v>
      </c>
      <c r="H20" s="121" t="str">
        <f t="shared" si="1"/>
        <v>OK</v>
      </c>
      <c r="I20" s="121" t="str">
        <f>IF(AND($C20&gt;0, NOT($C$86&gt;0)), "Row " &amp; ROW($C$86) &amp; " should also be positive!", IF($C$152 &gt; $C20 + Tolerance,"Fraud in row " &amp; ROW($C$152) &amp; " higher than payment", "OK"))</f>
        <v>OK</v>
      </c>
    </row>
    <row r="21" spans="1:9" x14ac:dyDescent="0.2">
      <c r="A21" s="4" t="s">
        <v>1</v>
      </c>
      <c r="B21" s="5" t="s">
        <v>308</v>
      </c>
      <c r="C21" s="111">
        <v>0</v>
      </c>
      <c r="D21" s="110" t="s">
        <v>634</v>
      </c>
      <c r="E21" s="6"/>
      <c r="G21" s="121" t="str">
        <f t="shared" si="0"/>
        <v>OK</v>
      </c>
      <c r="H21" s="121" t="str">
        <f t="shared" si="1"/>
        <v>OK</v>
      </c>
      <c r="I21" s="121" t="str">
        <f>IF(AND($C21&gt;0, NOT($C$87&gt;0)), "Row " &amp; ROW($C$87) &amp; " should also be positive!", IF($C$153 &gt; $C21 + Tolerance,"Fraud in row " &amp; ROW($C$153) &amp; " higher than payment", "OK"))</f>
        <v>OK</v>
      </c>
    </row>
    <row r="22" spans="1:9" x14ac:dyDescent="0.2">
      <c r="A22" s="4" t="s">
        <v>12</v>
      </c>
      <c r="B22" s="5" t="s">
        <v>308</v>
      </c>
      <c r="C22" s="111">
        <v>0</v>
      </c>
      <c r="D22" s="110" t="s">
        <v>634</v>
      </c>
      <c r="E22" s="6"/>
      <c r="G22" s="121" t="str">
        <f t="shared" si="0"/>
        <v>OK</v>
      </c>
      <c r="H22" s="121" t="str">
        <f t="shared" si="1"/>
        <v>OK</v>
      </c>
      <c r="I22" s="121" t="str">
        <f>IF(AND($C22&gt;0, NOT($C$88&gt;0)), "Row " &amp; ROW($C$88) &amp; " should also be positive!", IF($C$154 &gt; $C22 + Tolerance,"Fraud in row " &amp; ROW($C$154) &amp; " higher than payment", "OK"))</f>
        <v>OK</v>
      </c>
    </row>
    <row r="23" spans="1:9" x14ac:dyDescent="0.2">
      <c r="A23" s="4" t="s">
        <v>13</v>
      </c>
      <c r="B23" s="5" t="s">
        <v>308</v>
      </c>
      <c r="C23" s="111">
        <v>0</v>
      </c>
      <c r="D23" s="110" t="s">
        <v>634</v>
      </c>
      <c r="E23" s="6"/>
      <c r="G23" s="121" t="str">
        <f t="shared" si="0"/>
        <v>OK</v>
      </c>
      <c r="H23" s="121" t="str">
        <f t="shared" si="1"/>
        <v>OK</v>
      </c>
      <c r="I23" s="121" t="str">
        <f>IF(AND($C23&gt;0, NOT($C$89&gt;0)), "Row " &amp; ROW($C$89) &amp; " should also be positive!", IF($C$155 &gt; $C23 + Tolerance,"Fraud in row " &amp; ROW($C$155) &amp; " higher than payment", "OK"))</f>
        <v>OK</v>
      </c>
    </row>
    <row r="24" spans="1:9" x14ac:dyDescent="0.2">
      <c r="A24" s="4" t="s">
        <v>1</v>
      </c>
      <c r="B24" s="5" t="s">
        <v>309</v>
      </c>
      <c r="C24" s="111">
        <v>0</v>
      </c>
      <c r="D24" s="110" t="s">
        <v>634</v>
      </c>
      <c r="E24" s="6"/>
      <c r="G24" s="121" t="str">
        <f t="shared" si="0"/>
        <v>OK</v>
      </c>
      <c r="H24" s="121" t="str">
        <f t="shared" si="1"/>
        <v>OK</v>
      </c>
      <c r="I24" s="121" t="str">
        <f>IF(AND($C24&gt;0, NOT($C$90&gt;0)), "Row " &amp; ROW($C$90) &amp; " should also be positive!", IF($C$156 &gt; $C24 + Tolerance,"Fraud in row " &amp; ROW($C$156) &amp; " higher than payment", "OK"))</f>
        <v>OK</v>
      </c>
    </row>
    <row r="25" spans="1:9" x14ac:dyDescent="0.2">
      <c r="A25" s="4" t="s">
        <v>12</v>
      </c>
      <c r="B25" s="5" t="s">
        <v>309</v>
      </c>
      <c r="C25" s="111">
        <v>0</v>
      </c>
      <c r="D25" s="110" t="s">
        <v>634</v>
      </c>
      <c r="E25" s="6"/>
      <c r="G25" s="121" t="str">
        <f t="shared" si="0"/>
        <v>OK</v>
      </c>
      <c r="H25" s="121" t="str">
        <f t="shared" si="1"/>
        <v>OK</v>
      </c>
      <c r="I25" s="121" t="str">
        <f>IF(AND($C25&gt;0, NOT($C$91&gt;0)), "Row " &amp; ROW($C$91) &amp; " should also be positive!", IF($C$157 &gt; $C25 + Tolerance,"Fraud in row " &amp; ROW($C$157) &amp; " higher than payment", "OK"))</f>
        <v>OK</v>
      </c>
    </row>
    <row r="26" spans="1:9" x14ac:dyDescent="0.2">
      <c r="A26" s="4" t="s">
        <v>13</v>
      </c>
      <c r="B26" s="5" t="s">
        <v>309</v>
      </c>
      <c r="C26" s="111">
        <v>0</v>
      </c>
      <c r="D26" s="110" t="s">
        <v>634</v>
      </c>
      <c r="E26" s="6"/>
      <c r="G26" s="121" t="str">
        <f t="shared" si="0"/>
        <v>OK</v>
      </c>
      <c r="H26" s="121" t="str">
        <f t="shared" si="1"/>
        <v>OK</v>
      </c>
      <c r="I26" s="121" t="str">
        <f>IF(AND($C26&gt;0, NOT($C$92&gt;0)), "Row " &amp; ROW($C$92) &amp; " should also be positive!", IF($C$158 &gt; $C26 + Tolerance,"Fraud in row " &amp; ROW($C$158) &amp; " higher than payment", "OK"))</f>
        <v>OK</v>
      </c>
    </row>
    <row r="27" spans="1:9" x14ac:dyDescent="0.2">
      <c r="A27" s="4" t="s">
        <v>1</v>
      </c>
      <c r="B27" s="5" t="s">
        <v>310</v>
      </c>
      <c r="C27" s="109">
        <f xml:space="preserve"> SUM($C$30, $C$33, $C$36, $C$39, $C$42)</f>
        <v>0</v>
      </c>
      <c r="D27" s="110" t="s">
        <v>634</v>
      </c>
      <c r="E27" s="6"/>
      <c r="F27" s="122">
        <f>SUM($C$27) - SUM($C$30, $C$33, $C$36, $C$39, $C$42)</f>
        <v>0</v>
      </c>
      <c r="G27" s="121" t="str">
        <f t="shared" si="0"/>
        <v>OK</v>
      </c>
      <c r="H27" s="121" t="str">
        <f t="shared" si="1"/>
        <v>OK</v>
      </c>
      <c r="I27" s="121" t="str">
        <f>IF(AND($C27&gt;0, NOT($C$93&gt;0)), "Row " &amp; ROW($C$93) &amp; " should also be positive!", IF($C$183 &gt; $C27 + Tolerance,"Fraud in row " &amp; ROW($C$183) &amp; " higher than payment", "OK"))</f>
        <v>OK</v>
      </c>
    </row>
    <row r="28" spans="1:9" x14ac:dyDescent="0.2">
      <c r="A28" s="4" t="s">
        <v>12</v>
      </c>
      <c r="B28" s="5" t="s">
        <v>310</v>
      </c>
      <c r="C28" s="109">
        <f xml:space="preserve"> SUM($C$31, $C$34, $C$37, $C$40, $C$43)</f>
        <v>0</v>
      </c>
      <c r="D28" s="110" t="s">
        <v>634</v>
      </c>
      <c r="E28" s="6"/>
      <c r="F28" s="122">
        <f>SUM($C$28) - SUM($C$31, $C$34, $C$37, $C$40, $C$43)</f>
        <v>0</v>
      </c>
      <c r="G28" s="121" t="str">
        <f t="shared" si="0"/>
        <v>OK</v>
      </c>
      <c r="H28" s="121" t="str">
        <f t="shared" si="1"/>
        <v>OK</v>
      </c>
      <c r="I28" s="121" t="str">
        <f>IF(AND($C28&gt;0, NOT($C$94&gt;0)), "Row " &amp; ROW($C$94) &amp; " should also be positive!", IF($C$184 &gt; $C28 + Tolerance,"Fraud in row " &amp; ROW($C$184) &amp; " higher than payment", "OK"))</f>
        <v>OK</v>
      </c>
    </row>
    <row r="29" spans="1:9" x14ac:dyDescent="0.2">
      <c r="A29" s="4" t="s">
        <v>13</v>
      </c>
      <c r="B29" s="5" t="s">
        <v>310</v>
      </c>
      <c r="C29" s="109">
        <f xml:space="preserve"> SUM($C$32, $C$35, $C$38, $C$41, $C$44)</f>
        <v>0</v>
      </c>
      <c r="D29" s="110" t="s">
        <v>634</v>
      </c>
      <c r="E29" s="6"/>
      <c r="F29" s="122">
        <f>SUM($C$29) - SUM($C$32, $C$35, $C$38, $C$41, $C$44)</f>
        <v>0</v>
      </c>
      <c r="G29" s="121" t="str">
        <f t="shared" si="0"/>
        <v>OK</v>
      </c>
      <c r="H29" s="121" t="str">
        <f t="shared" si="1"/>
        <v>OK</v>
      </c>
      <c r="I29" s="121" t="str">
        <f>IF(AND($C29&gt;0, NOT($C$95&gt;0)), "Row " &amp; ROW($C$95) &amp; " should also be positive!", IF($C$185 &gt; $C29 + Tolerance,"Fraud in row " &amp; ROW($C$185) &amp; " higher than payment", "OK"))</f>
        <v>OK</v>
      </c>
    </row>
    <row r="30" spans="1:9" x14ac:dyDescent="0.2">
      <c r="A30" s="4" t="s">
        <v>1</v>
      </c>
      <c r="B30" s="5" t="s">
        <v>311</v>
      </c>
      <c r="C30" s="111">
        <v>0</v>
      </c>
      <c r="D30" s="110" t="s">
        <v>634</v>
      </c>
      <c r="E30" s="6"/>
      <c r="G30" s="121" t="str">
        <f t="shared" si="0"/>
        <v>OK</v>
      </c>
      <c r="H30" s="121" t="str">
        <f t="shared" si="1"/>
        <v>OK</v>
      </c>
      <c r="I30" s="121" t="str">
        <f>IF(AND($C30&gt;0, NOT($C$96&gt;0)), "Row " &amp; ROW($C$96) &amp; " should also be positive!", IF($C$210 &gt; $C30 + Tolerance,"Fraud in row " &amp; ROW($C$210) &amp; " higher than payment", "OK"))</f>
        <v>OK</v>
      </c>
    </row>
    <row r="31" spans="1:9" x14ac:dyDescent="0.2">
      <c r="A31" s="4" t="s">
        <v>12</v>
      </c>
      <c r="B31" s="5" t="s">
        <v>311</v>
      </c>
      <c r="C31" s="111">
        <v>0</v>
      </c>
      <c r="D31" s="110" t="s">
        <v>634</v>
      </c>
      <c r="E31" s="6"/>
      <c r="G31" s="121" t="str">
        <f t="shared" si="0"/>
        <v>OK</v>
      </c>
      <c r="H31" s="121" t="str">
        <f t="shared" si="1"/>
        <v>OK</v>
      </c>
      <c r="I31" s="121" t="str">
        <f>IF(AND($C31&gt;0, NOT($C$97&gt;0)), "Row " &amp; ROW($C$97) &amp; " should also be positive!", IF($C$211 &gt; $C31 + Tolerance,"Fraud in row " &amp; ROW($C$211) &amp; " higher than payment", "OK"))</f>
        <v>OK</v>
      </c>
    </row>
    <row r="32" spans="1:9" x14ac:dyDescent="0.2">
      <c r="A32" s="4" t="s">
        <v>13</v>
      </c>
      <c r="B32" s="5" t="s">
        <v>311</v>
      </c>
      <c r="C32" s="111">
        <v>0</v>
      </c>
      <c r="D32" s="110" t="s">
        <v>634</v>
      </c>
      <c r="E32" s="6"/>
      <c r="G32" s="121" t="str">
        <f t="shared" si="0"/>
        <v>OK</v>
      </c>
      <c r="H32" s="121" t="str">
        <f t="shared" si="1"/>
        <v>OK</v>
      </c>
      <c r="I32" s="121" t="str">
        <f>IF(AND($C32&gt;0, NOT($C$98&gt;0)), "Row " &amp; ROW($C$98) &amp; " should also be positive!", IF($C$212 &gt; $C32 + Tolerance,"Fraud in row " &amp; ROW($C$212) &amp; " higher than payment", "OK"))</f>
        <v>OK</v>
      </c>
    </row>
    <row r="33" spans="1:9" x14ac:dyDescent="0.2">
      <c r="A33" s="4" t="s">
        <v>1</v>
      </c>
      <c r="B33" s="5" t="s">
        <v>312</v>
      </c>
      <c r="C33" s="111">
        <v>0</v>
      </c>
      <c r="D33" s="110" t="s">
        <v>634</v>
      </c>
      <c r="E33" s="6"/>
      <c r="G33" s="121" t="str">
        <f t="shared" si="0"/>
        <v>OK</v>
      </c>
      <c r="H33" s="121" t="str">
        <f t="shared" si="1"/>
        <v>OK</v>
      </c>
      <c r="I33" s="121" t="str">
        <f>IF(AND($C33&gt;0, NOT($C$99&gt;0)), "Row " &amp; ROW($C$99) &amp; " should also be positive!", IF($C$213 &gt; $C33 + Tolerance,"Fraud in row " &amp; ROW($C$213) &amp; " higher than payment", "OK"))</f>
        <v>OK</v>
      </c>
    </row>
    <row r="34" spans="1:9" x14ac:dyDescent="0.2">
      <c r="A34" s="4" t="s">
        <v>12</v>
      </c>
      <c r="B34" s="5" t="s">
        <v>312</v>
      </c>
      <c r="C34" s="111">
        <v>0</v>
      </c>
      <c r="D34" s="110" t="s">
        <v>634</v>
      </c>
      <c r="E34" s="6"/>
      <c r="G34" s="121" t="str">
        <f t="shared" si="0"/>
        <v>OK</v>
      </c>
      <c r="H34" s="121" t="str">
        <f t="shared" si="1"/>
        <v>OK</v>
      </c>
      <c r="I34" s="121" t="str">
        <f>IF(AND($C34&gt;0, NOT($C$100&gt;0)), "Row " &amp; ROW($C$100) &amp; " should also be positive!", IF($C$214 &gt; $C34 + Tolerance,"Fraud in row " &amp; ROW($C$214) &amp; " higher than payment", "OK"))</f>
        <v>OK</v>
      </c>
    </row>
    <row r="35" spans="1:9" x14ac:dyDescent="0.2">
      <c r="A35" s="4" t="s">
        <v>13</v>
      </c>
      <c r="B35" s="5" t="s">
        <v>312</v>
      </c>
      <c r="C35" s="111">
        <v>0</v>
      </c>
      <c r="D35" s="110" t="s">
        <v>634</v>
      </c>
      <c r="E35" s="6"/>
      <c r="G35" s="121" t="str">
        <f t="shared" si="0"/>
        <v>OK</v>
      </c>
      <c r="H35" s="121" t="str">
        <f t="shared" si="1"/>
        <v>OK</v>
      </c>
      <c r="I35" s="121" t="str">
        <f>IF(AND($C35&gt;0, NOT($C$101&gt;0)), "Row " &amp; ROW($C$101) &amp; " should also be positive!", IF($C$215 &gt; $C35 + Tolerance,"Fraud in row " &amp; ROW($C$215) &amp; " higher than payment", "OK"))</f>
        <v>OK</v>
      </c>
    </row>
    <row r="36" spans="1:9" x14ac:dyDescent="0.2">
      <c r="A36" s="4" t="s">
        <v>1</v>
      </c>
      <c r="B36" s="5" t="s">
        <v>313</v>
      </c>
      <c r="C36" s="111">
        <v>0</v>
      </c>
      <c r="D36" s="110" t="s">
        <v>634</v>
      </c>
      <c r="E36" s="6"/>
      <c r="G36" s="121" t="str">
        <f t="shared" si="0"/>
        <v>OK</v>
      </c>
      <c r="H36" s="121" t="str">
        <f t="shared" si="1"/>
        <v>OK</v>
      </c>
      <c r="I36" s="121" t="str">
        <f>IF(AND($C36&gt;0, NOT($C$102&gt;0)), "Row " &amp; ROW($C$102) &amp; " should also be positive!", IF($C$216 &gt; $C36 + Tolerance,"Fraud in row " &amp; ROW($C$216) &amp; " higher than payment", "OK"))</f>
        <v>OK</v>
      </c>
    </row>
    <row r="37" spans="1:9" x14ac:dyDescent="0.2">
      <c r="A37" s="4" t="s">
        <v>12</v>
      </c>
      <c r="B37" s="5" t="s">
        <v>313</v>
      </c>
      <c r="C37" s="111">
        <v>0</v>
      </c>
      <c r="D37" s="110" t="s">
        <v>634</v>
      </c>
      <c r="E37" s="6"/>
      <c r="G37" s="121" t="str">
        <f t="shared" si="0"/>
        <v>OK</v>
      </c>
      <c r="H37" s="121" t="str">
        <f t="shared" si="1"/>
        <v>OK</v>
      </c>
      <c r="I37" s="121" t="str">
        <f>IF(AND($C37&gt;0, NOT($C$103&gt;0)), "Row " &amp; ROW($C$103) &amp; " should also be positive!", IF($C$217 &gt; $C37 + Tolerance,"Fraud in row " &amp; ROW($C$217) &amp; " higher than payment", "OK"))</f>
        <v>OK</v>
      </c>
    </row>
    <row r="38" spans="1:9" x14ac:dyDescent="0.2">
      <c r="A38" s="4" t="s">
        <v>13</v>
      </c>
      <c r="B38" s="5" t="s">
        <v>313</v>
      </c>
      <c r="C38" s="111">
        <v>0</v>
      </c>
      <c r="D38" s="110" t="s">
        <v>634</v>
      </c>
      <c r="E38" s="6"/>
      <c r="G38" s="121" t="str">
        <f t="shared" si="0"/>
        <v>OK</v>
      </c>
      <c r="H38" s="121" t="str">
        <f t="shared" ref="H38:H69" si="2">IF(AND($C38&gt;0, $D38= "NA"), "Flag should be OK", IF($D38="E","Flag E only for fraud","OK"))</f>
        <v>OK</v>
      </c>
      <c r="I38" s="121" t="str">
        <f>IF(AND($C38&gt;0, NOT($C$104&gt;0)), "Row " &amp; ROW($C$104) &amp; " should also be positive!", IF($C$218 &gt; $C38 + Tolerance,"Fraud in row " &amp; ROW($C$218) &amp; " higher than payment", "OK"))</f>
        <v>OK</v>
      </c>
    </row>
    <row r="39" spans="1:9" x14ac:dyDescent="0.2">
      <c r="A39" s="4" t="s">
        <v>1</v>
      </c>
      <c r="B39" s="5" t="s">
        <v>1004</v>
      </c>
      <c r="C39" s="111">
        <v>0</v>
      </c>
      <c r="D39" s="110" t="s">
        <v>634</v>
      </c>
      <c r="E39" s="6"/>
      <c r="G39" s="121" t="str">
        <f t="shared" si="0"/>
        <v>OK</v>
      </c>
      <c r="H39" s="121" t="str">
        <f t="shared" si="2"/>
        <v>OK</v>
      </c>
      <c r="I39" s="121" t="str">
        <f>IF(AND($C39&gt;0, NOT($C$105&gt;0)), "Row " &amp; ROW($C$105) &amp; " should also be positive!", IF($C$219 &gt; $C39 + Tolerance,"Fraud in row " &amp; ROW($C$219) &amp; " higher than payment", "OK"))</f>
        <v>OK</v>
      </c>
    </row>
    <row r="40" spans="1:9" x14ac:dyDescent="0.2">
      <c r="A40" s="4" t="s">
        <v>12</v>
      </c>
      <c r="B40" s="5" t="s">
        <v>1004</v>
      </c>
      <c r="C40" s="111">
        <v>0</v>
      </c>
      <c r="D40" s="110" t="s">
        <v>634</v>
      </c>
      <c r="E40" s="6"/>
      <c r="G40" s="121" t="str">
        <f t="shared" si="0"/>
        <v>OK</v>
      </c>
      <c r="H40" s="121" t="str">
        <f t="shared" si="2"/>
        <v>OK</v>
      </c>
      <c r="I40" s="121" t="str">
        <f>IF(AND($C40&gt;0, NOT($C$106&gt;0)), "Row " &amp; ROW($C$106) &amp; " should also be positive!", IF($C$220 &gt; $C40 + Tolerance,"Fraud in row " &amp; ROW($C$220) &amp; " higher than payment", "OK"))</f>
        <v>OK</v>
      </c>
    </row>
    <row r="41" spans="1:9" x14ac:dyDescent="0.2">
      <c r="A41" s="4" t="s">
        <v>13</v>
      </c>
      <c r="B41" s="5" t="s">
        <v>1004</v>
      </c>
      <c r="C41" s="111">
        <v>0</v>
      </c>
      <c r="D41" s="110" t="s">
        <v>634</v>
      </c>
      <c r="E41" s="6"/>
      <c r="G41" s="121" t="str">
        <f t="shared" si="0"/>
        <v>OK</v>
      </c>
      <c r="H41" s="121" t="str">
        <f t="shared" si="2"/>
        <v>OK</v>
      </c>
      <c r="I41" s="121" t="str">
        <f>IF(AND($C41&gt;0, NOT($C$107&gt;0)), "Row " &amp; ROW($C$107) &amp; " should also be positive!", IF($C$221 &gt; $C41 + Tolerance,"Fraud in row " &amp; ROW($C$221) &amp; " higher than payment", "OK"))</f>
        <v>OK</v>
      </c>
    </row>
    <row r="42" spans="1:9" x14ac:dyDescent="0.2">
      <c r="A42" s="4" t="s">
        <v>1</v>
      </c>
      <c r="B42" s="5" t="s">
        <v>1008</v>
      </c>
      <c r="C42" s="111">
        <v>0</v>
      </c>
      <c r="D42" s="110" t="s">
        <v>634</v>
      </c>
      <c r="E42" s="6"/>
      <c r="G42" s="121" t="str">
        <f t="shared" si="0"/>
        <v>OK</v>
      </c>
      <c r="H42" s="121" t="str">
        <f t="shared" si="2"/>
        <v>OK</v>
      </c>
      <c r="I42" s="121" t="str">
        <f>IF(AND($C42&gt;0, NOT($C$108&gt;0)), "Row " &amp; ROW($C$108) &amp; " should also be positive!", IF($C$222 &gt; $C42 + Tolerance,"Fraud in row " &amp; ROW($C$222) &amp; " higher than payment", "OK"))</f>
        <v>OK</v>
      </c>
    </row>
    <row r="43" spans="1:9" x14ac:dyDescent="0.2">
      <c r="A43" s="4" t="s">
        <v>12</v>
      </c>
      <c r="B43" s="5" t="s">
        <v>1008</v>
      </c>
      <c r="C43" s="111">
        <v>0</v>
      </c>
      <c r="D43" s="110" t="s">
        <v>634</v>
      </c>
      <c r="E43" s="6"/>
      <c r="G43" s="121" t="str">
        <f t="shared" si="0"/>
        <v>OK</v>
      </c>
      <c r="H43" s="121" t="str">
        <f t="shared" si="2"/>
        <v>OK</v>
      </c>
      <c r="I43" s="121" t="str">
        <f>IF(AND($C43&gt;0, NOT($C$109&gt;0)), "Row " &amp; ROW($C$109) &amp; " should also be positive!", IF($C$223 &gt; $C43 + Tolerance,"Fraud in row " &amp; ROW($C$223) &amp; " higher than payment", "OK"))</f>
        <v>OK</v>
      </c>
    </row>
    <row r="44" spans="1:9" x14ac:dyDescent="0.2">
      <c r="A44" s="4" t="s">
        <v>13</v>
      </c>
      <c r="B44" s="5" t="s">
        <v>1008</v>
      </c>
      <c r="C44" s="111">
        <v>0</v>
      </c>
      <c r="D44" s="110" t="s">
        <v>634</v>
      </c>
      <c r="E44" s="6"/>
      <c r="G44" s="121" t="str">
        <f t="shared" si="0"/>
        <v>OK</v>
      </c>
      <c r="H44" s="121" t="str">
        <f t="shared" si="2"/>
        <v>OK</v>
      </c>
      <c r="I44" s="121" t="str">
        <f>IF(AND($C44&gt;0, NOT($C$110&gt;0)), "Row " &amp; ROW($C$110) &amp; " should also be positive!", IF($C$224 &gt; $C44 + Tolerance,"Fraud in row " &amp; ROW($C$224) &amp; " higher than payment", "OK"))</f>
        <v>OK</v>
      </c>
    </row>
    <row r="45" spans="1:9" x14ac:dyDescent="0.2">
      <c r="A45" s="4" t="s">
        <v>1</v>
      </c>
      <c r="B45" s="5" t="s">
        <v>314</v>
      </c>
      <c r="C45" s="109">
        <f xml:space="preserve"> SUM($C$54, $C$57)</f>
        <v>0</v>
      </c>
      <c r="D45" s="110" t="s">
        <v>634</v>
      </c>
      <c r="E45" s="6"/>
      <c r="F45" s="122">
        <f>SUM($C$45) - SUM($C$48, $C$51)</f>
        <v>0</v>
      </c>
      <c r="G45" s="121" t="str">
        <f t="shared" si="0"/>
        <v>OK</v>
      </c>
      <c r="H45" s="121" t="str">
        <f t="shared" si="2"/>
        <v>OK</v>
      </c>
      <c r="I45" s="121" t="str">
        <f>IF(AND($C45&gt;0, NOT($C$111&gt;0)), "Row " &amp; ROW($C$111) &amp; " should also be positive!", IF($C$225 &gt; $C45 + Tolerance,"Fraud in row " &amp; ROW($C$225) &amp; " higher than payment", "OK"))</f>
        <v>OK</v>
      </c>
    </row>
    <row r="46" spans="1:9" x14ac:dyDescent="0.2">
      <c r="A46" s="4" t="s">
        <v>12</v>
      </c>
      <c r="B46" s="5" t="s">
        <v>314</v>
      </c>
      <c r="C46" s="109">
        <f xml:space="preserve"> SUM($C$55, $C$58)</f>
        <v>0</v>
      </c>
      <c r="D46" s="110" t="s">
        <v>634</v>
      </c>
      <c r="E46" s="6"/>
      <c r="F46" s="122">
        <f>SUM($C$46) - SUM($C$49, $C$52)</f>
        <v>0</v>
      </c>
      <c r="G46" s="121" t="str">
        <f t="shared" si="0"/>
        <v>OK</v>
      </c>
      <c r="H46" s="121" t="str">
        <f t="shared" si="2"/>
        <v>OK</v>
      </c>
      <c r="I46" s="121" t="str">
        <f>IF(AND($C46&gt;0, NOT($C$112&gt;0)), "Row " &amp; ROW($C$112) &amp; " should also be positive!", IF($C$226 &gt; $C46 + Tolerance,"Fraud in row " &amp; ROW($C$226) &amp; " higher than payment", "OK"))</f>
        <v>OK</v>
      </c>
    </row>
    <row r="47" spans="1:9" x14ac:dyDescent="0.2">
      <c r="A47" s="4" t="s">
        <v>13</v>
      </c>
      <c r="B47" s="5" t="s">
        <v>314</v>
      </c>
      <c r="C47" s="109">
        <f xml:space="preserve"> SUM($C$56, $C$59)</f>
        <v>0</v>
      </c>
      <c r="D47" s="110" t="s">
        <v>634</v>
      </c>
      <c r="E47" s="6"/>
      <c r="F47" s="122">
        <f>SUM($C$47) - SUM($C$50, $C$53)</f>
        <v>0</v>
      </c>
      <c r="G47" s="121" t="str">
        <f t="shared" si="0"/>
        <v>OK</v>
      </c>
      <c r="H47" s="121" t="str">
        <f t="shared" si="2"/>
        <v>OK</v>
      </c>
      <c r="I47" s="121" t="str">
        <f>IF(AND($C47&gt;0, NOT($C$113&gt;0)), "Row " &amp; ROW($C$113) &amp; " should also be positive!", IF($C$227 &gt; $C47 + Tolerance,"Fraud in row " &amp; ROW($C$227) &amp; " higher than payment", "OK"))</f>
        <v>OK</v>
      </c>
    </row>
    <row r="48" spans="1:9" x14ac:dyDescent="0.2">
      <c r="A48" s="4" t="s">
        <v>1</v>
      </c>
      <c r="B48" s="5" t="s">
        <v>315</v>
      </c>
      <c r="C48" s="111">
        <v>0</v>
      </c>
      <c r="D48" s="110" t="s">
        <v>634</v>
      </c>
      <c r="E48" s="6"/>
      <c r="F48" s="122">
        <f>SUM($C$45) - SUM($C$54, $C$57)</f>
        <v>0</v>
      </c>
      <c r="G48" s="121" t="str">
        <f t="shared" si="0"/>
        <v>OK</v>
      </c>
      <c r="H48" s="121" t="str">
        <f t="shared" si="2"/>
        <v>OK</v>
      </c>
      <c r="I48" s="121" t="str">
        <f>IF(AND($C48&gt;0, NOT($C$114&gt;0)), "Row " &amp; ROW($C$114) &amp; " should also be positive!", IF($C$228 &gt; $C48 + Tolerance,"Fraud in row " &amp; ROW($C$228) &amp; " higher than payment", "OK"))</f>
        <v>OK</v>
      </c>
    </row>
    <row r="49" spans="1:9" x14ac:dyDescent="0.2">
      <c r="A49" s="4" t="s">
        <v>12</v>
      </c>
      <c r="B49" s="5" t="s">
        <v>315</v>
      </c>
      <c r="C49" s="111">
        <v>0</v>
      </c>
      <c r="D49" s="110" t="s">
        <v>634</v>
      </c>
      <c r="E49" s="6"/>
      <c r="F49" s="122">
        <f>SUM($C$46) - SUM($C$55, $C$58)</f>
        <v>0</v>
      </c>
      <c r="G49" s="121" t="str">
        <f t="shared" si="0"/>
        <v>OK</v>
      </c>
      <c r="H49" s="121" t="str">
        <f t="shared" si="2"/>
        <v>OK</v>
      </c>
      <c r="I49" s="121" t="str">
        <f>IF(AND($C49&gt;0, NOT($C$115&gt;0)), "Row " &amp; ROW($C$115) &amp; " should also be positive!", IF($C$229 &gt; $C49 + Tolerance,"Fraud in row " &amp; ROW($C$229) &amp; " higher than payment", "OK"))</f>
        <v>OK</v>
      </c>
    </row>
    <row r="50" spans="1:9" x14ac:dyDescent="0.2">
      <c r="A50" s="4" t="s">
        <v>13</v>
      </c>
      <c r="B50" s="5" t="s">
        <v>315</v>
      </c>
      <c r="C50" s="111">
        <v>0</v>
      </c>
      <c r="D50" s="110" t="s">
        <v>634</v>
      </c>
      <c r="E50" s="6"/>
      <c r="F50" s="122">
        <f>SUM($C$47) - SUM($C$56, $C$59)</f>
        <v>0</v>
      </c>
      <c r="G50" s="121" t="str">
        <f t="shared" si="0"/>
        <v>OK</v>
      </c>
      <c r="H50" s="121" t="str">
        <f t="shared" si="2"/>
        <v>OK</v>
      </c>
      <c r="I50" s="121" t="str">
        <f>IF(AND($C50&gt;0, NOT($C$116&gt;0)), "Row " &amp; ROW($C$116) &amp; " should also be positive!", IF($C$230 &gt; $C50 + Tolerance,"Fraud in row " &amp; ROW($C$230) &amp; " higher than payment", "OK"))</f>
        <v>OK</v>
      </c>
    </row>
    <row r="51" spans="1:9" x14ac:dyDescent="0.2">
      <c r="A51" s="4" t="s">
        <v>1</v>
      </c>
      <c r="B51" s="5" t="s">
        <v>316</v>
      </c>
      <c r="C51" s="111">
        <v>0</v>
      </c>
      <c r="D51" s="110" t="s">
        <v>634</v>
      </c>
      <c r="E51" s="6"/>
      <c r="G51" s="121" t="str">
        <f t="shared" si="0"/>
        <v>OK</v>
      </c>
      <c r="H51" s="121" t="str">
        <f t="shared" si="2"/>
        <v>OK</v>
      </c>
      <c r="I51" s="121" t="str">
        <f>IF(AND($C51&gt;0, NOT($C$117&gt;0)), "Row " &amp; ROW($C$117) &amp; " should also be positive!", IF($C$231 &gt; $C51 + Tolerance,"Fraud in row " &amp; ROW($C$231) &amp; " higher than payment", "OK"))</f>
        <v>OK</v>
      </c>
    </row>
    <row r="52" spans="1:9" x14ac:dyDescent="0.2">
      <c r="A52" s="4" t="s">
        <v>12</v>
      </c>
      <c r="B52" s="5" t="s">
        <v>316</v>
      </c>
      <c r="C52" s="111">
        <v>0</v>
      </c>
      <c r="D52" s="110" t="s">
        <v>634</v>
      </c>
      <c r="E52" s="6"/>
      <c r="G52" s="121" t="str">
        <f t="shared" si="0"/>
        <v>OK</v>
      </c>
      <c r="H52" s="121" t="str">
        <f t="shared" si="2"/>
        <v>OK</v>
      </c>
      <c r="I52" s="121" t="str">
        <f>IF(AND($C52&gt;0, NOT($C$118&gt;0)), "Row " &amp; ROW($C$118) &amp; " should also be positive!", IF($C$232 &gt; $C52 + Tolerance,"Fraud in row " &amp; ROW($C$232) &amp; " higher than payment", "OK"))</f>
        <v>OK</v>
      </c>
    </row>
    <row r="53" spans="1:9" x14ac:dyDescent="0.2">
      <c r="A53" s="4" t="s">
        <v>13</v>
      </c>
      <c r="B53" s="5" t="s">
        <v>316</v>
      </c>
      <c r="C53" s="111">
        <v>0</v>
      </c>
      <c r="D53" s="110" t="s">
        <v>634</v>
      </c>
      <c r="E53" s="6"/>
      <c r="G53" s="121" t="str">
        <f t="shared" si="0"/>
        <v>OK</v>
      </c>
      <c r="H53" s="121" t="str">
        <f t="shared" si="2"/>
        <v>OK</v>
      </c>
      <c r="I53" s="121" t="str">
        <f>IF(AND($C53&gt;0, NOT($C$119&gt;0)), "Row " &amp; ROW($C$119) &amp; " should also be positive!", IF($C$233 &gt; $C53 + Tolerance,"Fraud in row " &amp; ROW($C$233) &amp; " higher than payment", "OK"))</f>
        <v>OK</v>
      </c>
    </row>
    <row r="54" spans="1:9" x14ac:dyDescent="0.2">
      <c r="A54" s="4" t="s">
        <v>1</v>
      </c>
      <c r="B54" s="5" t="s">
        <v>317</v>
      </c>
      <c r="C54" s="111">
        <v>0</v>
      </c>
      <c r="D54" s="110" t="s">
        <v>634</v>
      </c>
      <c r="E54" s="6"/>
      <c r="G54" s="121" t="str">
        <f t="shared" si="0"/>
        <v>OK</v>
      </c>
      <c r="H54" s="121" t="str">
        <f t="shared" si="2"/>
        <v>OK</v>
      </c>
      <c r="I54" s="121" t="str">
        <f>IF(AND($C54&gt;0, NOT($C$120&gt;0)), "Row " &amp; ROW($C$120) &amp; " should also be positive!", IF($C$234 &gt; $C54 + Tolerance,"Fraud in row " &amp; ROW($C$234) &amp; " higher than payment", "OK"))</f>
        <v>OK</v>
      </c>
    </row>
    <row r="55" spans="1:9" x14ac:dyDescent="0.2">
      <c r="A55" s="4" t="s">
        <v>12</v>
      </c>
      <c r="B55" s="5" t="s">
        <v>317</v>
      </c>
      <c r="C55" s="111">
        <v>0</v>
      </c>
      <c r="D55" s="110" t="s">
        <v>634</v>
      </c>
      <c r="E55" s="6"/>
      <c r="G55" s="121" t="str">
        <f t="shared" si="0"/>
        <v>OK</v>
      </c>
      <c r="H55" s="121" t="str">
        <f t="shared" si="2"/>
        <v>OK</v>
      </c>
      <c r="I55" s="121" t="str">
        <f>IF(AND($C55&gt;0, NOT($C$121&gt;0)), "Row " &amp; ROW($C$121) &amp; " should also be positive!", IF($C$235 &gt; $C55 + Tolerance,"Fraud in row " &amp; ROW($C$235) &amp; " higher than payment", "OK"))</f>
        <v>OK</v>
      </c>
    </row>
    <row r="56" spans="1:9" x14ac:dyDescent="0.2">
      <c r="A56" s="4" t="s">
        <v>13</v>
      </c>
      <c r="B56" s="5" t="s">
        <v>317</v>
      </c>
      <c r="C56" s="111">
        <v>0</v>
      </c>
      <c r="D56" s="110" t="s">
        <v>634</v>
      </c>
      <c r="E56" s="6"/>
      <c r="G56" s="121" t="str">
        <f t="shared" si="0"/>
        <v>OK</v>
      </c>
      <c r="H56" s="121" t="str">
        <f t="shared" si="2"/>
        <v>OK</v>
      </c>
      <c r="I56" s="121" t="str">
        <f>IF(AND($C56&gt;0, NOT($C$122&gt;0)), "Row " &amp; ROW($C$122) &amp; " should also be positive!", IF($C$236 &gt; $C56 + Tolerance,"Fraud in row " &amp; ROW($C$236) &amp; " higher than payment", "OK"))</f>
        <v>OK</v>
      </c>
    </row>
    <row r="57" spans="1:9" x14ac:dyDescent="0.2">
      <c r="A57" s="4" t="s">
        <v>1</v>
      </c>
      <c r="B57" s="5" t="s">
        <v>318</v>
      </c>
      <c r="C57" s="109">
        <f xml:space="preserve"> SUM($C$60, $C$63, $C$66, $C$69)</f>
        <v>0</v>
      </c>
      <c r="D57" s="110" t="s">
        <v>634</v>
      </c>
      <c r="E57" s="6"/>
      <c r="F57" s="122">
        <f>SUM($C$57) - SUM($C$60, $C$63, $C$66, $C$69)</f>
        <v>0</v>
      </c>
      <c r="G57" s="121" t="str">
        <f t="shared" si="0"/>
        <v>OK</v>
      </c>
      <c r="H57" s="121" t="str">
        <f t="shared" si="2"/>
        <v>OK</v>
      </c>
      <c r="I57" s="121" t="str">
        <f>IF(AND($C57&gt;0, NOT($C$123&gt;0)), "Row " &amp; ROW($C$123) &amp; " should also be positive!", IF($C$258 &gt; $C57 + Tolerance,"Fraud in row " &amp; ROW($C$258) &amp; " higher than payment", "OK"))</f>
        <v>OK</v>
      </c>
    </row>
    <row r="58" spans="1:9" x14ac:dyDescent="0.2">
      <c r="A58" s="4" t="s">
        <v>12</v>
      </c>
      <c r="B58" s="5" t="s">
        <v>318</v>
      </c>
      <c r="C58" s="109">
        <f xml:space="preserve"> SUM($C$61, $C$64, $C$67, $C$70)</f>
        <v>0</v>
      </c>
      <c r="D58" s="110" t="s">
        <v>634</v>
      </c>
      <c r="E58" s="6"/>
      <c r="F58" s="122">
        <f>SUM($C$58) - SUM($C$61, $C$64, $C$67, $C$70)</f>
        <v>0</v>
      </c>
      <c r="G58" s="121" t="str">
        <f t="shared" si="0"/>
        <v>OK</v>
      </c>
      <c r="H58" s="121" t="str">
        <f t="shared" si="2"/>
        <v>OK</v>
      </c>
      <c r="I58" s="121" t="str">
        <f>IF(AND($C58&gt;0, NOT($C$124&gt;0)), "Row " &amp; ROW($C$124) &amp; " should also be positive!", IF($C$259 &gt; $C58 + Tolerance,"Fraud in row " &amp; ROW($C$259) &amp; " higher than payment", "OK"))</f>
        <v>OK</v>
      </c>
    </row>
    <row r="59" spans="1:9" x14ac:dyDescent="0.2">
      <c r="A59" s="4" t="s">
        <v>13</v>
      </c>
      <c r="B59" s="5" t="s">
        <v>318</v>
      </c>
      <c r="C59" s="109">
        <f xml:space="preserve"> SUM($C$62, $C$65, $C$68, $C$71)</f>
        <v>0</v>
      </c>
      <c r="D59" s="110" t="s">
        <v>634</v>
      </c>
      <c r="E59" s="6"/>
      <c r="F59" s="122">
        <f>SUM($C$59) - SUM($C$62, $C$65, $C$68, $C$71)</f>
        <v>0</v>
      </c>
      <c r="G59" s="121" t="str">
        <f t="shared" si="0"/>
        <v>OK</v>
      </c>
      <c r="H59" s="121" t="str">
        <f t="shared" si="2"/>
        <v>OK</v>
      </c>
      <c r="I59" s="121" t="str">
        <f>IF(AND($C59&gt;0, NOT($C$125&gt;0)), "Row " &amp; ROW($C$125) &amp; " should also be positive!", IF($C$260 &gt; $C59 + Tolerance,"Fraud in row " &amp; ROW($C$260) &amp; " higher than payment", "OK"))</f>
        <v>OK</v>
      </c>
    </row>
    <row r="60" spans="1:9" x14ac:dyDescent="0.2">
      <c r="A60" s="4" t="s">
        <v>1</v>
      </c>
      <c r="B60" s="5" t="s">
        <v>319</v>
      </c>
      <c r="C60" s="111">
        <v>0</v>
      </c>
      <c r="D60" s="110" t="s">
        <v>634</v>
      </c>
      <c r="E60" s="6"/>
      <c r="G60" s="121" t="str">
        <f t="shared" si="0"/>
        <v>OK</v>
      </c>
      <c r="H60" s="121" t="str">
        <f t="shared" si="2"/>
        <v>OK</v>
      </c>
      <c r="I60" s="121" t="str">
        <f>IF(AND($C60&gt;0, NOT($C$126&gt;0)), "Row " &amp; ROW($C$126) &amp; " should also be positive!", IF($C$282 &gt; $C60 + Tolerance,"Fraud in row " &amp; ROW($C$282) &amp; " higher than payment", "OK"))</f>
        <v>OK</v>
      </c>
    </row>
    <row r="61" spans="1:9" x14ac:dyDescent="0.2">
      <c r="A61" s="4" t="s">
        <v>12</v>
      </c>
      <c r="B61" s="5" t="s">
        <v>319</v>
      </c>
      <c r="C61" s="111">
        <v>0</v>
      </c>
      <c r="D61" s="110" t="s">
        <v>634</v>
      </c>
      <c r="E61" s="6"/>
      <c r="G61" s="121" t="str">
        <f t="shared" si="0"/>
        <v>OK</v>
      </c>
      <c r="H61" s="121" t="str">
        <f t="shared" si="2"/>
        <v>OK</v>
      </c>
      <c r="I61" s="121" t="str">
        <f>IF(AND($C61&gt;0, NOT($C$127&gt;0)), "Row " &amp; ROW($C$127) &amp; " should also be positive!", IF($C$283 &gt; $C61 + Tolerance,"Fraud in row " &amp; ROW($C$283) &amp; " higher than payment", "OK"))</f>
        <v>OK</v>
      </c>
    </row>
    <row r="62" spans="1:9" x14ac:dyDescent="0.2">
      <c r="A62" s="4" t="s">
        <v>13</v>
      </c>
      <c r="B62" s="5" t="s">
        <v>319</v>
      </c>
      <c r="C62" s="111">
        <v>0</v>
      </c>
      <c r="D62" s="110" t="s">
        <v>634</v>
      </c>
      <c r="E62" s="6"/>
      <c r="G62" s="121" t="str">
        <f t="shared" si="0"/>
        <v>OK</v>
      </c>
      <c r="H62" s="121" t="str">
        <f t="shared" si="2"/>
        <v>OK</v>
      </c>
      <c r="I62" s="121" t="str">
        <f>IF(AND($C62&gt;0, NOT($C$128&gt;0)), "Row " &amp; ROW($C$128) &amp; " should also be positive!", IF($C$284 &gt; $C62 + Tolerance,"Fraud in row " &amp; ROW($C$284) &amp; " higher than payment", "OK"))</f>
        <v>OK</v>
      </c>
    </row>
    <row r="63" spans="1:9" x14ac:dyDescent="0.2">
      <c r="A63" s="4" t="s">
        <v>1</v>
      </c>
      <c r="B63" s="5" t="s">
        <v>320</v>
      </c>
      <c r="C63" s="111">
        <v>0</v>
      </c>
      <c r="D63" s="110" t="s">
        <v>634</v>
      </c>
      <c r="E63" s="6"/>
      <c r="G63" s="121" t="str">
        <f t="shared" si="0"/>
        <v>OK</v>
      </c>
      <c r="H63" s="121" t="str">
        <f t="shared" si="2"/>
        <v>OK</v>
      </c>
      <c r="I63" s="121" t="str">
        <f>IF(AND($C63&gt;0, NOT($C$129&gt;0)), "Row " &amp; ROW($C$129) &amp; " should also be positive!", IF($C$285 &gt; $C63 + Tolerance,"Fraud in row " &amp; ROW($C$285) &amp; " higher than payment", "OK"))</f>
        <v>OK</v>
      </c>
    </row>
    <row r="64" spans="1:9" x14ac:dyDescent="0.2">
      <c r="A64" s="4" t="s">
        <v>12</v>
      </c>
      <c r="B64" s="5" t="s">
        <v>320</v>
      </c>
      <c r="C64" s="111">
        <v>0</v>
      </c>
      <c r="D64" s="110" t="s">
        <v>634</v>
      </c>
      <c r="E64" s="6"/>
      <c r="G64" s="121" t="str">
        <f t="shared" si="0"/>
        <v>OK</v>
      </c>
      <c r="H64" s="121" t="str">
        <f t="shared" si="2"/>
        <v>OK</v>
      </c>
      <c r="I64" s="121" t="str">
        <f>IF(AND($C64&gt;0, NOT($C$130&gt;0)), "Row " &amp; ROW($C$130) &amp; " should also be positive!", IF($C$286 &gt; $C64 + Tolerance,"Fraud in row " &amp; ROW($C$286) &amp; " higher than payment", "OK"))</f>
        <v>OK</v>
      </c>
    </row>
    <row r="65" spans="1:9" x14ac:dyDescent="0.2">
      <c r="A65" s="4" t="s">
        <v>13</v>
      </c>
      <c r="B65" s="5" t="s">
        <v>320</v>
      </c>
      <c r="C65" s="111">
        <v>0</v>
      </c>
      <c r="D65" s="110" t="s">
        <v>634</v>
      </c>
      <c r="E65" s="6"/>
      <c r="G65" s="121" t="str">
        <f t="shared" si="0"/>
        <v>OK</v>
      </c>
      <c r="H65" s="121" t="str">
        <f t="shared" si="2"/>
        <v>OK</v>
      </c>
      <c r="I65" s="121" t="str">
        <f>IF(AND($C65&gt;0, NOT($C$131&gt;0)), "Row " &amp; ROW($C$131) &amp; " should also be positive!", IF($C$287 &gt; $C65 + Tolerance,"Fraud in row " &amp; ROW($C$287) &amp; " higher than payment", "OK"))</f>
        <v>OK</v>
      </c>
    </row>
    <row r="66" spans="1:9" x14ac:dyDescent="0.2">
      <c r="A66" s="4" t="s">
        <v>1</v>
      </c>
      <c r="B66" s="5" t="s">
        <v>321</v>
      </c>
      <c r="C66" s="111">
        <v>0</v>
      </c>
      <c r="D66" s="110" t="s">
        <v>634</v>
      </c>
      <c r="E66" s="6"/>
      <c r="G66" s="121" t="str">
        <f t="shared" si="0"/>
        <v>OK</v>
      </c>
      <c r="H66" s="121" t="str">
        <f t="shared" si="2"/>
        <v>OK</v>
      </c>
      <c r="I66" s="121" t="str">
        <f>IF(AND($C66&gt;0, NOT($C$132&gt;0)), "Row " &amp; ROW($C$132) &amp; " should also be positive!", IF($C$288 &gt; $C66 + Tolerance,"Fraud in row " &amp; ROW($C$288) &amp; " higher than payment", "OK"))</f>
        <v>OK</v>
      </c>
    </row>
    <row r="67" spans="1:9" x14ac:dyDescent="0.2">
      <c r="A67" s="4" t="s">
        <v>12</v>
      </c>
      <c r="B67" s="5" t="s">
        <v>321</v>
      </c>
      <c r="C67" s="111">
        <v>0</v>
      </c>
      <c r="D67" s="110" t="s">
        <v>634</v>
      </c>
      <c r="E67" s="6"/>
      <c r="G67" s="121" t="str">
        <f t="shared" si="0"/>
        <v>OK</v>
      </c>
      <c r="H67" s="121" t="str">
        <f t="shared" si="2"/>
        <v>OK</v>
      </c>
      <c r="I67" s="121" t="str">
        <f>IF(AND($C67&gt;0, NOT($C$133&gt;0)), "Row " &amp; ROW($C$133) &amp; " should also be positive!", IF($C$289 &gt; $C67 + Tolerance,"Fraud in row " &amp; ROW($C$289) &amp; " higher than payment", "OK"))</f>
        <v>OK</v>
      </c>
    </row>
    <row r="68" spans="1:9" x14ac:dyDescent="0.2">
      <c r="A68" s="4" t="s">
        <v>13</v>
      </c>
      <c r="B68" s="5" t="s">
        <v>321</v>
      </c>
      <c r="C68" s="111">
        <v>0</v>
      </c>
      <c r="D68" s="110" t="s">
        <v>634</v>
      </c>
      <c r="E68" s="6"/>
      <c r="G68" s="121" t="str">
        <f t="shared" si="0"/>
        <v>OK</v>
      </c>
      <c r="H68" s="121" t="str">
        <f t="shared" si="2"/>
        <v>OK</v>
      </c>
      <c r="I68" s="121" t="str">
        <f>IF(AND($C68&gt;0, NOT($C$134&gt;0)), "Row " &amp; ROW($C$134) &amp; " should also be positive!", IF($C$290 &gt; $C68 + Tolerance,"Fraud in row " &amp; ROW($C$290) &amp; " higher than payment", "OK"))</f>
        <v>OK</v>
      </c>
    </row>
    <row r="69" spans="1:9" x14ac:dyDescent="0.2">
      <c r="A69" s="4" t="s">
        <v>1</v>
      </c>
      <c r="B69" s="5" t="s">
        <v>1013</v>
      </c>
      <c r="C69" s="111">
        <v>0</v>
      </c>
      <c r="D69" s="110" t="s">
        <v>634</v>
      </c>
      <c r="E69" s="6"/>
      <c r="G69" s="121" t="str">
        <f t="shared" si="0"/>
        <v>OK</v>
      </c>
      <c r="H69" s="121" t="str">
        <f t="shared" si="2"/>
        <v>OK</v>
      </c>
      <c r="I69" s="121" t="str">
        <f>IF(AND($C69&gt;0, NOT($C$135&gt;0)), "Row " &amp; ROW($C$135) &amp; " should also be positive!", IF($C$291 &gt; $C69 + Tolerance,"Fraud in row " &amp; ROW($C$291) &amp; " higher than payment", "OK"))</f>
        <v>OK</v>
      </c>
    </row>
    <row r="70" spans="1:9" x14ac:dyDescent="0.2">
      <c r="A70" s="4" t="s">
        <v>12</v>
      </c>
      <c r="B70" s="5" t="s">
        <v>1013</v>
      </c>
      <c r="C70" s="111">
        <v>0</v>
      </c>
      <c r="D70" s="110" t="s">
        <v>634</v>
      </c>
      <c r="E70" s="6"/>
      <c r="G70" s="121" t="str">
        <f t="shared" ref="G70:G133" si="3">IF(OR(ISBLANK($C70), ISBLANK($D70)), "missing", "OK")</f>
        <v>OK</v>
      </c>
      <c r="H70" s="121" t="str">
        <f t="shared" ref="H70:H101" si="4">IF(AND($C70&gt;0, $D70= "NA"), "Flag should be OK", IF($D70="E","Flag E only for fraud","OK"))</f>
        <v>OK</v>
      </c>
      <c r="I70" s="121" t="str">
        <f>IF(AND($C70&gt;0, NOT($C$136&gt;0)), "Row " &amp; ROW($C$136) &amp; " should also be positive!", IF($C$292 &gt; $C70 + Tolerance,"Fraud in row " &amp; ROW($C$292) &amp; " higher than payment", "OK"))</f>
        <v>OK</v>
      </c>
    </row>
    <row r="71" spans="1:9" x14ac:dyDescent="0.2">
      <c r="A71" s="4" t="s">
        <v>13</v>
      </c>
      <c r="B71" s="5" t="s">
        <v>1013</v>
      </c>
      <c r="C71" s="111">
        <v>0</v>
      </c>
      <c r="D71" s="110" t="s">
        <v>634</v>
      </c>
      <c r="E71" s="6"/>
      <c r="G71" s="121" t="str">
        <f t="shared" si="3"/>
        <v>OK</v>
      </c>
      <c r="H71" s="121" t="str">
        <f t="shared" si="4"/>
        <v>OK</v>
      </c>
      <c r="I71" s="121" t="str">
        <f>IF(AND($C71&gt;0, NOT($C$137&gt;0)), "Row " &amp; ROW($C$137) &amp; " should also be positive!", IF($C$293 &gt; $C71 + Tolerance,"Fraud in row " &amp; ROW($C$293) &amp; " higher than payment", "OK"))</f>
        <v>OK</v>
      </c>
    </row>
    <row r="72" spans="1:9" x14ac:dyDescent="0.2">
      <c r="A72" s="4" t="s">
        <v>1</v>
      </c>
      <c r="B72" s="5" t="s">
        <v>322</v>
      </c>
      <c r="C72" s="112">
        <f xml:space="preserve"> SUM($C$75, $C$78)</f>
        <v>0</v>
      </c>
      <c r="D72" s="110" t="s">
        <v>634</v>
      </c>
      <c r="E72" s="6"/>
      <c r="F72" s="123">
        <f>SUM($C$72) - SUM($C$75, $C$78)</f>
        <v>0</v>
      </c>
      <c r="G72" s="121" t="str">
        <f t="shared" si="3"/>
        <v>OK</v>
      </c>
      <c r="H72" s="121" t="str">
        <f t="shared" si="4"/>
        <v>OK</v>
      </c>
      <c r="I72" s="121" t="str">
        <f>IF(AND($C72&gt;0, NOT($C$6&gt;0)), "Row " &amp; ROW($C$6) &amp; " should also be positive!", IF($C$294 &gt; $C72 + Tolerance,"Fraud in row " &amp; ROW($C$294) &amp; " higher than payment", "OK"))</f>
        <v>OK</v>
      </c>
    </row>
    <row r="73" spans="1:9" x14ac:dyDescent="0.2">
      <c r="A73" s="4" t="s">
        <v>12</v>
      </c>
      <c r="B73" s="5" t="s">
        <v>322</v>
      </c>
      <c r="C73" s="112">
        <f xml:space="preserve"> SUM($C$76, $C$79)</f>
        <v>0</v>
      </c>
      <c r="D73" s="110" t="s">
        <v>634</v>
      </c>
      <c r="E73" s="6"/>
      <c r="F73" s="123">
        <f>SUM($C$73) - SUM($C$76, $C$79)</f>
        <v>0</v>
      </c>
      <c r="G73" s="121" t="str">
        <f t="shared" si="3"/>
        <v>OK</v>
      </c>
      <c r="H73" s="121" t="str">
        <f t="shared" si="4"/>
        <v>OK</v>
      </c>
      <c r="I73" s="121" t="str">
        <f>IF(AND($C73&gt;0, NOT($C$7&gt;0)), "Row " &amp; ROW($C$7) &amp; " should also be positive!", IF($C$295 &gt; $C73 + Tolerance,"Fraud in row " &amp; ROW($C$295) &amp; " higher than payment", "OK"))</f>
        <v>OK</v>
      </c>
    </row>
    <row r="74" spans="1:9" x14ac:dyDescent="0.2">
      <c r="A74" s="4" t="s">
        <v>13</v>
      </c>
      <c r="B74" s="5" t="s">
        <v>322</v>
      </c>
      <c r="C74" s="112">
        <f xml:space="preserve"> SUM($C$77, $C$80)</f>
        <v>0</v>
      </c>
      <c r="D74" s="110" t="s">
        <v>634</v>
      </c>
      <c r="E74" s="6"/>
      <c r="F74" s="123">
        <f>SUM($C$74) - SUM($C$77, $C$80)</f>
        <v>0</v>
      </c>
      <c r="G74" s="121" t="str">
        <f t="shared" si="3"/>
        <v>OK</v>
      </c>
      <c r="H74" s="121" t="str">
        <f t="shared" si="4"/>
        <v>OK</v>
      </c>
      <c r="I74" s="121" t="str">
        <f>IF(AND($C74&gt;0, NOT($C$8&gt;0)), "Row " &amp; ROW($C$8) &amp; " should also be positive!", IF($C$296 &gt; $C74 + Tolerance,"Fraud in row " &amp; ROW($C$296) &amp; " higher than payment", "OK"))</f>
        <v>OK</v>
      </c>
    </row>
    <row r="75" spans="1:9" x14ac:dyDescent="0.2">
      <c r="A75" s="4" t="s">
        <v>1</v>
      </c>
      <c r="B75" s="5" t="s">
        <v>323</v>
      </c>
      <c r="C75" s="113">
        <v>0</v>
      </c>
      <c r="D75" s="110" t="s">
        <v>634</v>
      </c>
      <c r="E75" s="6"/>
      <c r="G75" s="121" t="str">
        <f t="shared" si="3"/>
        <v>OK</v>
      </c>
      <c r="H75" s="121" t="str">
        <f t="shared" si="4"/>
        <v>OK</v>
      </c>
      <c r="I75" s="121" t="str">
        <f>IF(AND($C75&gt;0, NOT($C$9&gt;0)), "Row " &amp; ROW($C$9) &amp; " should also be positive!", IF($C$297 &gt; $C75 + Tolerance,"Fraud in row " &amp; ROW($C$297) &amp; " higher than payment", "OK"))</f>
        <v>OK</v>
      </c>
    </row>
    <row r="76" spans="1:9" x14ac:dyDescent="0.2">
      <c r="A76" s="4" t="s">
        <v>12</v>
      </c>
      <c r="B76" s="5" t="s">
        <v>323</v>
      </c>
      <c r="C76" s="113">
        <v>0</v>
      </c>
      <c r="D76" s="110" t="s">
        <v>634</v>
      </c>
      <c r="E76" s="6"/>
      <c r="G76" s="121" t="str">
        <f t="shared" si="3"/>
        <v>OK</v>
      </c>
      <c r="H76" s="121" t="str">
        <f t="shared" si="4"/>
        <v>OK</v>
      </c>
      <c r="I76" s="121" t="str">
        <f>IF(AND($C76&gt;0, NOT($C$10&gt;0)), "Row " &amp; ROW($C$10) &amp; " should also be positive!", IF($C$298 &gt; $C76 + Tolerance,"Fraud in row " &amp; ROW($C$298) &amp; " higher than payment", "OK"))</f>
        <v>OK</v>
      </c>
    </row>
    <row r="77" spans="1:9" x14ac:dyDescent="0.2">
      <c r="A77" s="4" t="s">
        <v>13</v>
      </c>
      <c r="B77" s="5" t="s">
        <v>323</v>
      </c>
      <c r="C77" s="113">
        <v>0</v>
      </c>
      <c r="D77" s="110" t="s">
        <v>634</v>
      </c>
      <c r="E77" s="6"/>
      <c r="G77" s="121" t="str">
        <f t="shared" si="3"/>
        <v>OK</v>
      </c>
      <c r="H77" s="121" t="str">
        <f t="shared" si="4"/>
        <v>OK</v>
      </c>
      <c r="I77" s="121" t="str">
        <f>IF(AND($C77&gt;0, NOT($C$11&gt;0)), "Row " &amp; ROW($C$11) &amp; " should also be positive!", IF($C$299 &gt; $C77 + Tolerance,"Fraud in row " &amp; ROW($C$299) &amp; " higher than payment", "OK"))</f>
        <v>OK</v>
      </c>
    </row>
    <row r="78" spans="1:9" x14ac:dyDescent="0.2">
      <c r="A78" s="4" t="s">
        <v>1</v>
      </c>
      <c r="B78" s="5" t="s">
        <v>324</v>
      </c>
      <c r="C78" s="112">
        <f xml:space="preserve"> SUM($C$81, $C$111)</f>
        <v>0</v>
      </c>
      <c r="D78" s="110" t="s">
        <v>634</v>
      </c>
      <c r="E78" s="6"/>
      <c r="F78" s="123">
        <f>SUM($C$78) - SUM($C$81, $C$111)</f>
        <v>0</v>
      </c>
      <c r="G78" s="121" t="str">
        <f t="shared" si="3"/>
        <v>OK</v>
      </c>
      <c r="H78" s="121" t="str">
        <f t="shared" si="4"/>
        <v>OK</v>
      </c>
      <c r="I78" s="121" t="str">
        <f>IF(AND($C78&gt;0, NOT($C$12&gt;0)), "Row " &amp; ROW($C$12) &amp; " should also be positive!", IF($C$300 &gt; $C78 + Tolerance,"Fraud in row " &amp; ROW($C$300) &amp; " higher than payment", "OK"))</f>
        <v>OK</v>
      </c>
    </row>
    <row r="79" spans="1:9" x14ac:dyDescent="0.2">
      <c r="A79" s="4" t="s">
        <v>12</v>
      </c>
      <c r="B79" s="5" t="s">
        <v>324</v>
      </c>
      <c r="C79" s="112">
        <f xml:space="preserve"> SUM($C$82, $C$112)</f>
        <v>0</v>
      </c>
      <c r="D79" s="110" t="s">
        <v>634</v>
      </c>
      <c r="E79" s="6"/>
      <c r="F79" s="123">
        <f>SUM($C$79) - SUM($C$82, $C$112)</f>
        <v>0</v>
      </c>
      <c r="G79" s="121" t="str">
        <f t="shared" si="3"/>
        <v>OK</v>
      </c>
      <c r="H79" s="121" t="str">
        <f t="shared" si="4"/>
        <v>OK</v>
      </c>
      <c r="I79" s="121" t="str">
        <f>IF(AND($C79&gt;0, NOT($C$13&gt;0)), "Row " &amp; ROW($C$13) &amp; " should also be positive!", IF($C$301 &gt; $C79 + Tolerance,"Fraud in row " &amp; ROW($C$301) &amp; " higher than payment", "OK"))</f>
        <v>OK</v>
      </c>
    </row>
    <row r="80" spans="1:9" x14ac:dyDescent="0.2">
      <c r="A80" s="4" t="s">
        <v>13</v>
      </c>
      <c r="B80" s="5" t="s">
        <v>324</v>
      </c>
      <c r="C80" s="112">
        <f xml:space="preserve"> SUM($C$83, $C$113)</f>
        <v>0</v>
      </c>
      <c r="D80" s="110" t="s">
        <v>634</v>
      </c>
      <c r="E80" s="6"/>
      <c r="F80" s="123">
        <f>SUM($C$80) - SUM($C$83, $C$113)</f>
        <v>0</v>
      </c>
      <c r="G80" s="121" t="str">
        <f t="shared" si="3"/>
        <v>OK</v>
      </c>
      <c r="H80" s="121" t="str">
        <f t="shared" si="4"/>
        <v>OK</v>
      </c>
      <c r="I80" s="121" t="str">
        <f>IF(AND($C80&gt;0, NOT($C$14&gt;0)), "Row " &amp; ROW($C$14) &amp; " should also be positive!", IF($C$302 &gt; $C80 + Tolerance,"Fraud in row " &amp; ROW($C$302) &amp; " higher than payment", "OK"))</f>
        <v>OK</v>
      </c>
    </row>
    <row r="81" spans="1:9" x14ac:dyDescent="0.2">
      <c r="A81" s="4" t="s">
        <v>1</v>
      </c>
      <c r="B81" s="5" t="s">
        <v>325</v>
      </c>
      <c r="C81" s="112">
        <f xml:space="preserve"> SUM($C$90, $C$93)</f>
        <v>0</v>
      </c>
      <c r="D81" s="110" t="s">
        <v>634</v>
      </c>
      <c r="E81" s="6"/>
      <c r="F81" s="123">
        <f>SUM($C$81) - SUM($C$84, $C$87)</f>
        <v>0</v>
      </c>
      <c r="G81" s="121" t="str">
        <f t="shared" si="3"/>
        <v>OK</v>
      </c>
      <c r="H81" s="121" t="str">
        <f t="shared" si="4"/>
        <v>OK</v>
      </c>
      <c r="I81" s="121" t="str">
        <f>IF(AND($C81&gt;0, NOT($C$15&gt;0)), "Row " &amp; ROW($C$15) &amp; " should also be positive!", IF($C$303 &gt; $C81 + Tolerance,"Fraud in row " &amp; ROW($C$303) &amp; " higher than payment", "OK"))</f>
        <v>OK</v>
      </c>
    </row>
    <row r="82" spans="1:9" x14ac:dyDescent="0.2">
      <c r="A82" s="4" t="s">
        <v>12</v>
      </c>
      <c r="B82" s="5" t="s">
        <v>325</v>
      </c>
      <c r="C82" s="112">
        <f xml:space="preserve"> SUM($C$91, $C$94)</f>
        <v>0</v>
      </c>
      <c r="D82" s="110" t="s">
        <v>634</v>
      </c>
      <c r="E82" s="6"/>
      <c r="F82" s="123">
        <f>SUM($C$82) - SUM($C$85, $C$88)</f>
        <v>0</v>
      </c>
      <c r="G82" s="121" t="str">
        <f t="shared" si="3"/>
        <v>OK</v>
      </c>
      <c r="H82" s="121" t="str">
        <f t="shared" si="4"/>
        <v>OK</v>
      </c>
      <c r="I82" s="121" t="str">
        <f>IF(AND($C82&gt;0, NOT($C$16&gt;0)), "Row " &amp; ROW($C$16) &amp; " should also be positive!", IF($C$304 &gt; $C82 + Tolerance,"Fraud in row " &amp; ROW($C$304) &amp; " higher than payment", "OK"))</f>
        <v>OK</v>
      </c>
    </row>
    <row r="83" spans="1:9" x14ac:dyDescent="0.2">
      <c r="A83" s="4" t="s">
        <v>13</v>
      </c>
      <c r="B83" s="5" t="s">
        <v>325</v>
      </c>
      <c r="C83" s="112">
        <f xml:space="preserve"> SUM($C$92, $C$95)</f>
        <v>0</v>
      </c>
      <c r="D83" s="110" t="s">
        <v>634</v>
      </c>
      <c r="E83" s="6"/>
      <c r="F83" s="123">
        <f>SUM($C$83) - SUM($C$86, $C$89)</f>
        <v>0</v>
      </c>
      <c r="G83" s="121" t="str">
        <f t="shared" si="3"/>
        <v>OK</v>
      </c>
      <c r="H83" s="121" t="str">
        <f t="shared" si="4"/>
        <v>OK</v>
      </c>
      <c r="I83" s="121" t="str">
        <f>IF(AND($C83&gt;0, NOT($C$17&gt;0)), "Row " &amp; ROW($C$17) &amp; " should also be positive!", IF($C$305 &gt; $C83 + Tolerance,"Fraud in row " &amp; ROW($C$305) &amp; " higher than payment", "OK"))</f>
        <v>OK</v>
      </c>
    </row>
    <row r="84" spans="1:9" x14ac:dyDescent="0.2">
      <c r="A84" s="4" t="s">
        <v>1</v>
      </c>
      <c r="B84" s="5" t="s">
        <v>326</v>
      </c>
      <c r="C84" s="113">
        <v>0</v>
      </c>
      <c r="D84" s="110" t="s">
        <v>634</v>
      </c>
      <c r="E84" s="6"/>
      <c r="F84" s="123">
        <f>SUM($C$81) - SUM($C$90, $C$93)</f>
        <v>0</v>
      </c>
      <c r="G84" s="121" t="str">
        <f t="shared" si="3"/>
        <v>OK</v>
      </c>
      <c r="H84" s="121" t="str">
        <f t="shared" si="4"/>
        <v>OK</v>
      </c>
      <c r="I84" s="121" t="str">
        <f>IF(AND($C84&gt;0, NOT($C$18&gt;0)), "Row " &amp; ROW($C$18) &amp; " should also be positive!", IF($C$306 &gt; $C84 + Tolerance,"Fraud in row " &amp; ROW($C$306) &amp; " higher than payment", "OK"))</f>
        <v>OK</v>
      </c>
    </row>
    <row r="85" spans="1:9" x14ac:dyDescent="0.2">
      <c r="A85" s="4" t="s">
        <v>12</v>
      </c>
      <c r="B85" s="5" t="s">
        <v>326</v>
      </c>
      <c r="C85" s="113">
        <v>0</v>
      </c>
      <c r="D85" s="110" t="s">
        <v>634</v>
      </c>
      <c r="E85" s="6"/>
      <c r="F85" s="123">
        <f>SUM($C$82) - SUM($C$91, $C$94)</f>
        <v>0</v>
      </c>
      <c r="G85" s="121" t="str">
        <f t="shared" si="3"/>
        <v>OK</v>
      </c>
      <c r="H85" s="121" t="str">
        <f t="shared" si="4"/>
        <v>OK</v>
      </c>
      <c r="I85" s="121" t="str">
        <f>IF(AND($C85&gt;0, NOT($C$19&gt;0)), "Row " &amp; ROW($C$19) &amp; " should also be positive!", IF($C$307 &gt; $C85 + Tolerance,"Fraud in row " &amp; ROW($C$307) &amp; " higher than payment", "OK"))</f>
        <v>OK</v>
      </c>
    </row>
    <row r="86" spans="1:9" x14ac:dyDescent="0.2">
      <c r="A86" s="4" t="s">
        <v>13</v>
      </c>
      <c r="B86" s="5" t="s">
        <v>326</v>
      </c>
      <c r="C86" s="113">
        <v>0</v>
      </c>
      <c r="D86" s="110" t="s">
        <v>634</v>
      </c>
      <c r="E86" s="6"/>
      <c r="F86" s="123">
        <f>SUM($C$83) - SUM($C$92, $C$95)</f>
        <v>0</v>
      </c>
      <c r="G86" s="121" t="str">
        <f t="shared" si="3"/>
        <v>OK</v>
      </c>
      <c r="H86" s="121" t="str">
        <f t="shared" si="4"/>
        <v>OK</v>
      </c>
      <c r="I86" s="121" t="str">
        <f>IF(AND($C86&gt;0, NOT($C$20&gt;0)), "Row " &amp; ROW($C$20) &amp; " should also be positive!", IF($C$308 &gt; $C86 + Tolerance,"Fraud in row " &amp; ROW($C$308) &amp; " higher than payment", "OK"))</f>
        <v>OK</v>
      </c>
    </row>
    <row r="87" spans="1:9" x14ac:dyDescent="0.2">
      <c r="A87" s="4" t="s">
        <v>1</v>
      </c>
      <c r="B87" s="5" t="s">
        <v>327</v>
      </c>
      <c r="C87" s="113">
        <v>0</v>
      </c>
      <c r="D87" s="110" t="s">
        <v>634</v>
      </c>
      <c r="E87" s="6"/>
      <c r="G87" s="121" t="str">
        <f t="shared" si="3"/>
        <v>OK</v>
      </c>
      <c r="H87" s="121" t="str">
        <f t="shared" si="4"/>
        <v>OK</v>
      </c>
      <c r="I87" s="121" t="str">
        <f>IF(AND($C87&gt;0, NOT($C$21&gt;0)), "Row " &amp; ROW($C$21) &amp; " should also be positive!", IF($C$309 &gt; $C87 + Tolerance,"Fraud in row " &amp; ROW($C$309) &amp; " higher than payment", "OK"))</f>
        <v>OK</v>
      </c>
    </row>
    <row r="88" spans="1:9" x14ac:dyDescent="0.2">
      <c r="A88" s="4" t="s">
        <v>12</v>
      </c>
      <c r="B88" s="5" t="s">
        <v>327</v>
      </c>
      <c r="C88" s="113">
        <v>0</v>
      </c>
      <c r="D88" s="110" t="s">
        <v>634</v>
      </c>
      <c r="E88" s="6"/>
      <c r="G88" s="121" t="str">
        <f t="shared" si="3"/>
        <v>OK</v>
      </c>
      <c r="H88" s="121" t="str">
        <f t="shared" si="4"/>
        <v>OK</v>
      </c>
      <c r="I88" s="121" t="str">
        <f>IF(AND($C88&gt;0, NOT($C$22&gt;0)), "Row " &amp; ROW($C$22) &amp; " should also be positive!", IF($C$310 &gt; $C88 + Tolerance,"Fraud in row " &amp; ROW($C$310) &amp; " higher than payment", "OK"))</f>
        <v>OK</v>
      </c>
    </row>
    <row r="89" spans="1:9" x14ac:dyDescent="0.2">
      <c r="A89" s="4" t="s">
        <v>13</v>
      </c>
      <c r="B89" s="5" t="s">
        <v>327</v>
      </c>
      <c r="C89" s="113">
        <v>0</v>
      </c>
      <c r="D89" s="110" t="s">
        <v>634</v>
      </c>
      <c r="E89" s="6"/>
      <c r="G89" s="121" t="str">
        <f t="shared" si="3"/>
        <v>OK</v>
      </c>
      <c r="H89" s="121" t="str">
        <f t="shared" si="4"/>
        <v>OK</v>
      </c>
      <c r="I89" s="121" t="str">
        <f>IF(AND($C89&gt;0, NOT($C$23&gt;0)), "Row " &amp; ROW($C$23) &amp; " should also be positive!", IF($C$311 &gt; $C89 + Tolerance,"Fraud in row " &amp; ROW($C$311) &amp; " higher than payment", "OK"))</f>
        <v>OK</v>
      </c>
    </row>
    <row r="90" spans="1:9" x14ac:dyDescent="0.2">
      <c r="A90" s="4" t="s">
        <v>1</v>
      </c>
      <c r="B90" s="5" t="s">
        <v>328</v>
      </c>
      <c r="C90" s="113">
        <v>0</v>
      </c>
      <c r="D90" s="110" t="s">
        <v>634</v>
      </c>
      <c r="E90" s="6"/>
      <c r="G90" s="121" t="str">
        <f t="shared" si="3"/>
        <v>OK</v>
      </c>
      <c r="H90" s="121" t="str">
        <f t="shared" si="4"/>
        <v>OK</v>
      </c>
      <c r="I90" s="121" t="str">
        <f>IF(AND($C90&gt;0, NOT($C$24&gt;0)), "Row " &amp; ROW($C$24) &amp; " should also be positive!", IF($C$312 &gt; $C90 + Tolerance,"Fraud in row " &amp; ROW($C$312) &amp; " higher than payment", "OK"))</f>
        <v>OK</v>
      </c>
    </row>
    <row r="91" spans="1:9" x14ac:dyDescent="0.2">
      <c r="A91" s="4" t="s">
        <v>12</v>
      </c>
      <c r="B91" s="5" t="s">
        <v>328</v>
      </c>
      <c r="C91" s="113">
        <v>0</v>
      </c>
      <c r="D91" s="110" t="s">
        <v>634</v>
      </c>
      <c r="E91" s="6"/>
      <c r="G91" s="121" t="str">
        <f t="shared" si="3"/>
        <v>OK</v>
      </c>
      <c r="H91" s="121" t="str">
        <f t="shared" si="4"/>
        <v>OK</v>
      </c>
      <c r="I91" s="121" t="str">
        <f>IF(AND($C91&gt;0, NOT($C$25&gt;0)), "Row " &amp; ROW($C$25) &amp; " should also be positive!", IF($C$313 &gt; $C91 + Tolerance,"Fraud in row " &amp; ROW($C$313) &amp; " higher than payment", "OK"))</f>
        <v>OK</v>
      </c>
    </row>
    <row r="92" spans="1:9" x14ac:dyDescent="0.2">
      <c r="A92" s="4" t="s">
        <v>13</v>
      </c>
      <c r="B92" s="5" t="s">
        <v>328</v>
      </c>
      <c r="C92" s="113">
        <v>0</v>
      </c>
      <c r="D92" s="110" t="s">
        <v>634</v>
      </c>
      <c r="E92" s="6"/>
      <c r="G92" s="121" t="str">
        <f t="shared" si="3"/>
        <v>OK</v>
      </c>
      <c r="H92" s="121" t="str">
        <f t="shared" si="4"/>
        <v>OK</v>
      </c>
      <c r="I92" s="121" t="str">
        <f>IF(AND($C92&gt;0, NOT($C$26&gt;0)), "Row " &amp; ROW($C$26) &amp; " should also be positive!", IF($C$314 &gt; $C92 + Tolerance,"Fraud in row " &amp; ROW($C$314) &amp; " higher than payment", "OK"))</f>
        <v>OK</v>
      </c>
    </row>
    <row r="93" spans="1:9" x14ac:dyDescent="0.2">
      <c r="A93" s="4" t="s">
        <v>1</v>
      </c>
      <c r="B93" s="5" t="s">
        <v>329</v>
      </c>
      <c r="C93" s="112">
        <f xml:space="preserve"> SUM($C$96, $C$99, $C$102, $C$105, $C$108)</f>
        <v>0</v>
      </c>
      <c r="D93" s="110" t="s">
        <v>634</v>
      </c>
      <c r="E93" s="6"/>
      <c r="F93" s="123">
        <f>SUM($C$93) - SUM($C$96, $C$99, $C$102, $C$105, $C$108)</f>
        <v>0</v>
      </c>
      <c r="G93" s="121" t="str">
        <f t="shared" si="3"/>
        <v>OK</v>
      </c>
      <c r="H93" s="121" t="str">
        <f t="shared" si="4"/>
        <v>OK</v>
      </c>
      <c r="I93" s="121" t="str">
        <f>IF(AND($C93&gt;0, NOT($C$27&gt;0)), "Row " &amp; ROW($C$27) &amp; " should also be positive!", IF($C$339 &gt; $C93 + Tolerance,"Fraud in row " &amp; ROW($C$339) &amp; " higher than payment", "OK"))</f>
        <v>OK</v>
      </c>
    </row>
    <row r="94" spans="1:9" x14ac:dyDescent="0.2">
      <c r="A94" s="4" t="s">
        <v>12</v>
      </c>
      <c r="B94" s="5" t="s">
        <v>329</v>
      </c>
      <c r="C94" s="112">
        <f xml:space="preserve"> SUM($C$97, $C$100, $C$103, $C$106, $C$109)</f>
        <v>0</v>
      </c>
      <c r="D94" s="110" t="s">
        <v>634</v>
      </c>
      <c r="E94" s="6"/>
      <c r="F94" s="123">
        <f>SUM($C$94) - SUM($C$97, $C$100, $C$103, $C$106, $C$109)</f>
        <v>0</v>
      </c>
      <c r="G94" s="121" t="str">
        <f t="shared" si="3"/>
        <v>OK</v>
      </c>
      <c r="H94" s="121" t="str">
        <f t="shared" si="4"/>
        <v>OK</v>
      </c>
      <c r="I94" s="121" t="str">
        <f>IF(AND($C94&gt;0, NOT($C$28&gt;0)), "Row " &amp; ROW($C$28) &amp; " should also be positive!", IF($C$340 &gt; $C94 + Tolerance,"Fraud in row " &amp; ROW($C$340) &amp; " higher than payment", "OK"))</f>
        <v>OK</v>
      </c>
    </row>
    <row r="95" spans="1:9" x14ac:dyDescent="0.2">
      <c r="A95" s="4" t="s">
        <v>13</v>
      </c>
      <c r="B95" s="5" t="s">
        <v>329</v>
      </c>
      <c r="C95" s="112">
        <f xml:space="preserve"> SUM($C$98, $C$101, $C$104, $C$107, $C$110)</f>
        <v>0</v>
      </c>
      <c r="D95" s="110" t="s">
        <v>634</v>
      </c>
      <c r="E95" s="6"/>
      <c r="F95" s="123">
        <f>SUM($C$95) - SUM($C$98, $C$101, $C$104, $C$107, $C$110)</f>
        <v>0</v>
      </c>
      <c r="G95" s="121" t="str">
        <f t="shared" si="3"/>
        <v>OK</v>
      </c>
      <c r="H95" s="121" t="str">
        <f t="shared" si="4"/>
        <v>OK</v>
      </c>
      <c r="I95" s="121" t="str">
        <f>IF(AND($C95&gt;0, NOT($C$29&gt;0)), "Row " &amp; ROW($C$29) &amp; " should also be positive!", IF($C$341 &gt; $C95 + Tolerance,"Fraud in row " &amp; ROW($C$341) &amp; " higher than payment", "OK"))</f>
        <v>OK</v>
      </c>
    </row>
    <row r="96" spans="1:9" x14ac:dyDescent="0.2">
      <c r="A96" s="4" t="s">
        <v>1</v>
      </c>
      <c r="B96" s="5" t="s">
        <v>330</v>
      </c>
      <c r="C96" s="113">
        <v>0</v>
      </c>
      <c r="D96" s="110" t="s">
        <v>634</v>
      </c>
      <c r="E96" s="6"/>
      <c r="G96" s="121" t="str">
        <f t="shared" si="3"/>
        <v>OK</v>
      </c>
      <c r="H96" s="121" t="str">
        <f t="shared" si="4"/>
        <v>OK</v>
      </c>
      <c r="I96" s="121" t="str">
        <f>IF(AND($C96&gt;0, NOT($C$30&gt;0)), "Row " &amp; ROW($C$30) &amp; " should also be positive!", IF($C$366 &gt; $C96 + Tolerance,"Fraud in row " &amp; ROW($C$366) &amp; " higher than payment", "OK"))</f>
        <v>OK</v>
      </c>
    </row>
    <row r="97" spans="1:9" x14ac:dyDescent="0.2">
      <c r="A97" s="4" t="s">
        <v>12</v>
      </c>
      <c r="B97" s="5" t="s">
        <v>330</v>
      </c>
      <c r="C97" s="113">
        <v>0</v>
      </c>
      <c r="D97" s="110" t="s">
        <v>634</v>
      </c>
      <c r="E97" s="6"/>
      <c r="G97" s="121" t="str">
        <f t="shared" si="3"/>
        <v>OK</v>
      </c>
      <c r="H97" s="121" t="str">
        <f t="shared" si="4"/>
        <v>OK</v>
      </c>
      <c r="I97" s="121" t="str">
        <f>IF(AND($C97&gt;0, NOT($C$31&gt;0)), "Row " &amp; ROW($C$31) &amp; " should also be positive!", IF($C$367 &gt; $C97 + Tolerance,"Fraud in row " &amp; ROW($C$367) &amp; " higher than payment", "OK"))</f>
        <v>OK</v>
      </c>
    </row>
    <row r="98" spans="1:9" x14ac:dyDescent="0.2">
      <c r="A98" s="4" t="s">
        <v>13</v>
      </c>
      <c r="B98" s="5" t="s">
        <v>330</v>
      </c>
      <c r="C98" s="113">
        <v>0</v>
      </c>
      <c r="D98" s="110" t="s">
        <v>634</v>
      </c>
      <c r="E98" s="6"/>
      <c r="G98" s="121" t="str">
        <f t="shared" si="3"/>
        <v>OK</v>
      </c>
      <c r="H98" s="121" t="str">
        <f t="shared" si="4"/>
        <v>OK</v>
      </c>
      <c r="I98" s="121" t="str">
        <f>IF(AND($C98&gt;0, NOT($C$32&gt;0)), "Row " &amp; ROW($C$32) &amp; " should also be positive!", IF($C$368 &gt; $C98 + Tolerance,"Fraud in row " &amp; ROW($C$368) &amp; " higher than payment", "OK"))</f>
        <v>OK</v>
      </c>
    </row>
    <row r="99" spans="1:9" x14ac:dyDescent="0.2">
      <c r="A99" s="4" t="s">
        <v>1</v>
      </c>
      <c r="B99" s="5" t="s">
        <v>331</v>
      </c>
      <c r="C99" s="113">
        <v>0</v>
      </c>
      <c r="D99" s="110" t="s">
        <v>634</v>
      </c>
      <c r="E99" s="6"/>
      <c r="G99" s="121" t="str">
        <f t="shared" si="3"/>
        <v>OK</v>
      </c>
      <c r="H99" s="121" t="str">
        <f t="shared" si="4"/>
        <v>OK</v>
      </c>
      <c r="I99" s="121" t="str">
        <f>IF(AND($C99&gt;0, NOT($C$33&gt;0)), "Row " &amp; ROW($C$33) &amp; " should also be positive!", IF($C$369 &gt; $C99 + Tolerance,"Fraud in row " &amp; ROW($C$369) &amp; " higher than payment", "OK"))</f>
        <v>OK</v>
      </c>
    </row>
    <row r="100" spans="1:9" x14ac:dyDescent="0.2">
      <c r="A100" s="4" t="s">
        <v>12</v>
      </c>
      <c r="B100" s="5" t="s">
        <v>331</v>
      </c>
      <c r="C100" s="113">
        <v>0</v>
      </c>
      <c r="D100" s="110" t="s">
        <v>634</v>
      </c>
      <c r="E100" s="6"/>
      <c r="G100" s="121" t="str">
        <f t="shared" si="3"/>
        <v>OK</v>
      </c>
      <c r="H100" s="121" t="str">
        <f t="shared" si="4"/>
        <v>OK</v>
      </c>
      <c r="I100" s="121" t="str">
        <f>IF(AND($C100&gt;0, NOT($C$34&gt;0)), "Row " &amp; ROW($C$34) &amp; " should also be positive!", IF($C$370 &gt; $C100 + Tolerance,"Fraud in row " &amp; ROW($C$370) &amp; " higher than payment", "OK"))</f>
        <v>OK</v>
      </c>
    </row>
    <row r="101" spans="1:9" x14ac:dyDescent="0.2">
      <c r="A101" s="4" t="s">
        <v>13</v>
      </c>
      <c r="B101" s="5" t="s">
        <v>331</v>
      </c>
      <c r="C101" s="113">
        <v>0</v>
      </c>
      <c r="D101" s="110" t="s">
        <v>634</v>
      </c>
      <c r="E101" s="6"/>
      <c r="G101" s="121" t="str">
        <f t="shared" si="3"/>
        <v>OK</v>
      </c>
      <c r="H101" s="121" t="str">
        <f t="shared" si="4"/>
        <v>OK</v>
      </c>
      <c r="I101" s="121" t="str">
        <f>IF(AND($C101&gt;0, NOT($C$35&gt;0)), "Row " &amp; ROW($C$35) &amp; " should also be positive!", IF($C$371 &gt; $C101 + Tolerance,"Fraud in row " &amp; ROW($C$371) &amp; " higher than payment", "OK"))</f>
        <v>OK</v>
      </c>
    </row>
    <row r="102" spans="1:9" x14ac:dyDescent="0.2">
      <c r="A102" s="4" t="s">
        <v>1</v>
      </c>
      <c r="B102" s="5" t="s">
        <v>332</v>
      </c>
      <c r="C102" s="113">
        <v>0</v>
      </c>
      <c r="D102" s="110" t="s">
        <v>634</v>
      </c>
      <c r="E102" s="6"/>
      <c r="G102" s="121" t="str">
        <f t="shared" si="3"/>
        <v>OK</v>
      </c>
      <c r="H102" s="121" t="str">
        <f t="shared" ref="H102:H137" si="5">IF(AND($C102&gt;0, $D102= "NA"), "Flag should be OK", IF($D102="E","Flag E only for fraud","OK"))</f>
        <v>OK</v>
      </c>
      <c r="I102" s="121" t="str">
        <f>IF(AND($C102&gt;0, NOT($C$36&gt;0)), "Row " &amp; ROW($C$36) &amp; " should also be positive!", IF($C$372 &gt; $C102 + Tolerance,"Fraud in row " &amp; ROW($C$372) &amp; " higher than payment", "OK"))</f>
        <v>OK</v>
      </c>
    </row>
    <row r="103" spans="1:9" x14ac:dyDescent="0.2">
      <c r="A103" s="4" t="s">
        <v>12</v>
      </c>
      <c r="B103" s="5" t="s">
        <v>332</v>
      </c>
      <c r="C103" s="113">
        <v>0</v>
      </c>
      <c r="D103" s="110" t="s">
        <v>634</v>
      </c>
      <c r="E103" s="6"/>
      <c r="G103" s="121" t="str">
        <f t="shared" si="3"/>
        <v>OK</v>
      </c>
      <c r="H103" s="121" t="str">
        <f t="shared" si="5"/>
        <v>OK</v>
      </c>
      <c r="I103" s="121" t="str">
        <f>IF(AND($C103&gt;0, NOT($C$37&gt;0)), "Row " &amp; ROW($C$37) &amp; " should also be positive!", IF($C$373 &gt; $C103 + Tolerance,"Fraud in row " &amp; ROW($C$373) &amp; " higher than payment", "OK"))</f>
        <v>OK</v>
      </c>
    </row>
    <row r="104" spans="1:9" x14ac:dyDescent="0.2">
      <c r="A104" s="4" t="s">
        <v>13</v>
      </c>
      <c r="B104" s="5" t="s">
        <v>332</v>
      </c>
      <c r="C104" s="113">
        <v>0</v>
      </c>
      <c r="D104" s="110" t="s">
        <v>634</v>
      </c>
      <c r="E104" s="6"/>
      <c r="G104" s="121" t="str">
        <f t="shared" si="3"/>
        <v>OK</v>
      </c>
      <c r="H104" s="121" t="str">
        <f t="shared" si="5"/>
        <v>OK</v>
      </c>
      <c r="I104" s="121" t="str">
        <f>IF(AND($C104&gt;0, NOT($C$38&gt;0)), "Row " &amp; ROW($C$38) &amp; " should also be positive!", IF($C$374 &gt; $C104 + Tolerance,"Fraud in row " &amp; ROW($C$374) &amp; " higher than payment", "OK"))</f>
        <v>OK</v>
      </c>
    </row>
    <row r="105" spans="1:9" x14ac:dyDescent="0.2">
      <c r="A105" s="4" t="s">
        <v>1</v>
      </c>
      <c r="B105" s="5" t="s">
        <v>1005</v>
      </c>
      <c r="C105" s="113">
        <v>0</v>
      </c>
      <c r="D105" s="110" t="s">
        <v>634</v>
      </c>
      <c r="E105" s="6"/>
      <c r="G105" s="121" t="str">
        <f t="shared" si="3"/>
        <v>OK</v>
      </c>
      <c r="H105" s="121" t="str">
        <f t="shared" si="5"/>
        <v>OK</v>
      </c>
      <c r="I105" s="121" t="str">
        <f>IF(AND($C105&gt;0, NOT($C$39&gt;0)), "Row " &amp; ROW($C$39) &amp; " should also be positive!", IF($C$375 &gt; $C105 + Tolerance,"Fraud in row " &amp; ROW($C$375) &amp; " higher than payment", "OK"))</f>
        <v>OK</v>
      </c>
    </row>
    <row r="106" spans="1:9" x14ac:dyDescent="0.2">
      <c r="A106" s="4" t="s">
        <v>12</v>
      </c>
      <c r="B106" s="5" t="s">
        <v>1005</v>
      </c>
      <c r="C106" s="113">
        <v>0</v>
      </c>
      <c r="D106" s="110" t="s">
        <v>634</v>
      </c>
      <c r="E106" s="6"/>
      <c r="G106" s="121" t="str">
        <f t="shared" si="3"/>
        <v>OK</v>
      </c>
      <c r="H106" s="121" t="str">
        <f t="shared" si="5"/>
        <v>OK</v>
      </c>
      <c r="I106" s="121" t="str">
        <f>IF(AND($C106&gt;0, NOT($C$40&gt;0)), "Row " &amp; ROW($C$40) &amp; " should also be positive!", IF($C$376 &gt; $C106 + Tolerance,"Fraud in row " &amp; ROW($C$376) &amp; " higher than payment", "OK"))</f>
        <v>OK</v>
      </c>
    </row>
    <row r="107" spans="1:9" x14ac:dyDescent="0.2">
      <c r="A107" s="4" t="s">
        <v>13</v>
      </c>
      <c r="B107" s="5" t="s">
        <v>1005</v>
      </c>
      <c r="C107" s="113">
        <v>0</v>
      </c>
      <c r="D107" s="110" t="s">
        <v>634</v>
      </c>
      <c r="E107" s="6"/>
      <c r="G107" s="121" t="str">
        <f t="shared" si="3"/>
        <v>OK</v>
      </c>
      <c r="H107" s="121" t="str">
        <f t="shared" si="5"/>
        <v>OK</v>
      </c>
      <c r="I107" s="121" t="str">
        <f>IF(AND($C107&gt;0, NOT($C$41&gt;0)), "Row " &amp; ROW($C$41) &amp; " should also be positive!", IF($C$377 &gt; $C107 + Tolerance,"Fraud in row " &amp; ROW($C$377) &amp; " higher than payment", "OK"))</f>
        <v>OK</v>
      </c>
    </row>
    <row r="108" spans="1:9" x14ac:dyDescent="0.2">
      <c r="A108" s="4" t="s">
        <v>1</v>
      </c>
      <c r="B108" s="5" t="s">
        <v>1009</v>
      </c>
      <c r="C108" s="113">
        <v>0</v>
      </c>
      <c r="D108" s="110" t="s">
        <v>634</v>
      </c>
      <c r="E108" s="6"/>
      <c r="G108" s="121" t="str">
        <f t="shared" si="3"/>
        <v>OK</v>
      </c>
      <c r="H108" s="121" t="str">
        <f t="shared" si="5"/>
        <v>OK</v>
      </c>
      <c r="I108" s="121" t="str">
        <f>IF(AND($C108&gt;0, NOT($C$42&gt;0)), "Row " &amp; ROW($C$42) &amp; " should also be positive!", IF($C$378 &gt; $C108 + Tolerance,"Fraud in row " &amp; ROW($C$378) &amp; " higher than payment", "OK"))</f>
        <v>OK</v>
      </c>
    </row>
    <row r="109" spans="1:9" x14ac:dyDescent="0.2">
      <c r="A109" s="4" t="s">
        <v>12</v>
      </c>
      <c r="B109" s="5" t="s">
        <v>1009</v>
      </c>
      <c r="C109" s="113">
        <v>0</v>
      </c>
      <c r="D109" s="110" t="s">
        <v>634</v>
      </c>
      <c r="E109" s="6"/>
      <c r="G109" s="121" t="str">
        <f t="shared" si="3"/>
        <v>OK</v>
      </c>
      <c r="H109" s="121" t="str">
        <f t="shared" si="5"/>
        <v>OK</v>
      </c>
      <c r="I109" s="121" t="str">
        <f>IF(AND($C109&gt;0, NOT($C$43&gt;0)), "Row " &amp; ROW($C$43) &amp; " should also be positive!", IF($C$379 &gt; $C109 + Tolerance,"Fraud in row " &amp; ROW($C$379) &amp; " higher than payment", "OK"))</f>
        <v>OK</v>
      </c>
    </row>
    <row r="110" spans="1:9" x14ac:dyDescent="0.2">
      <c r="A110" s="4" t="s">
        <v>13</v>
      </c>
      <c r="B110" s="5" t="s">
        <v>1009</v>
      </c>
      <c r="C110" s="113">
        <v>0</v>
      </c>
      <c r="D110" s="110" t="s">
        <v>634</v>
      </c>
      <c r="E110" s="6"/>
      <c r="G110" s="121" t="str">
        <f t="shared" si="3"/>
        <v>OK</v>
      </c>
      <c r="H110" s="121" t="str">
        <f t="shared" si="5"/>
        <v>OK</v>
      </c>
      <c r="I110" s="121" t="str">
        <f>IF(AND($C110&gt;0, NOT($C$44&gt;0)), "Row " &amp; ROW($C$44) &amp; " should also be positive!", IF($C$380 &gt; $C110 + Tolerance,"Fraud in row " &amp; ROW($C$380) &amp; " higher than payment", "OK"))</f>
        <v>OK</v>
      </c>
    </row>
    <row r="111" spans="1:9" x14ac:dyDescent="0.2">
      <c r="A111" s="4" t="s">
        <v>1</v>
      </c>
      <c r="B111" s="5" t="s">
        <v>333</v>
      </c>
      <c r="C111" s="112">
        <f xml:space="preserve"> SUM($C$120, $C$123)</f>
        <v>0</v>
      </c>
      <c r="D111" s="110" t="s">
        <v>634</v>
      </c>
      <c r="E111" s="6"/>
      <c r="F111" s="123">
        <f>SUM($C$111) - SUM($C$114, $C$117)</f>
        <v>0</v>
      </c>
      <c r="G111" s="121" t="str">
        <f t="shared" si="3"/>
        <v>OK</v>
      </c>
      <c r="H111" s="121" t="str">
        <f t="shared" si="5"/>
        <v>OK</v>
      </c>
      <c r="I111" s="121" t="str">
        <f>IF(AND($C111&gt;0, NOT($C$45&gt;0)), "Row " &amp; ROW($C$45) &amp; " should also be positive!", IF($C$381 &gt; $C111 + Tolerance,"Fraud in row " &amp; ROW($C$381) &amp; " higher than payment", "OK"))</f>
        <v>OK</v>
      </c>
    </row>
    <row r="112" spans="1:9" x14ac:dyDescent="0.2">
      <c r="A112" s="4" t="s">
        <v>12</v>
      </c>
      <c r="B112" s="5" t="s">
        <v>333</v>
      </c>
      <c r="C112" s="112">
        <f xml:space="preserve"> SUM($C$121, $C$124)</f>
        <v>0</v>
      </c>
      <c r="D112" s="110" t="s">
        <v>634</v>
      </c>
      <c r="E112" s="6"/>
      <c r="F112" s="123">
        <f>SUM($C$112) - SUM($C$115, $C$118)</f>
        <v>0</v>
      </c>
      <c r="G112" s="121" t="str">
        <f t="shared" si="3"/>
        <v>OK</v>
      </c>
      <c r="H112" s="121" t="str">
        <f t="shared" si="5"/>
        <v>OK</v>
      </c>
      <c r="I112" s="121" t="str">
        <f>IF(AND($C112&gt;0, NOT($C$46&gt;0)), "Row " &amp; ROW($C$46) &amp; " should also be positive!", IF($C$382 &gt; $C112 + Tolerance,"Fraud in row " &amp; ROW($C$382) &amp; " higher than payment", "OK"))</f>
        <v>OK</v>
      </c>
    </row>
    <row r="113" spans="1:9" x14ac:dyDescent="0.2">
      <c r="A113" s="4" t="s">
        <v>13</v>
      </c>
      <c r="B113" s="5" t="s">
        <v>333</v>
      </c>
      <c r="C113" s="112">
        <f xml:space="preserve"> SUM($C$122, $C$125)</f>
        <v>0</v>
      </c>
      <c r="D113" s="110" t="s">
        <v>634</v>
      </c>
      <c r="E113" s="6"/>
      <c r="F113" s="123">
        <f>SUM($C$113) - SUM($C$116, $C$119)</f>
        <v>0</v>
      </c>
      <c r="G113" s="121" t="str">
        <f t="shared" si="3"/>
        <v>OK</v>
      </c>
      <c r="H113" s="121" t="str">
        <f t="shared" si="5"/>
        <v>OK</v>
      </c>
      <c r="I113" s="121" t="str">
        <f>IF(AND($C113&gt;0, NOT($C$47&gt;0)), "Row " &amp; ROW($C$47) &amp; " should also be positive!", IF($C$383 &gt; $C113 + Tolerance,"Fraud in row " &amp; ROW($C$383) &amp; " higher than payment", "OK"))</f>
        <v>OK</v>
      </c>
    </row>
    <row r="114" spans="1:9" x14ac:dyDescent="0.2">
      <c r="A114" s="4" t="s">
        <v>1</v>
      </c>
      <c r="B114" s="5" t="s">
        <v>334</v>
      </c>
      <c r="C114" s="113">
        <v>0</v>
      </c>
      <c r="D114" s="110" t="s">
        <v>634</v>
      </c>
      <c r="E114" s="6"/>
      <c r="F114" s="123">
        <f>SUM($C$111) - SUM($C$120, $C$123)</f>
        <v>0</v>
      </c>
      <c r="G114" s="121" t="str">
        <f t="shared" si="3"/>
        <v>OK</v>
      </c>
      <c r="H114" s="121" t="str">
        <f t="shared" si="5"/>
        <v>OK</v>
      </c>
      <c r="I114" s="121" t="str">
        <f>IF(AND($C114&gt;0, NOT($C$48&gt;0)), "Row " &amp; ROW($C$48) &amp; " should also be positive!", IF($C$384 &gt; $C114 + Tolerance,"Fraud in row " &amp; ROW($C$384) &amp; " higher than payment", "OK"))</f>
        <v>OK</v>
      </c>
    </row>
    <row r="115" spans="1:9" x14ac:dyDescent="0.2">
      <c r="A115" s="4" t="s">
        <v>12</v>
      </c>
      <c r="B115" s="5" t="s">
        <v>334</v>
      </c>
      <c r="C115" s="113">
        <v>0</v>
      </c>
      <c r="D115" s="110" t="s">
        <v>634</v>
      </c>
      <c r="E115" s="6"/>
      <c r="F115" s="123">
        <f>SUM($C$112) - SUM($C$121, $C$124)</f>
        <v>0</v>
      </c>
      <c r="G115" s="121" t="str">
        <f t="shared" si="3"/>
        <v>OK</v>
      </c>
      <c r="H115" s="121" t="str">
        <f t="shared" si="5"/>
        <v>OK</v>
      </c>
      <c r="I115" s="121" t="str">
        <f>IF(AND($C115&gt;0, NOT($C$49&gt;0)), "Row " &amp; ROW($C$49) &amp; " should also be positive!", IF($C$385 &gt; $C115 + Tolerance,"Fraud in row " &amp; ROW($C$385) &amp; " higher than payment", "OK"))</f>
        <v>OK</v>
      </c>
    </row>
    <row r="116" spans="1:9" x14ac:dyDescent="0.2">
      <c r="A116" s="4" t="s">
        <v>13</v>
      </c>
      <c r="B116" s="5" t="s">
        <v>334</v>
      </c>
      <c r="C116" s="113">
        <v>0</v>
      </c>
      <c r="D116" s="110" t="s">
        <v>634</v>
      </c>
      <c r="E116" s="6"/>
      <c r="F116" s="123">
        <f>SUM($C$113) - SUM($C$122, $C$125)</f>
        <v>0</v>
      </c>
      <c r="G116" s="121" t="str">
        <f t="shared" si="3"/>
        <v>OK</v>
      </c>
      <c r="H116" s="121" t="str">
        <f t="shared" si="5"/>
        <v>OK</v>
      </c>
      <c r="I116" s="121" t="str">
        <f>IF(AND($C116&gt;0, NOT($C$50&gt;0)), "Row " &amp; ROW($C$50) &amp; " should also be positive!", IF($C$386 &gt; $C116 + Tolerance,"Fraud in row " &amp; ROW($C$386) &amp; " higher than payment", "OK"))</f>
        <v>OK</v>
      </c>
    </row>
    <row r="117" spans="1:9" x14ac:dyDescent="0.2">
      <c r="A117" s="4" t="s">
        <v>1</v>
      </c>
      <c r="B117" s="5" t="s">
        <v>335</v>
      </c>
      <c r="C117" s="113">
        <v>0</v>
      </c>
      <c r="D117" s="110" t="s">
        <v>634</v>
      </c>
      <c r="E117" s="6"/>
      <c r="G117" s="121" t="str">
        <f t="shared" si="3"/>
        <v>OK</v>
      </c>
      <c r="H117" s="121" t="str">
        <f t="shared" si="5"/>
        <v>OK</v>
      </c>
      <c r="I117" s="121" t="str">
        <f>IF(AND($C117&gt;0, NOT($C$51&gt;0)), "Row " &amp; ROW($C$51) &amp; " should also be positive!", IF($C$387 &gt; $C117 + Tolerance,"Fraud in row " &amp; ROW($C$387) &amp; " higher than payment", "OK"))</f>
        <v>OK</v>
      </c>
    </row>
    <row r="118" spans="1:9" x14ac:dyDescent="0.2">
      <c r="A118" s="4" t="s">
        <v>12</v>
      </c>
      <c r="B118" s="5" t="s">
        <v>335</v>
      </c>
      <c r="C118" s="113">
        <v>0</v>
      </c>
      <c r="D118" s="110" t="s">
        <v>634</v>
      </c>
      <c r="E118" s="6"/>
      <c r="G118" s="121" t="str">
        <f t="shared" si="3"/>
        <v>OK</v>
      </c>
      <c r="H118" s="121" t="str">
        <f t="shared" si="5"/>
        <v>OK</v>
      </c>
      <c r="I118" s="121" t="str">
        <f>IF(AND($C118&gt;0, NOT($C$52&gt;0)), "Row " &amp; ROW($C$52) &amp; " should also be positive!", IF($C$388 &gt; $C118 + Tolerance,"Fraud in row " &amp; ROW($C$388) &amp; " higher than payment", "OK"))</f>
        <v>OK</v>
      </c>
    </row>
    <row r="119" spans="1:9" x14ac:dyDescent="0.2">
      <c r="A119" s="4" t="s">
        <v>13</v>
      </c>
      <c r="B119" s="5" t="s">
        <v>335</v>
      </c>
      <c r="C119" s="113">
        <v>0</v>
      </c>
      <c r="D119" s="110" t="s">
        <v>634</v>
      </c>
      <c r="E119" s="6"/>
      <c r="G119" s="121" t="str">
        <f t="shared" si="3"/>
        <v>OK</v>
      </c>
      <c r="H119" s="121" t="str">
        <f t="shared" si="5"/>
        <v>OK</v>
      </c>
      <c r="I119" s="121" t="str">
        <f>IF(AND($C119&gt;0, NOT($C$53&gt;0)), "Row " &amp; ROW($C$53) &amp; " should also be positive!", IF($C$389 &gt; $C119 + Tolerance,"Fraud in row " &amp; ROW($C$389) &amp; " higher than payment", "OK"))</f>
        <v>OK</v>
      </c>
    </row>
    <row r="120" spans="1:9" x14ac:dyDescent="0.2">
      <c r="A120" s="4" t="s">
        <v>1</v>
      </c>
      <c r="B120" s="5" t="s">
        <v>336</v>
      </c>
      <c r="C120" s="113">
        <v>0</v>
      </c>
      <c r="D120" s="110" t="s">
        <v>634</v>
      </c>
      <c r="E120" s="6"/>
      <c r="G120" s="121" t="str">
        <f t="shared" si="3"/>
        <v>OK</v>
      </c>
      <c r="H120" s="121" t="str">
        <f t="shared" si="5"/>
        <v>OK</v>
      </c>
      <c r="I120" s="121" t="str">
        <f>IF(AND($C120&gt;0, NOT($C$54&gt;0)), "Row " &amp; ROW($C$54) &amp; " should also be positive!", IF($C$390 &gt; $C120 + Tolerance,"Fraud in row " &amp; ROW($C$390) &amp; " higher than payment", "OK"))</f>
        <v>OK</v>
      </c>
    </row>
    <row r="121" spans="1:9" x14ac:dyDescent="0.2">
      <c r="A121" s="4" t="s">
        <v>12</v>
      </c>
      <c r="B121" s="5" t="s">
        <v>336</v>
      </c>
      <c r="C121" s="113">
        <v>0</v>
      </c>
      <c r="D121" s="110" t="s">
        <v>634</v>
      </c>
      <c r="E121" s="6"/>
      <c r="G121" s="121" t="str">
        <f t="shared" si="3"/>
        <v>OK</v>
      </c>
      <c r="H121" s="121" t="str">
        <f t="shared" si="5"/>
        <v>OK</v>
      </c>
      <c r="I121" s="121" t="str">
        <f>IF(AND($C121&gt;0, NOT($C$55&gt;0)), "Row " &amp; ROW($C$55) &amp; " should also be positive!", IF($C$391 &gt; $C121 + Tolerance,"Fraud in row " &amp; ROW($C$391) &amp; " higher than payment", "OK"))</f>
        <v>OK</v>
      </c>
    </row>
    <row r="122" spans="1:9" x14ac:dyDescent="0.2">
      <c r="A122" s="4" t="s">
        <v>13</v>
      </c>
      <c r="B122" s="5" t="s">
        <v>336</v>
      </c>
      <c r="C122" s="113">
        <v>0</v>
      </c>
      <c r="D122" s="110" t="s">
        <v>634</v>
      </c>
      <c r="E122" s="6"/>
      <c r="G122" s="121" t="str">
        <f t="shared" si="3"/>
        <v>OK</v>
      </c>
      <c r="H122" s="121" t="str">
        <f t="shared" si="5"/>
        <v>OK</v>
      </c>
      <c r="I122" s="121" t="str">
        <f>IF(AND($C122&gt;0, NOT($C$56&gt;0)), "Row " &amp; ROW($C$56) &amp; " should also be positive!", IF($C$392 &gt; $C122 + Tolerance,"Fraud in row " &amp; ROW($C$392) &amp; " higher than payment", "OK"))</f>
        <v>OK</v>
      </c>
    </row>
    <row r="123" spans="1:9" x14ac:dyDescent="0.2">
      <c r="A123" s="4" t="s">
        <v>1</v>
      </c>
      <c r="B123" s="5" t="s">
        <v>337</v>
      </c>
      <c r="C123" s="112">
        <f xml:space="preserve"> SUM($C$126, $C$129, $C$132, $C$135)</f>
        <v>0</v>
      </c>
      <c r="D123" s="110" t="s">
        <v>634</v>
      </c>
      <c r="E123" s="6"/>
      <c r="F123" s="123">
        <f>SUM($C$123) - SUM($C$126, $C$129, $C$132, $C$135)</f>
        <v>0</v>
      </c>
      <c r="G123" s="121" t="str">
        <f t="shared" si="3"/>
        <v>OK</v>
      </c>
      <c r="H123" s="121" t="str">
        <f t="shared" si="5"/>
        <v>OK</v>
      </c>
      <c r="I123" s="121" t="str">
        <f>IF(AND($C123&gt;0, NOT($C$57&gt;0)), "Row " &amp; ROW($C$57) &amp; " should also be positive!", IF($C$414 &gt; $C123 + Tolerance,"Fraud in row " &amp; ROW($C$414) &amp; " higher than payment", "OK"))</f>
        <v>OK</v>
      </c>
    </row>
    <row r="124" spans="1:9" x14ac:dyDescent="0.2">
      <c r="A124" s="4" t="s">
        <v>12</v>
      </c>
      <c r="B124" s="5" t="s">
        <v>337</v>
      </c>
      <c r="C124" s="112">
        <f xml:space="preserve"> SUM($C$127, $C$130, $C$133, $C$136)</f>
        <v>0</v>
      </c>
      <c r="D124" s="110" t="s">
        <v>634</v>
      </c>
      <c r="E124" s="6"/>
      <c r="F124" s="123">
        <f>SUM($C$124) - SUM($C$127, $C$130, $C$133, $C$136)</f>
        <v>0</v>
      </c>
      <c r="G124" s="121" t="str">
        <f t="shared" si="3"/>
        <v>OK</v>
      </c>
      <c r="H124" s="121" t="str">
        <f t="shared" si="5"/>
        <v>OK</v>
      </c>
      <c r="I124" s="121" t="str">
        <f>IF(AND($C124&gt;0, NOT($C$58&gt;0)), "Row " &amp; ROW($C$58) &amp; " should also be positive!", IF($C$415 &gt; $C124 + Tolerance,"Fraud in row " &amp; ROW($C$415) &amp; " higher than payment", "OK"))</f>
        <v>OK</v>
      </c>
    </row>
    <row r="125" spans="1:9" x14ac:dyDescent="0.2">
      <c r="A125" s="4" t="s">
        <v>13</v>
      </c>
      <c r="B125" s="5" t="s">
        <v>337</v>
      </c>
      <c r="C125" s="112">
        <f xml:space="preserve"> SUM($C$128, $C$131, $C$134, $C$137)</f>
        <v>0</v>
      </c>
      <c r="D125" s="110" t="s">
        <v>634</v>
      </c>
      <c r="E125" s="6"/>
      <c r="F125" s="123">
        <f>SUM($C$125) - SUM($C$128, $C$131, $C$134, $C$137)</f>
        <v>0</v>
      </c>
      <c r="G125" s="121" t="str">
        <f t="shared" si="3"/>
        <v>OK</v>
      </c>
      <c r="H125" s="121" t="str">
        <f t="shared" si="5"/>
        <v>OK</v>
      </c>
      <c r="I125" s="121" t="str">
        <f>IF(AND($C125&gt;0, NOT($C$59&gt;0)), "Row " &amp; ROW($C$59) &amp; " should also be positive!", IF($C$416 &gt; $C125 + Tolerance,"Fraud in row " &amp; ROW($C$416) &amp; " higher than payment", "OK"))</f>
        <v>OK</v>
      </c>
    </row>
    <row r="126" spans="1:9" x14ac:dyDescent="0.2">
      <c r="A126" s="4" t="s">
        <v>1</v>
      </c>
      <c r="B126" s="5" t="s">
        <v>338</v>
      </c>
      <c r="C126" s="113">
        <v>0</v>
      </c>
      <c r="D126" s="110" t="s">
        <v>634</v>
      </c>
      <c r="E126" s="6"/>
      <c r="G126" s="121" t="str">
        <f t="shared" si="3"/>
        <v>OK</v>
      </c>
      <c r="H126" s="121" t="str">
        <f t="shared" si="5"/>
        <v>OK</v>
      </c>
      <c r="I126" s="121" t="str">
        <f>IF(AND($C126&gt;0, NOT($C$60&gt;0)), "Row " &amp; ROW($C$60) &amp; " should also be positive!", IF($C$438 &gt; $C126 + Tolerance,"Fraud in row " &amp; ROW($C$438) &amp; " higher than payment", "OK"))</f>
        <v>OK</v>
      </c>
    </row>
    <row r="127" spans="1:9" x14ac:dyDescent="0.2">
      <c r="A127" s="4" t="s">
        <v>12</v>
      </c>
      <c r="B127" s="5" t="s">
        <v>338</v>
      </c>
      <c r="C127" s="113">
        <v>0</v>
      </c>
      <c r="D127" s="110" t="s">
        <v>634</v>
      </c>
      <c r="E127" s="6"/>
      <c r="G127" s="121" t="str">
        <f t="shared" si="3"/>
        <v>OK</v>
      </c>
      <c r="H127" s="121" t="str">
        <f t="shared" si="5"/>
        <v>OK</v>
      </c>
      <c r="I127" s="121" t="str">
        <f>IF(AND($C127&gt;0, NOT($C$61&gt;0)), "Row " &amp; ROW($C$61) &amp; " should also be positive!", IF($C$439 &gt; $C127 + Tolerance,"Fraud in row " &amp; ROW($C$439) &amp; " higher than payment", "OK"))</f>
        <v>OK</v>
      </c>
    </row>
    <row r="128" spans="1:9" x14ac:dyDescent="0.2">
      <c r="A128" s="4" t="s">
        <v>13</v>
      </c>
      <c r="B128" s="5" t="s">
        <v>338</v>
      </c>
      <c r="C128" s="113">
        <v>0</v>
      </c>
      <c r="D128" s="110" t="s">
        <v>634</v>
      </c>
      <c r="E128" s="6"/>
      <c r="G128" s="121" t="str">
        <f t="shared" si="3"/>
        <v>OK</v>
      </c>
      <c r="H128" s="121" t="str">
        <f t="shared" si="5"/>
        <v>OK</v>
      </c>
      <c r="I128" s="121" t="str">
        <f>IF(AND($C128&gt;0, NOT($C$62&gt;0)), "Row " &amp; ROW($C$62) &amp; " should also be positive!", IF($C$440 &gt; $C128 + Tolerance,"Fraud in row " &amp; ROW($C$440) &amp; " higher than payment", "OK"))</f>
        <v>OK</v>
      </c>
    </row>
    <row r="129" spans="1:9" x14ac:dyDescent="0.2">
      <c r="A129" s="4" t="s">
        <v>1</v>
      </c>
      <c r="B129" s="5" t="s">
        <v>339</v>
      </c>
      <c r="C129" s="113">
        <v>0</v>
      </c>
      <c r="D129" s="110" t="s">
        <v>634</v>
      </c>
      <c r="E129" s="6"/>
      <c r="G129" s="121" t="str">
        <f t="shared" si="3"/>
        <v>OK</v>
      </c>
      <c r="H129" s="121" t="str">
        <f t="shared" si="5"/>
        <v>OK</v>
      </c>
      <c r="I129" s="121" t="str">
        <f>IF(AND($C129&gt;0, NOT($C$63&gt;0)), "Row " &amp; ROW($C$63) &amp; " should also be positive!", IF($C$441 &gt; $C129 + Tolerance,"Fraud in row " &amp; ROW($C$441) &amp; " higher than payment", "OK"))</f>
        <v>OK</v>
      </c>
    </row>
    <row r="130" spans="1:9" x14ac:dyDescent="0.2">
      <c r="A130" s="4" t="s">
        <v>12</v>
      </c>
      <c r="B130" s="5" t="s">
        <v>339</v>
      </c>
      <c r="C130" s="113">
        <v>0</v>
      </c>
      <c r="D130" s="110" t="s">
        <v>634</v>
      </c>
      <c r="E130" s="6"/>
      <c r="G130" s="121" t="str">
        <f t="shared" si="3"/>
        <v>OK</v>
      </c>
      <c r="H130" s="121" t="str">
        <f t="shared" si="5"/>
        <v>OK</v>
      </c>
      <c r="I130" s="121" t="str">
        <f>IF(AND($C130&gt;0, NOT($C$64&gt;0)), "Row " &amp; ROW($C$64) &amp; " should also be positive!", IF($C$442 &gt; $C130 + Tolerance,"Fraud in row " &amp; ROW($C$442) &amp; " higher than payment", "OK"))</f>
        <v>OK</v>
      </c>
    </row>
    <row r="131" spans="1:9" x14ac:dyDescent="0.2">
      <c r="A131" s="4" t="s">
        <v>13</v>
      </c>
      <c r="B131" s="5" t="s">
        <v>339</v>
      </c>
      <c r="C131" s="113">
        <v>0</v>
      </c>
      <c r="D131" s="110" t="s">
        <v>634</v>
      </c>
      <c r="E131" s="6"/>
      <c r="G131" s="121" t="str">
        <f t="shared" si="3"/>
        <v>OK</v>
      </c>
      <c r="H131" s="121" t="str">
        <f t="shared" si="5"/>
        <v>OK</v>
      </c>
      <c r="I131" s="121" t="str">
        <f>IF(AND($C131&gt;0, NOT($C$65&gt;0)), "Row " &amp; ROW($C$65) &amp; " should also be positive!", IF($C$443 &gt; $C131 + Tolerance,"Fraud in row " &amp; ROW($C$443) &amp; " higher than payment", "OK"))</f>
        <v>OK</v>
      </c>
    </row>
    <row r="132" spans="1:9" x14ac:dyDescent="0.2">
      <c r="A132" s="4" t="s">
        <v>1</v>
      </c>
      <c r="B132" s="5" t="s">
        <v>340</v>
      </c>
      <c r="C132" s="113">
        <v>0</v>
      </c>
      <c r="D132" s="110" t="s">
        <v>634</v>
      </c>
      <c r="E132" s="6"/>
      <c r="G132" s="121" t="str">
        <f t="shared" si="3"/>
        <v>OK</v>
      </c>
      <c r="H132" s="121" t="str">
        <f t="shared" si="5"/>
        <v>OK</v>
      </c>
      <c r="I132" s="121" t="str">
        <f>IF(AND($C132&gt;0, NOT($C$66&gt;0)), "Row " &amp; ROW($C$66) &amp; " should also be positive!", IF($C$444 &gt; $C132 + Tolerance,"Fraud in row " &amp; ROW($C$444) &amp; " higher than payment", "OK"))</f>
        <v>OK</v>
      </c>
    </row>
    <row r="133" spans="1:9" x14ac:dyDescent="0.2">
      <c r="A133" s="4" t="s">
        <v>12</v>
      </c>
      <c r="B133" s="5" t="s">
        <v>340</v>
      </c>
      <c r="C133" s="113">
        <v>0</v>
      </c>
      <c r="D133" s="110" t="s">
        <v>634</v>
      </c>
      <c r="E133" s="6"/>
      <c r="G133" s="121" t="str">
        <f t="shared" si="3"/>
        <v>OK</v>
      </c>
      <c r="H133" s="121" t="str">
        <f t="shared" si="5"/>
        <v>OK</v>
      </c>
      <c r="I133" s="121" t="str">
        <f>IF(AND($C133&gt;0, NOT($C$67&gt;0)), "Row " &amp; ROW($C$67) &amp; " should also be positive!", IF($C$445 &gt; $C133 + Tolerance,"Fraud in row " &amp; ROW($C$445) &amp; " higher than payment", "OK"))</f>
        <v>OK</v>
      </c>
    </row>
    <row r="134" spans="1:9" x14ac:dyDescent="0.2">
      <c r="A134" s="4" t="s">
        <v>13</v>
      </c>
      <c r="B134" s="5" t="s">
        <v>340</v>
      </c>
      <c r="C134" s="113">
        <v>0</v>
      </c>
      <c r="D134" s="110" t="s">
        <v>634</v>
      </c>
      <c r="E134" s="6"/>
      <c r="G134" s="121" t="str">
        <f t="shared" ref="G134:G197" si="6">IF(OR(ISBLANK($C134), ISBLANK($D134)), "missing", "OK")</f>
        <v>OK</v>
      </c>
      <c r="H134" s="121" t="str">
        <f t="shared" si="5"/>
        <v>OK</v>
      </c>
      <c r="I134" s="121" t="str">
        <f>IF(AND($C134&gt;0, NOT($C$68&gt;0)), "Row " &amp; ROW($C$68) &amp; " should also be positive!", IF($C$446 &gt; $C134 + Tolerance,"Fraud in row " &amp; ROW($C$446) &amp; " higher than payment", "OK"))</f>
        <v>OK</v>
      </c>
    </row>
    <row r="135" spans="1:9" x14ac:dyDescent="0.2">
      <c r="A135" s="4" t="s">
        <v>1</v>
      </c>
      <c r="B135" s="5" t="s">
        <v>1014</v>
      </c>
      <c r="C135" s="113">
        <v>0</v>
      </c>
      <c r="D135" s="110" t="s">
        <v>634</v>
      </c>
      <c r="E135" s="6"/>
      <c r="G135" s="121" t="str">
        <f t="shared" si="6"/>
        <v>OK</v>
      </c>
      <c r="H135" s="121" t="str">
        <f t="shared" si="5"/>
        <v>OK</v>
      </c>
      <c r="I135" s="121" t="str">
        <f>IF(AND($C135&gt;0, NOT($C$69&gt;0)), "Row " &amp; ROW($C$69) &amp; " should also be positive!", IF($C$447 &gt; $C135 + Tolerance,"Fraud in row " &amp; ROW($C$447) &amp; " higher than payment", "OK"))</f>
        <v>OK</v>
      </c>
    </row>
    <row r="136" spans="1:9" x14ac:dyDescent="0.2">
      <c r="A136" s="4" t="s">
        <v>12</v>
      </c>
      <c r="B136" s="5" t="s">
        <v>1014</v>
      </c>
      <c r="C136" s="113">
        <v>0</v>
      </c>
      <c r="D136" s="110" t="s">
        <v>634</v>
      </c>
      <c r="E136" s="6"/>
      <c r="G136" s="121" t="str">
        <f t="shared" si="6"/>
        <v>OK</v>
      </c>
      <c r="H136" s="121" t="str">
        <f t="shared" si="5"/>
        <v>OK</v>
      </c>
      <c r="I136" s="121" t="str">
        <f>IF(AND($C136&gt;0, NOT($C$70&gt;0)), "Row " &amp; ROW($C$70) &amp; " should also be positive!", IF($C$448 &gt; $C136 + Tolerance,"Fraud in row " &amp; ROW($C$448) &amp; " higher than payment", "OK"))</f>
        <v>OK</v>
      </c>
    </row>
    <row r="137" spans="1:9" x14ac:dyDescent="0.2">
      <c r="A137" s="4" t="s">
        <v>13</v>
      </c>
      <c r="B137" s="5" t="s">
        <v>1014</v>
      </c>
      <c r="C137" s="113">
        <v>0</v>
      </c>
      <c r="D137" s="110" t="s">
        <v>634</v>
      </c>
      <c r="E137" s="6"/>
      <c r="G137" s="121" t="str">
        <f t="shared" si="6"/>
        <v>OK</v>
      </c>
      <c r="H137" s="121" t="str">
        <f t="shared" si="5"/>
        <v>OK</v>
      </c>
      <c r="I137" s="121" t="str">
        <f>IF(AND($C137&gt;0, NOT($C$71&gt;0)), "Row " &amp; ROW($C$71) &amp; " should also be positive!", IF($C$449 &gt; $C137 + Tolerance,"Fraud in row " &amp; ROW($C$449) &amp; " higher than payment", "OK"))</f>
        <v>OK</v>
      </c>
    </row>
    <row r="138" spans="1:9" x14ac:dyDescent="0.2">
      <c r="A138" s="4" t="s">
        <v>1</v>
      </c>
      <c r="B138" s="5" t="s">
        <v>341</v>
      </c>
      <c r="C138" s="109">
        <f xml:space="preserve"> SUM($C$141, $C$144)</f>
        <v>0</v>
      </c>
      <c r="D138" s="110" t="s">
        <v>634</v>
      </c>
      <c r="E138" s="6"/>
      <c r="F138" s="122">
        <f>SUM($C$138) - SUM($C$141, $C$144)</f>
        <v>0</v>
      </c>
      <c r="G138" s="121" t="str">
        <f t="shared" si="6"/>
        <v>OK</v>
      </c>
      <c r="H138" s="121" t="str">
        <f t="shared" ref="H138:H201" si="7">IF(AND($C138&gt;0, $D138= "NA"), "Flag should be OK", "OK")</f>
        <v>OK</v>
      </c>
      <c r="I138" s="121" t="str">
        <f>IF(AND($C138&gt;0, NOT($C$294&gt;0)), "Row " &amp; ROW($C$294) &amp; " should be positive!", "OK")</f>
        <v>OK</v>
      </c>
    </row>
    <row r="139" spans="1:9" x14ac:dyDescent="0.2">
      <c r="A139" s="4" t="s">
        <v>12</v>
      </c>
      <c r="B139" s="5" t="s">
        <v>341</v>
      </c>
      <c r="C139" s="109">
        <f xml:space="preserve"> SUM($C$142, $C$145)</f>
        <v>0</v>
      </c>
      <c r="D139" s="110" t="s">
        <v>634</v>
      </c>
      <c r="E139" s="6"/>
      <c r="F139" s="122">
        <f>SUM($C$139) - SUM($C$142, $C$145)</f>
        <v>0</v>
      </c>
      <c r="G139" s="121" t="str">
        <f t="shared" si="6"/>
        <v>OK</v>
      </c>
      <c r="H139" s="121" t="str">
        <f t="shared" si="7"/>
        <v>OK</v>
      </c>
      <c r="I139" s="121" t="str">
        <f>IF(AND($C139&gt;0, NOT($C$295&gt;0)), "Row " &amp; ROW($C$295) &amp; " should be positive!", "OK")</f>
        <v>OK</v>
      </c>
    </row>
    <row r="140" spans="1:9" x14ac:dyDescent="0.2">
      <c r="A140" s="4" t="s">
        <v>13</v>
      </c>
      <c r="B140" s="5" t="s">
        <v>341</v>
      </c>
      <c r="C140" s="109">
        <f xml:space="preserve"> SUM($C$143, $C$146)</f>
        <v>0</v>
      </c>
      <c r="D140" s="110" t="s">
        <v>634</v>
      </c>
      <c r="E140" s="6"/>
      <c r="F140" s="122">
        <f>SUM($C$140) - SUM($C$143, $C$146)</f>
        <v>0</v>
      </c>
      <c r="G140" s="121" t="str">
        <f t="shared" si="6"/>
        <v>OK</v>
      </c>
      <c r="H140" s="121" t="str">
        <f t="shared" si="7"/>
        <v>OK</v>
      </c>
      <c r="I140" s="121" t="str">
        <f>IF(AND($C140&gt;0, NOT($C$296&gt;0)), "Row " &amp; ROW($C$296) &amp; " should be positive!", "OK")</f>
        <v>OK</v>
      </c>
    </row>
    <row r="141" spans="1:9" x14ac:dyDescent="0.2">
      <c r="A141" s="4" t="s">
        <v>1</v>
      </c>
      <c r="B141" s="5" t="s">
        <v>342</v>
      </c>
      <c r="C141" s="111">
        <v>0</v>
      </c>
      <c r="D141" s="110" t="s">
        <v>634</v>
      </c>
      <c r="E141" s="6"/>
      <c r="G141" s="121" t="str">
        <f t="shared" si="6"/>
        <v>OK</v>
      </c>
      <c r="H141" s="121" t="str">
        <f t="shared" si="7"/>
        <v>OK</v>
      </c>
      <c r="I141" s="121" t="str">
        <f>IF(AND($C141&gt;0, NOT($C$297&gt;0)), "Row " &amp; ROW($C$297) &amp; " should be positive!", "OK")</f>
        <v>OK</v>
      </c>
    </row>
    <row r="142" spans="1:9" x14ac:dyDescent="0.2">
      <c r="A142" s="4" t="s">
        <v>12</v>
      </c>
      <c r="B142" s="5" t="s">
        <v>342</v>
      </c>
      <c r="C142" s="111">
        <v>0</v>
      </c>
      <c r="D142" s="110" t="s">
        <v>634</v>
      </c>
      <c r="E142" s="6"/>
      <c r="G142" s="121" t="str">
        <f t="shared" si="6"/>
        <v>OK</v>
      </c>
      <c r="H142" s="121" t="str">
        <f t="shared" si="7"/>
        <v>OK</v>
      </c>
      <c r="I142" s="121" t="str">
        <f>IF(AND($C142&gt;0, NOT($C$298&gt;0)), "Row " &amp; ROW($C$298) &amp; " should be positive!", "OK")</f>
        <v>OK</v>
      </c>
    </row>
    <row r="143" spans="1:9" x14ac:dyDescent="0.2">
      <c r="A143" s="4" t="s">
        <v>13</v>
      </c>
      <c r="B143" s="5" t="s">
        <v>342</v>
      </c>
      <c r="C143" s="111">
        <v>0</v>
      </c>
      <c r="D143" s="110" t="s">
        <v>634</v>
      </c>
      <c r="E143" s="6"/>
      <c r="G143" s="121" t="str">
        <f t="shared" si="6"/>
        <v>OK</v>
      </c>
      <c r="H143" s="121" t="str">
        <f t="shared" si="7"/>
        <v>OK</v>
      </c>
      <c r="I143" s="121" t="str">
        <f>IF(AND($C143&gt;0, NOT($C$299&gt;0)), "Row " &amp; ROW($C$299) &amp; " should be positive!", "OK")</f>
        <v>OK</v>
      </c>
    </row>
    <row r="144" spans="1:9" x14ac:dyDescent="0.2">
      <c r="A144" s="4" t="s">
        <v>1</v>
      </c>
      <c r="B144" s="5" t="s">
        <v>343</v>
      </c>
      <c r="C144" s="109">
        <f xml:space="preserve"> SUM($C$147, $C$225)</f>
        <v>0</v>
      </c>
      <c r="D144" s="110" t="s">
        <v>634</v>
      </c>
      <c r="E144" s="6"/>
      <c r="F144" s="122">
        <f>SUM($C$144) - SUM($C$147, $C$225)</f>
        <v>0</v>
      </c>
      <c r="G144" s="121" t="str">
        <f t="shared" si="6"/>
        <v>OK</v>
      </c>
      <c r="H144" s="121" t="str">
        <f t="shared" si="7"/>
        <v>OK</v>
      </c>
      <c r="I144" s="121" t="str">
        <f>IF(AND($C144&gt;0, NOT($C$300&gt;0)), "Row " &amp; ROW($C$300) &amp; " should be positive!", "OK")</f>
        <v>OK</v>
      </c>
    </row>
    <row r="145" spans="1:9" x14ac:dyDescent="0.2">
      <c r="A145" s="4" t="s">
        <v>12</v>
      </c>
      <c r="B145" s="5" t="s">
        <v>343</v>
      </c>
      <c r="C145" s="109">
        <f xml:space="preserve"> SUM($C$148, $C$226)</f>
        <v>0</v>
      </c>
      <c r="D145" s="110" t="s">
        <v>634</v>
      </c>
      <c r="E145" s="6"/>
      <c r="F145" s="122">
        <f>SUM($C$145) - SUM($C$148, $C$226)</f>
        <v>0</v>
      </c>
      <c r="G145" s="121" t="str">
        <f t="shared" si="6"/>
        <v>OK</v>
      </c>
      <c r="H145" s="121" t="str">
        <f t="shared" si="7"/>
        <v>OK</v>
      </c>
      <c r="I145" s="121" t="str">
        <f>IF(AND($C145&gt;0, NOT($C$301&gt;0)), "Row " &amp; ROW($C$301) &amp; " should be positive!", "OK")</f>
        <v>OK</v>
      </c>
    </row>
    <row r="146" spans="1:9" x14ac:dyDescent="0.2">
      <c r="A146" s="4" t="s">
        <v>13</v>
      </c>
      <c r="B146" s="5" t="s">
        <v>343</v>
      </c>
      <c r="C146" s="109">
        <f xml:space="preserve"> SUM($C$149, $C$227)</f>
        <v>0</v>
      </c>
      <c r="D146" s="110" t="s">
        <v>634</v>
      </c>
      <c r="E146" s="6"/>
      <c r="F146" s="122">
        <f>SUM($C$146) - SUM($C$149, $C$227)</f>
        <v>0</v>
      </c>
      <c r="G146" s="121" t="str">
        <f t="shared" si="6"/>
        <v>OK</v>
      </c>
      <c r="H146" s="121" t="str">
        <f t="shared" si="7"/>
        <v>OK</v>
      </c>
      <c r="I146" s="121" t="str">
        <f>IF(AND($C146&gt;0, NOT($C$302&gt;0)), "Row " &amp; ROW($C$302) &amp; " should be positive!", "OK")</f>
        <v>OK</v>
      </c>
    </row>
    <row r="147" spans="1:9" x14ac:dyDescent="0.2">
      <c r="A147" s="4" t="s">
        <v>1</v>
      </c>
      <c r="B147" s="5" t="s">
        <v>344</v>
      </c>
      <c r="C147" s="109">
        <f xml:space="preserve"> SUM($C$156, $C$183)</f>
        <v>0</v>
      </c>
      <c r="D147" s="110" t="s">
        <v>634</v>
      </c>
      <c r="E147" s="6"/>
      <c r="F147" s="122">
        <f>SUM($C$147) - SUM($C$150, $C$153)</f>
        <v>0</v>
      </c>
      <c r="G147" s="121" t="str">
        <f t="shared" si="6"/>
        <v>OK</v>
      </c>
      <c r="H147" s="121" t="str">
        <f t="shared" si="7"/>
        <v>OK</v>
      </c>
      <c r="I147" s="121" t="str">
        <f>IF(AND($C147&gt;0, NOT($C$303&gt;0)), "Row " &amp; ROW($C$303) &amp; " should be positive!", "OK")</f>
        <v>OK</v>
      </c>
    </row>
    <row r="148" spans="1:9" x14ac:dyDescent="0.2">
      <c r="A148" s="4" t="s">
        <v>12</v>
      </c>
      <c r="B148" s="5" t="s">
        <v>344</v>
      </c>
      <c r="C148" s="109">
        <f xml:space="preserve"> SUM($C$157, $C$184)</f>
        <v>0</v>
      </c>
      <c r="D148" s="110" t="s">
        <v>634</v>
      </c>
      <c r="E148" s="6"/>
      <c r="F148" s="122">
        <f>SUM($C$148) - SUM($C$151, $C$154)</f>
        <v>0</v>
      </c>
      <c r="G148" s="121" t="str">
        <f t="shared" si="6"/>
        <v>OK</v>
      </c>
      <c r="H148" s="121" t="str">
        <f t="shared" si="7"/>
        <v>OK</v>
      </c>
      <c r="I148" s="121" t="str">
        <f>IF(AND($C148&gt;0, NOT($C$304&gt;0)), "Row " &amp; ROW($C$304) &amp; " should be positive!", "OK")</f>
        <v>OK</v>
      </c>
    </row>
    <row r="149" spans="1:9" x14ac:dyDescent="0.2">
      <c r="A149" s="4" t="s">
        <v>13</v>
      </c>
      <c r="B149" s="5" t="s">
        <v>344</v>
      </c>
      <c r="C149" s="109">
        <f xml:space="preserve"> SUM($C$158, $C$185)</f>
        <v>0</v>
      </c>
      <c r="D149" s="110" t="s">
        <v>634</v>
      </c>
      <c r="E149" s="6"/>
      <c r="F149" s="122">
        <f>SUM($C$149) - SUM($C$152, $C$155)</f>
        <v>0</v>
      </c>
      <c r="G149" s="121" t="str">
        <f t="shared" si="6"/>
        <v>OK</v>
      </c>
      <c r="H149" s="121" t="str">
        <f t="shared" si="7"/>
        <v>OK</v>
      </c>
      <c r="I149" s="121" t="str">
        <f>IF(AND($C149&gt;0, NOT($C$305&gt;0)), "Row " &amp; ROW($C$305) &amp; " should be positive!", "OK")</f>
        <v>OK</v>
      </c>
    </row>
    <row r="150" spans="1:9" x14ac:dyDescent="0.2">
      <c r="A150" s="4" t="s">
        <v>1</v>
      </c>
      <c r="B150" s="5" t="s">
        <v>345</v>
      </c>
      <c r="C150" s="111">
        <v>0</v>
      </c>
      <c r="D150" s="110" t="s">
        <v>634</v>
      </c>
      <c r="E150" s="6"/>
      <c r="F150" s="122">
        <f>SUM($C$147) - SUM($C$156, $C$183)</f>
        <v>0</v>
      </c>
      <c r="G150" s="121" t="str">
        <f t="shared" si="6"/>
        <v>OK</v>
      </c>
      <c r="H150" s="121" t="str">
        <f t="shared" si="7"/>
        <v>OK</v>
      </c>
      <c r="I150" s="121" t="str">
        <f>IF(AND($C150&gt;0, NOT($C$306&gt;0)), "Row " &amp; ROW($C$306) &amp; " should be positive!", "OK")</f>
        <v>OK</v>
      </c>
    </row>
    <row r="151" spans="1:9" x14ac:dyDescent="0.2">
      <c r="A151" s="4" t="s">
        <v>12</v>
      </c>
      <c r="B151" s="5" t="s">
        <v>345</v>
      </c>
      <c r="C151" s="111">
        <v>0</v>
      </c>
      <c r="D151" s="110" t="s">
        <v>634</v>
      </c>
      <c r="E151" s="6"/>
      <c r="F151" s="122">
        <f>SUM($C$148) - SUM($C$157, $C$184)</f>
        <v>0</v>
      </c>
      <c r="G151" s="121" t="str">
        <f t="shared" si="6"/>
        <v>OK</v>
      </c>
      <c r="H151" s="121" t="str">
        <f t="shared" si="7"/>
        <v>OK</v>
      </c>
      <c r="I151" s="121" t="str">
        <f>IF(AND($C151&gt;0, NOT($C$307&gt;0)), "Row " &amp; ROW($C$307) &amp; " should be positive!", "OK")</f>
        <v>OK</v>
      </c>
    </row>
    <row r="152" spans="1:9" x14ac:dyDescent="0.2">
      <c r="A152" s="4" t="s">
        <v>13</v>
      </c>
      <c r="B152" s="5" t="s">
        <v>345</v>
      </c>
      <c r="C152" s="111">
        <v>0</v>
      </c>
      <c r="D152" s="110" t="s">
        <v>634</v>
      </c>
      <c r="E152" s="6"/>
      <c r="F152" s="122">
        <f>SUM($C$149) - SUM($C$158, $C$185)</f>
        <v>0</v>
      </c>
      <c r="G152" s="121" t="str">
        <f t="shared" si="6"/>
        <v>OK</v>
      </c>
      <c r="H152" s="121" t="str">
        <f t="shared" si="7"/>
        <v>OK</v>
      </c>
      <c r="I152" s="121" t="str">
        <f>IF(AND($C152&gt;0, NOT($C$308&gt;0)), "Row " &amp; ROW($C$308) &amp; " should be positive!", "OK")</f>
        <v>OK</v>
      </c>
    </row>
    <row r="153" spans="1:9" x14ac:dyDescent="0.2">
      <c r="A153" s="4" t="s">
        <v>1</v>
      </c>
      <c r="B153" s="5" t="s">
        <v>346</v>
      </c>
      <c r="C153" s="111">
        <v>0</v>
      </c>
      <c r="D153" s="110" t="s">
        <v>634</v>
      </c>
      <c r="E153" s="6"/>
      <c r="G153" s="121" t="str">
        <f t="shared" si="6"/>
        <v>OK</v>
      </c>
      <c r="H153" s="121" t="str">
        <f t="shared" si="7"/>
        <v>OK</v>
      </c>
      <c r="I153" s="121" t="str">
        <f>IF(AND($C153&gt;0, NOT($C$309&gt;0)), "Row " &amp; ROW($C$309) &amp; " should be positive!", "OK")</f>
        <v>OK</v>
      </c>
    </row>
    <row r="154" spans="1:9" x14ac:dyDescent="0.2">
      <c r="A154" s="4" t="s">
        <v>12</v>
      </c>
      <c r="B154" s="5" t="s">
        <v>346</v>
      </c>
      <c r="C154" s="111">
        <v>0</v>
      </c>
      <c r="D154" s="110" t="s">
        <v>634</v>
      </c>
      <c r="E154" s="6"/>
      <c r="G154" s="121" t="str">
        <f t="shared" si="6"/>
        <v>OK</v>
      </c>
      <c r="H154" s="121" t="str">
        <f t="shared" si="7"/>
        <v>OK</v>
      </c>
      <c r="I154" s="121" t="str">
        <f>IF(AND($C154&gt;0, NOT($C$310&gt;0)), "Row " &amp; ROW($C$310) &amp; " should be positive!", "OK")</f>
        <v>OK</v>
      </c>
    </row>
    <row r="155" spans="1:9" x14ac:dyDescent="0.2">
      <c r="A155" s="4" t="s">
        <v>13</v>
      </c>
      <c r="B155" s="5" t="s">
        <v>346</v>
      </c>
      <c r="C155" s="111">
        <v>0</v>
      </c>
      <c r="D155" s="110" t="s">
        <v>634</v>
      </c>
      <c r="E155" s="6"/>
      <c r="G155" s="121" t="str">
        <f t="shared" si="6"/>
        <v>OK</v>
      </c>
      <c r="H155" s="121" t="str">
        <f t="shared" si="7"/>
        <v>OK</v>
      </c>
      <c r="I155" s="121" t="str">
        <f>IF(AND($C155&gt;0, NOT($C$311&gt;0)), "Row " &amp; ROW($C$311) &amp; " should be positive!", "OK")</f>
        <v>OK</v>
      </c>
    </row>
    <row r="156" spans="1:9" x14ac:dyDescent="0.2">
      <c r="A156" s="4" t="s">
        <v>1</v>
      </c>
      <c r="B156" s="5" t="s">
        <v>347</v>
      </c>
      <c r="C156" s="109">
        <f xml:space="preserve"> SUM($C$159, $C$177, $C$180)</f>
        <v>0</v>
      </c>
      <c r="D156" s="110" t="s">
        <v>634</v>
      </c>
      <c r="E156" s="6"/>
      <c r="F156" s="122">
        <f>SUM($C$156) - SUM($C$159, $C$177, $C$180)</f>
        <v>0</v>
      </c>
      <c r="G156" s="121" t="str">
        <f t="shared" si="6"/>
        <v>OK</v>
      </c>
      <c r="H156" s="121" t="str">
        <f t="shared" si="7"/>
        <v>OK</v>
      </c>
      <c r="I156" s="121" t="str">
        <f>IF(AND($C156&gt;0, NOT($C$312&gt;0)), "Row " &amp; ROW($C$312) &amp; " should be positive!", "OK")</f>
        <v>OK</v>
      </c>
    </row>
    <row r="157" spans="1:9" x14ac:dyDescent="0.2">
      <c r="A157" s="4" t="s">
        <v>12</v>
      </c>
      <c r="B157" s="5" t="s">
        <v>347</v>
      </c>
      <c r="C157" s="109">
        <f xml:space="preserve"> SUM($C$160, $C$178, $C$181)</f>
        <v>0</v>
      </c>
      <c r="D157" s="110" t="s">
        <v>634</v>
      </c>
      <c r="E157" s="6"/>
      <c r="F157" s="122">
        <f>SUM($C$157) - SUM($C$160, $C$178, $C$181)</f>
        <v>0</v>
      </c>
      <c r="G157" s="121" t="str">
        <f t="shared" si="6"/>
        <v>OK</v>
      </c>
      <c r="H157" s="121" t="str">
        <f t="shared" si="7"/>
        <v>OK</v>
      </c>
      <c r="I157" s="121" t="str">
        <f>IF(AND($C157&gt;0, NOT($C$313&gt;0)), "Row " &amp; ROW($C$313) &amp; " should be positive!", "OK")</f>
        <v>OK</v>
      </c>
    </row>
    <row r="158" spans="1:9" x14ac:dyDescent="0.2">
      <c r="A158" s="4" t="s">
        <v>13</v>
      </c>
      <c r="B158" s="5" t="s">
        <v>347</v>
      </c>
      <c r="C158" s="109">
        <f xml:space="preserve"> SUM($C$161, $C$179, $C$182)</f>
        <v>0</v>
      </c>
      <c r="D158" s="110" t="s">
        <v>634</v>
      </c>
      <c r="E158" s="6"/>
      <c r="F158" s="122">
        <f>SUM($C$158) - SUM($C$161, $C$179, $C$182)</f>
        <v>0</v>
      </c>
      <c r="G158" s="121" t="str">
        <f t="shared" si="6"/>
        <v>OK</v>
      </c>
      <c r="H158" s="121" t="str">
        <f t="shared" si="7"/>
        <v>OK</v>
      </c>
      <c r="I158" s="121" t="str">
        <f>IF(AND($C158&gt;0, NOT($C$314&gt;0)), "Row " &amp; ROW($C$314) &amp; " should be positive!", "OK")</f>
        <v>OK</v>
      </c>
    </row>
    <row r="159" spans="1:9" x14ac:dyDescent="0.2">
      <c r="A159" s="4" t="s">
        <v>1</v>
      </c>
      <c r="B159" s="5" t="s">
        <v>348</v>
      </c>
      <c r="C159" s="109">
        <f xml:space="preserve"> SUM($C$162, $C$165, $C$168, $C$171, $C$174)</f>
        <v>0</v>
      </c>
      <c r="D159" s="110" t="s">
        <v>634</v>
      </c>
      <c r="E159" s="6"/>
      <c r="F159" s="122">
        <f>SUM($C$159) - SUM($C$162, $C$165, $C$168, $C$171, $C$174)</f>
        <v>0</v>
      </c>
      <c r="G159" s="121" t="str">
        <f t="shared" si="6"/>
        <v>OK</v>
      </c>
      <c r="H159" s="121" t="str">
        <f t="shared" si="7"/>
        <v>OK</v>
      </c>
      <c r="I159" s="121" t="str">
        <f>IF(AND($C159&gt;0, NOT($C$315&gt;0)), "Row " &amp; ROW($C$315) &amp; " should be positive!", "OK")</f>
        <v>OK</v>
      </c>
    </row>
    <row r="160" spans="1:9" x14ac:dyDescent="0.2">
      <c r="A160" s="4" t="s">
        <v>12</v>
      </c>
      <c r="B160" s="5" t="s">
        <v>348</v>
      </c>
      <c r="C160" s="109">
        <f xml:space="preserve"> SUM($C$163, $C$166, $C$169, $C$172, $C$175)</f>
        <v>0</v>
      </c>
      <c r="D160" s="110" t="s">
        <v>634</v>
      </c>
      <c r="E160" s="6"/>
      <c r="F160" s="122">
        <f>SUM($C$160) - SUM($C$163, $C$166, $C$169, $C$172, $C$175)</f>
        <v>0</v>
      </c>
      <c r="G160" s="121" t="str">
        <f t="shared" si="6"/>
        <v>OK</v>
      </c>
      <c r="H160" s="121" t="str">
        <f t="shared" si="7"/>
        <v>OK</v>
      </c>
      <c r="I160" s="121" t="str">
        <f>IF(AND($C160&gt;0, NOT($C$316&gt;0)), "Row " &amp; ROW($C$316) &amp; " should be positive!", "OK")</f>
        <v>OK</v>
      </c>
    </row>
    <row r="161" spans="1:9" x14ac:dyDescent="0.2">
      <c r="A161" s="4" t="s">
        <v>13</v>
      </c>
      <c r="B161" s="5" t="s">
        <v>348</v>
      </c>
      <c r="C161" s="109">
        <f xml:space="preserve"> SUM($C$164, $C$167, $C$170, $C$173, $C$176)</f>
        <v>0</v>
      </c>
      <c r="D161" s="110" t="s">
        <v>634</v>
      </c>
      <c r="E161" s="6"/>
      <c r="F161" s="122">
        <f>SUM($C$161) - SUM($C$164, $C$167, $C$170, $C$173, $C$176)</f>
        <v>0</v>
      </c>
      <c r="G161" s="121" t="str">
        <f t="shared" si="6"/>
        <v>OK</v>
      </c>
      <c r="H161" s="121" t="str">
        <f t="shared" si="7"/>
        <v>OK</v>
      </c>
      <c r="I161" s="121" t="str">
        <f>IF(AND($C161&gt;0, NOT($C$317&gt;0)), "Row " &amp; ROW($C$317) &amp; " should be positive!", "OK")</f>
        <v>OK</v>
      </c>
    </row>
    <row r="162" spans="1:9" x14ac:dyDescent="0.2">
      <c r="A162" s="4" t="s">
        <v>1</v>
      </c>
      <c r="B162" s="5" t="s">
        <v>349</v>
      </c>
      <c r="C162" s="111">
        <v>0</v>
      </c>
      <c r="D162" s="110" t="s">
        <v>634</v>
      </c>
      <c r="E162" s="6"/>
      <c r="G162" s="121" t="str">
        <f t="shared" si="6"/>
        <v>OK</v>
      </c>
      <c r="H162" s="121" t="str">
        <f t="shared" si="7"/>
        <v>OK</v>
      </c>
      <c r="I162" s="121" t="str">
        <f>IF(AND($C162&gt;0, NOT($C$318&gt;0)), "Row " &amp; ROW($C$318) &amp; " should be positive!", "OK")</f>
        <v>OK</v>
      </c>
    </row>
    <row r="163" spans="1:9" x14ac:dyDescent="0.2">
      <c r="A163" s="4" t="s">
        <v>12</v>
      </c>
      <c r="B163" s="5" t="s">
        <v>349</v>
      </c>
      <c r="C163" s="111">
        <v>0</v>
      </c>
      <c r="D163" s="110" t="s">
        <v>634</v>
      </c>
      <c r="E163" s="6"/>
      <c r="G163" s="121" t="str">
        <f t="shared" si="6"/>
        <v>OK</v>
      </c>
      <c r="H163" s="121" t="str">
        <f t="shared" si="7"/>
        <v>OK</v>
      </c>
      <c r="I163" s="121" t="str">
        <f>IF(AND($C163&gt;0, NOT($C$319&gt;0)), "Row " &amp; ROW($C$319) &amp; " should be positive!", "OK")</f>
        <v>OK</v>
      </c>
    </row>
    <row r="164" spans="1:9" x14ac:dyDescent="0.2">
      <c r="A164" s="4" t="s">
        <v>13</v>
      </c>
      <c r="B164" s="5" t="s">
        <v>349</v>
      </c>
      <c r="C164" s="111">
        <v>0</v>
      </c>
      <c r="D164" s="110" t="s">
        <v>634</v>
      </c>
      <c r="E164" s="6"/>
      <c r="G164" s="121" t="str">
        <f t="shared" si="6"/>
        <v>OK</v>
      </c>
      <c r="H164" s="121" t="str">
        <f t="shared" si="7"/>
        <v>OK</v>
      </c>
      <c r="I164" s="121" t="str">
        <f>IF(AND($C164&gt;0, NOT($C$320&gt;0)), "Row " &amp; ROW($C$320) &amp; " should be positive!", "OK")</f>
        <v>OK</v>
      </c>
    </row>
    <row r="165" spans="1:9" x14ac:dyDescent="0.2">
      <c r="A165" s="4" t="s">
        <v>1</v>
      </c>
      <c r="B165" s="5" t="s">
        <v>350</v>
      </c>
      <c r="C165" s="111">
        <v>0</v>
      </c>
      <c r="D165" s="110" t="s">
        <v>634</v>
      </c>
      <c r="E165" s="6"/>
      <c r="G165" s="121" t="str">
        <f t="shared" si="6"/>
        <v>OK</v>
      </c>
      <c r="H165" s="121" t="str">
        <f t="shared" si="7"/>
        <v>OK</v>
      </c>
      <c r="I165" s="121" t="str">
        <f>IF(AND($C165&gt;0, NOT($C$321&gt;0)), "Row " &amp; ROW($C$321) &amp; " should be positive!", "OK")</f>
        <v>OK</v>
      </c>
    </row>
    <row r="166" spans="1:9" x14ac:dyDescent="0.2">
      <c r="A166" s="4" t="s">
        <v>12</v>
      </c>
      <c r="B166" s="5" t="s">
        <v>350</v>
      </c>
      <c r="C166" s="111">
        <v>0</v>
      </c>
      <c r="D166" s="110" t="s">
        <v>634</v>
      </c>
      <c r="E166" s="6"/>
      <c r="G166" s="121" t="str">
        <f t="shared" si="6"/>
        <v>OK</v>
      </c>
      <c r="H166" s="121" t="str">
        <f t="shared" si="7"/>
        <v>OK</v>
      </c>
      <c r="I166" s="121" t="str">
        <f>IF(AND($C166&gt;0, NOT($C$322&gt;0)), "Row " &amp; ROW($C$322) &amp; " should be positive!", "OK")</f>
        <v>OK</v>
      </c>
    </row>
    <row r="167" spans="1:9" x14ac:dyDescent="0.2">
      <c r="A167" s="4" t="s">
        <v>13</v>
      </c>
      <c r="B167" s="5" t="s">
        <v>350</v>
      </c>
      <c r="C167" s="111">
        <v>0</v>
      </c>
      <c r="D167" s="110" t="s">
        <v>634</v>
      </c>
      <c r="E167" s="6"/>
      <c r="G167" s="121" t="str">
        <f t="shared" si="6"/>
        <v>OK</v>
      </c>
      <c r="H167" s="121" t="str">
        <f t="shared" si="7"/>
        <v>OK</v>
      </c>
      <c r="I167" s="121" t="str">
        <f>IF(AND($C167&gt;0, NOT($C$323&gt;0)), "Row " &amp; ROW($C$323) &amp; " should be positive!", "OK")</f>
        <v>OK</v>
      </c>
    </row>
    <row r="168" spans="1:9" x14ac:dyDescent="0.2">
      <c r="A168" s="4" t="s">
        <v>1</v>
      </c>
      <c r="B168" s="5" t="s">
        <v>351</v>
      </c>
      <c r="C168" s="111">
        <v>0</v>
      </c>
      <c r="D168" s="110" t="s">
        <v>634</v>
      </c>
      <c r="E168" s="6"/>
      <c r="G168" s="121" t="str">
        <f t="shared" si="6"/>
        <v>OK</v>
      </c>
      <c r="H168" s="121" t="str">
        <f t="shared" si="7"/>
        <v>OK</v>
      </c>
      <c r="I168" s="121" t="str">
        <f>IF(AND($C168&gt;0, NOT($C$324&gt;0)), "Row " &amp; ROW($C$324) &amp; " should be positive!", "OK")</f>
        <v>OK</v>
      </c>
    </row>
    <row r="169" spans="1:9" x14ac:dyDescent="0.2">
      <c r="A169" s="4" t="s">
        <v>12</v>
      </c>
      <c r="B169" s="5" t="s">
        <v>351</v>
      </c>
      <c r="C169" s="111">
        <v>0</v>
      </c>
      <c r="D169" s="110" t="s">
        <v>634</v>
      </c>
      <c r="E169" s="6"/>
      <c r="G169" s="121" t="str">
        <f t="shared" si="6"/>
        <v>OK</v>
      </c>
      <c r="H169" s="121" t="str">
        <f t="shared" si="7"/>
        <v>OK</v>
      </c>
      <c r="I169" s="121" t="str">
        <f>IF(AND($C169&gt;0, NOT($C$325&gt;0)), "Row " &amp; ROW($C$325) &amp; " should be positive!", "OK")</f>
        <v>OK</v>
      </c>
    </row>
    <row r="170" spans="1:9" x14ac:dyDescent="0.2">
      <c r="A170" s="4" t="s">
        <v>13</v>
      </c>
      <c r="B170" s="5" t="s">
        <v>351</v>
      </c>
      <c r="C170" s="111">
        <v>0</v>
      </c>
      <c r="D170" s="110" t="s">
        <v>634</v>
      </c>
      <c r="E170" s="6"/>
      <c r="G170" s="121" t="str">
        <f t="shared" si="6"/>
        <v>OK</v>
      </c>
      <c r="H170" s="121" t="str">
        <f t="shared" si="7"/>
        <v>OK</v>
      </c>
      <c r="I170" s="121" t="str">
        <f>IF(AND($C170&gt;0, NOT($C$326&gt;0)), "Row " &amp; ROW($C$326) &amp; " should be positive!", "OK")</f>
        <v>OK</v>
      </c>
    </row>
    <row r="171" spans="1:9" x14ac:dyDescent="0.2">
      <c r="A171" s="4" t="s">
        <v>1</v>
      </c>
      <c r="B171" s="5" t="s">
        <v>352</v>
      </c>
      <c r="C171" s="111">
        <v>0</v>
      </c>
      <c r="D171" s="110" t="s">
        <v>634</v>
      </c>
      <c r="E171" s="6"/>
      <c r="G171" s="121" t="str">
        <f t="shared" si="6"/>
        <v>OK</v>
      </c>
      <c r="H171" s="121" t="str">
        <f t="shared" si="7"/>
        <v>OK</v>
      </c>
      <c r="I171" s="121" t="str">
        <f>IF(AND($C171&gt;0, NOT($C$327&gt;0)), "Row " &amp; ROW($C$327) &amp; " should be positive!", "OK")</f>
        <v>OK</v>
      </c>
    </row>
    <row r="172" spans="1:9" x14ac:dyDescent="0.2">
      <c r="A172" s="4" t="s">
        <v>12</v>
      </c>
      <c r="B172" s="5" t="s">
        <v>352</v>
      </c>
      <c r="C172" s="111">
        <v>0</v>
      </c>
      <c r="D172" s="110" t="s">
        <v>634</v>
      </c>
      <c r="E172" s="6"/>
      <c r="G172" s="121" t="str">
        <f t="shared" si="6"/>
        <v>OK</v>
      </c>
      <c r="H172" s="121" t="str">
        <f t="shared" si="7"/>
        <v>OK</v>
      </c>
      <c r="I172" s="121" t="str">
        <f>IF(AND($C172&gt;0, NOT($C$328&gt;0)), "Row " &amp; ROW($C$328) &amp; " should be positive!", "OK")</f>
        <v>OK</v>
      </c>
    </row>
    <row r="173" spans="1:9" x14ac:dyDescent="0.2">
      <c r="A173" s="4" t="s">
        <v>13</v>
      </c>
      <c r="B173" s="5" t="s">
        <v>352</v>
      </c>
      <c r="C173" s="111">
        <v>0</v>
      </c>
      <c r="D173" s="110" t="s">
        <v>634</v>
      </c>
      <c r="E173" s="6"/>
      <c r="G173" s="121" t="str">
        <f t="shared" si="6"/>
        <v>OK</v>
      </c>
      <c r="H173" s="121" t="str">
        <f t="shared" si="7"/>
        <v>OK</v>
      </c>
      <c r="I173" s="121" t="str">
        <f>IF(AND($C173&gt;0, NOT($C$329&gt;0)), "Row " &amp; ROW($C$329) &amp; " should be positive!", "OK")</f>
        <v>OK</v>
      </c>
    </row>
    <row r="174" spans="1:9" x14ac:dyDescent="0.2">
      <c r="A174" s="4" t="s">
        <v>1</v>
      </c>
      <c r="B174" s="5" t="s">
        <v>353</v>
      </c>
      <c r="C174" s="111">
        <v>0</v>
      </c>
      <c r="D174" s="110" t="s">
        <v>634</v>
      </c>
      <c r="E174" s="6"/>
      <c r="G174" s="121" t="str">
        <f t="shared" si="6"/>
        <v>OK</v>
      </c>
      <c r="H174" s="121" t="str">
        <f t="shared" si="7"/>
        <v>OK</v>
      </c>
      <c r="I174" s="121" t="str">
        <f>IF(AND($C174&gt;0, NOT($C$330&gt;0)), "Row " &amp; ROW($C$330) &amp; " should be positive!", "OK")</f>
        <v>OK</v>
      </c>
    </row>
    <row r="175" spans="1:9" x14ac:dyDescent="0.2">
      <c r="A175" s="4" t="s">
        <v>12</v>
      </c>
      <c r="B175" s="5" t="s">
        <v>353</v>
      </c>
      <c r="C175" s="111">
        <v>0</v>
      </c>
      <c r="D175" s="110" t="s">
        <v>634</v>
      </c>
      <c r="E175" s="6"/>
      <c r="G175" s="121" t="str">
        <f t="shared" si="6"/>
        <v>OK</v>
      </c>
      <c r="H175" s="121" t="str">
        <f t="shared" si="7"/>
        <v>OK</v>
      </c>
      <c r="I175" s="121" t="str">
        <f>IF(AND($C175&gt;0, NOT($C$331&gt;0)), "Row " &amp; ROW($C$331) &amp; " should be positive!", "OK")</f>
        <v>OK</v>
      </c>
    </row>
    <row r="176" spans="1:9" x14ac:dyDescent="0.2">
      <c r="A176" s="4" t="s">
        <v>13</v>
      </c>
      <c r="B176" s="5" t="s">
        <v>353</v>
      </c>
      <c r="C176" s="111">
        <v>0</v>
      </c>
      <c r="D176" s="110" t="s">
        <v>634</v>
      </c>
      <c r="E176" s="6"/>
      <c r="G176" s="121" t="str">
        <f t="shared" si="6"/>
        <v>OK</v>
      </c>
      <c r="H176" s="121" t="str">
        <f t="shared" si="7"/>
        <v>OK</v>
      </c>
      <c r="I176" s="121" t="str">
        <f>IF(AND($C176&gt;0, NOT($C$332&gt;0)), "Row " &amp; ROW($C$332) &amp; " should be positive!", "OK")</f>
        <v>OK</v>
      </c>
    </row>
    <row r="177" spans="1:9" x14ac:dyDescent="0.2">
      <c r="A177" s="4" t="s">
        <v>1</v>
      </c>
      <c r="B177" s="5" t="s">
        <v>354</v>
      </c>
      <c r="C177" s="111">
        <v>0</v>
      </c>
      <c r="D177" s="110" t="s">
        <v>634</v>
      </c>
      <c r="E177" s="6"/>
      <c r="G177" s="121" t="str">
        <f t="shared" si="6"/>
        <v>OK</v>
      </c>
      <c r="H177" s="121" t="str">
        <f t="shared" si="7"/>
        <v>OK</v>
      </c>
      <c r="I177" s="121" t="str">
        <f>IF(AND($C177&gt;0, NOT($C$333&gt;0)), "Row " &amp; ROW($C$333) &amp; " should be positive!", "OK")</f>
        <v>OK</v>
      </c>
    </row>
    <row r="178" spans="1:9" x14ac:dyDescent="0.2">
      <c r="A178" s="4" t="s">
        <v>12</v>
      </c>
      <c r="B178" s="5" t="s">
        <v>354</v>
      </c>
      <c r="C178" s="111">
        <v>0</v>
      </c>
      <c r="D178" s="110" t="s">
        <v>634</v>
      </c>
      <c r="E178" s="6"/>
      <c r="G178" s="121" t="str">
        <f t="shared" si="6"/>
        <v>OK</v>
      </c>
      <c r="H178" s="121" t="str">
        <f t="shared" si="7"/>
        <v>OK</v>
      </c>
      <c r="I178" s="121" t="str">
        <f>IF(AND($C178&gt;0, NOT($C$334&gt;0)), "Row " &amp; ROW($C$334) &amp; " should be positive!", "OK")</f>
        <v>OK</v>
      </c>
    </row>
    <row r="179" spans="1:9" x14ac:dyDescent="0.2">
      <c r="A179" s="4" t="s">
        <v>13</v>
      </c>
      <c r="B179" s="5" t="s">
        <v>354</v>
      </c>
      <c r="C179" s="111">
        <v>0</v>
      </c>
      <c r="D179" s="110" t="s">
        <v>634</v>
      </c>
      <c r="E179" s="6"/>
      <c r="G179" s="121" t="str">
        <f t="shared" si="6"/>
        <v>OK</v>
      </c>
      <c r="H179" s="121" t="str">
        <f t="shared" si="7"/>
        <v>OK</v>
      </c>
      <c r="I179" s="121" t="str">
        <f>IF(AND($C179&gt;0, NOT($C$335&gt;0)), "Row " &amp; ROW($C$335) &amp; " should be positive!", "OK")</f>
        <v>OK</v>
      </c>
    </row>
    <row r="180" spans="1:9" x14ac:dyDescent="0.2">
      <c r="A180" s="4" t="s">
        <v>1</v>
      </c>
      <c r="B180" s="5" t="s">
        <v>355</v>
      </c>
      <c r="C180" s="111">
        <v>0</v>
      </c>
      <c r="D180" s="110" t="s">
        <v>634</v>
      </c>
      <c r="E180" s="6"/>
      <c r="G180" s="121" t="str">
        <f t="shared" si="6"/>
        <v>OK</v>
      </c>
      <c r="H180" s="121" t="str">
        <f t="shared" si="7"/>
        <v>OK</v>
      </c>
      <c r="I180" s="121" t="str">
        <f>IF(AND($C180&gt;0, NOT($C$336&gt;0)), "Row " &amp; ROW($C$336) &amp; " should be positive!", "OK")</f>
        <v>OK</v>
      </c>
    </row>
    <row r="181" spans="1:9" x14ac:dyDescent="0.2">
      <c r="A181" s="4" t="s">
        <v>12</v>
      </c>
      <c r="B181" s="5" t="s">
        <v>355</v>
      </c>
      <c r="C181" s="111">
        <v>0</v>
      </c>
      <c r="D181" s="110" t="s">
        <v>634</v>
      </c>
      <c r="E181" s="6"/>
      <c r="G181" s="121" t="str">
        <f t="shared" si="6"/>
        <v>OK</v>
      </c>
      <c r="H181" s="121" t="str">
        <f t="shared" si="7"/>
        <v>OK</v>
      </c>
      <c r="I181" s="121" t="str">
        <f>IF(AND($C181&gt;0, NOT($C$337&gt;0)), "Row " &amp; ROW($C$337) &amp; " should be positive!", "OK")</f>
        <v>OK</v>
      </c>
    </row>
    <row r="182" spans="1:9" x14ac:dyDescent="0.2">
      <c r="A182" s="4" t="s">
        <v>13</v>
      </c>
      <c r="B182" s="5" t="s">
        <v>355</v>
      </c>
      <c r="C182" s="111">
        <v>0</v>
      </c>
      <c r="D182" s="110" t="s">
        <v>634</v>
      </c>
      <c r="E182" s="6"/>
      <c r="G182" s="121" t="str">
        <f t="shared" si="6"/>
        <v>OK</v>
      </c>
      <c r="H182" s="121" t="str">
        <f t="shared" si="7"/>
        <v>OK</v>
      </c>
      <c r="I182" s="121" t="str">
        <f>IF(AND($C182&gt;0, NOT($C$338&gt;0)), "Row " &amp; ROW($C$338) &amp; " should be positive!", "OK")</f>
        <v>OK</v>
      </c>
    </row>
    <row r="183" spans="1:9" x14ac:dyDescent="0.2">
      <c r="A183" s="4" t="s">
        <v>1</v>
      </c>
      <c r="B183" s="5" t="s">
        <v>356</v>
      </c>
      <c r="C183" s="109">
        <f xml:space="preserve"> SUM($C$210, $C$213, $C$216, $C$219, $C$222)</f>
        <v>0</v>
      </c>
      <c r="D183" s="110" t="s">
        <v>634</v>
      </c>
      <c r="E183" s="6"/>
      <c r="F183" s="122">
        <f>SUM($C$183) - SUM($C$186, $C$204, $C$207)</f>
        <v>0</v>
      </c>
      <c r="G183" s="121" t="str">
        <f t="shared" si="6"/>
        <v>OK</v>
      </c>
      <c r="H183" s="121" t="str">
        <f t="shared" si="7"/>
        <v>OK</v>
      </c>
      <c r="I183" s="121" t="str">
        <f>IF(AND($C183&gt;0, NOT($C$339&gt;0)), "Row " &amp; ROW($C$339) &amp; " should be positive!", "OK")</f>
        <v>OK</v>
      </c>
    </row>
    <row r="184" spans="1:9" x14ac:dyDescent="0.2">
      <c r="A184" s="4" t="s">
        <v>12</v>
      </c>
      <c r="B184" s="5" t="s">
        <v>356</v>
      </c>
      <c r="C184" s="109">
        <f xml:space="preserve"> SUM($C$211, $C$214, $C$217, $C$220, $C$223)</f>
        <v>0</v>
      </c>
      <c r="D184" s="110" t="s">
        <v>634</v>
      </c>
      <c r="E184" s="6"/>
      <c r="F184" s="122">
        <f>SUM($C$184) - SUM($C$187, $C$205, $C$208)</f>
        <v>0</v>
      </c>
      <c r="G184" s="121" t="str">
        <f t="shared" si="6"/>
        <v>OK</v>
      </c>
      <c r="H184" s="121" t="str">
        <f t="shared" si="7"/>
        <v>OK</v>
      </c>
      <c r="I184" s="121" t="str">
        <f>IF(AND($C184&gt;0, NOT($C$340&gt;0)), "Row " &amp; ROW($C$340) &amp; " should be positive!", "OK")</f>
        <v>OK</v>
      </c>
    </row>
    <row r="185" spans="1:9" x14ac:dyDescent="0.2">
      <c r="A185" s="4" t="s">
        <v>13</v>
      </c>
      <c r="B185" s="5" t="s">
        <v>356</v>
      </c>
      <c r="C185" s="109">
        <f xml:space="preserve"> SUM($C$212, $C$215, $C$218, $C$221, $C$224)</f>
        <v>0</v>
      </c>
      <c r="D185" s="110" t="s">
        <v>634</v>
      </c>
      <c r="E185" s="6"/>
      <c r="F185" s="122">
        <f>SUM($C$185) - SUM($C$188, $C$206, $C$209)</f>
        <v>0</v>
      </c>
      <c r="G185" s="121" t="str">
        <f t="shared" si="6"/>
        <v>OK</v>
      </c>
      <c r="H185" s="121" t="str">
        <f t="shared" si="7"/>
        <v>OK</v>
      </c>
      <c r="I185" s="121" t="str">
        <f>IF(AND($C185&gt;0, NOT($C$341&gt;0)), "Row " &amp; ROW($C$341) &amp; " should be positive!", "OK")</f>
        <v>OK</v>
      </c>
    </row>
    <row r="186" spans="1:9" x14ac:dyDescent="0.2">
      <c r="A186" s="4" t="s">
        <v>1</v>
      </c>
      <c r="B186" s="5" t="s">
        <v>357</v>
      </c>
      <c r="C186" s="109">
        <f xml:space="preserve"> SUM($C$189, $C$192, $C$195, $C$198, $C$201)</f>
        <v>0</v>
      </c>
      <c r="D186" s="110" t="s">
        <v>634</v>
      </c>
      <c r="E186" s="6"/>
      <c r="F186" s="122">
        <f>SUM($C$183) - SUM($C$210, $C$213, $C$216, $C$219, $C$222)</f>
        <v>0</v>
      </c>
      <c r="G186" s="121" t="str">
        <f t="shared" si="6"/>
        <v>OK</v>
      </c>
      <c r="H186" s="121" t="str">
        <f t="shared" si="7"/>
        <v>OK</v>
      </c>
      <c r="I186" s="121" t="str">
        <f>IF(AND($C186&gt;0, NOT($C$342&gt;0)), "Row " &amp; ROW($C$342) &amp; " should be positive!", "OK")</f>
        <v>OK</v>
      </c>
    </row>
    <row r="187" spans="1:9" x14ac:dyDescent="0.2">
      <c r="A187" s="4" t="s">
        <v>12</v>
      </c>
      <c r="B187" s="5" t="s">
        <v>357</v>
      </c>
      <c r="C187" s="109">
        <f xml:space="preserve"> SUM($C$190, $C$193, $C$196, $C$199, $C$202)</f>
        <v>0</v>
      </c>
      <c r="D187" s="110" t="s">
        <v>634</v>
      </c>
      <c r="E187" s="6"/>
      <c r="F187" s="122">
        <f>SUM($C$184) - SUM($C$211, $C$214, $C$217, $C$220, $C$223)</f>
        <v>0</v>
      </c>
      <c r="G187" s="121" t="str">
        <f t="shared" si="6"/>
        <v>OK</v>
      </c>
      <c r="H187" s="121" t="str">
        <f t="shared" si="7"/>
        <v>OK</v>
      </c>
      <c r="I187" s="121" t="str">
        <f>IF(AND($C187&gt;0, NOT($C$343&gt;0)), "Row " &amp; ROW($C$343) &amp; " should be positive!", "OK")</f>
        <v>OK</v>
      </c>
    </row>
    <row r="188" spans="1:9" x14ac:dyDescent="0.2">
      <c r="A188" s="4" t="s">
        <v>13</v>
      </c>
      <c r="B188" s="5" t="s">
        <v>357</v>
      </c>
      <c r="C188" s="109">
        <f xml:space="preserve"> SUM($C$191, $C$194, $C$197, $C$200, $C$203)</f>
        <v>0</v>
      </c>
      <c r="D188" s="110" t="s">
        <v>634</v>
      </c>
      <c r="E188" s="6"/>
      <c r="F188" s="122">
        <f>SUM($C$185) - SUM($C$212, $C$215, $C$218, $C$221, $C$224)</f>
        <v>0</v>
      </c>
      <c r="G188" s="121" t="str">
        <f t="shared" si="6"/>
        <v>OK</v>
      </c>
      <c r="H188" s="121" t="str">
        <f t="shared" si="7"/>
        <v>OK</v>
      </c>
      <c r="I188" s="121" t="str">
        <f>IF(AND($C188&gt;0, NOT($C$344&gt;0)), "Row " &amp; ROW($C$344) &amp; " should be positive!", "OK")</f>
        <v>OK</v>
      </c>
    </row>
    <row r="189" spans="1:9" x14ac:dyDescent="0.2">
      <c r="A189" s="4" t="s">
        <v>1</v>
      </c>
      <c r="B189" s="5" t="s">
        <v>358</v>
      </c>
      <c r="C189" s="111">
        <v>0</v>
      </c>
      <c r="D189" s="110" t="s">
        <v>634</v>
      </c>
      <c r="E189" s="6"/>
      <c r="F189" s="122">
        <f>SUM($C$186) - SUM($C$189, $C$192, $C$195, $C$198, $C$201)</f>
        <v>0</v>
      </c>
      <c r="G189" s="121" t="str">
        <f t="shared" si="6"/>
        <v>OK</v>
      </c>
      <c r="H189" s="121" t="str">
        <f t="shared" si="7"/>
        <v>OK</v>
      </c>
      <c r="I189" s="121" t="str">
        <f>IF(AND($C189&gt;0, NOT($C$345&gt;0)), "Row " &amp; ROW($C$345) &amp; " should be positive!", "OK")</f>
        <v>OK</v>
      </c>
    </row>
    <row r="190" spans="1:9" x14ac:dyDescent="0.2">
      <c r="A190" s="4" t="s">
        <v>12</v>
      </c>
      <c r="B190" s="5" t="s">
        <v>358</v>
      </c>
      <c r="C190" s="111">
        <v>0</v>
      </c>
      <c r="D190" s="110" t="s">
        <v>634</v>
      </c>
      <c r="E190" s="6"/>
      <c r="F190" s="122">
        <f>SUM($C$187) - SUM($C$190, $C$193, $C$196, $C$199, $C$202)</f>
        <v>0</v>
      </c>
      <c r="G190" s="121" t="str">
        <f t="shared" si="6"/>
        <v>OK</v>
      </c>
      <c r="H190" s="121" t="str">
        <f t="shared" si="7"/>
        <v>OK</v>
      </c>
      <c r="I190" s="121" t="str">
        <f>IF(AND($C190&gt;0, NOT($C$346&gt;0)), "Row " &amp; ROW($C$346) &amp; " should be positive!", "OK")</f>
        <v>OK</v>
      </c>
    </row>
    <row r="191" spans="1:9" x14ac:dyDescent="0.2">
      <c r="A191" s="4" t="s">
        <v>13</v>
      </c>
      <c r="B191" s="5" t="s">
        <v>358</v>
      </c>
      <c r="C191" s="111">
        <v>0</v>
      </c>
      <c r="D191" s="110" t="s">
        <v>634</v>
      </c>
      <c r="E191" s="6"/>
      <c r="F191" s="122">
        <f>SUM($C$188) - SUM($C$191, $C$194, $C$197, $C$200, $C$203)</f>
        <v>0</v>
      </c>
      <c r="G191" s="121" t="str">
        <f t="shared" si="6"/>
        <v>OK</v>
      </c>
      <c r="H191" s="121" t="str">
        <f t="shared" si="7"/>
        <v>OK</v>
      </c>
      <c r="I191" s="121" t="str">
        <f>IF(AND($C191&gt;0, NOT($C$347&gt;0)), "Row " &amp; ROW($C$347) &amp; " should be positive!", "OK")</f>
        <v>OK</v>
      </c>
    </row>
    <row r="192" spans="1:9" x14ac:dyDescent="0.2">
      <c r="A192" s="4" t="s">
        <v>1</v>
      </c>
      <c r="B192" s="5" t="s">
        <v>359</v>
      </c>
      <c r="C192" s="111">
        <v>0</v>
      </c>
      <c r="D192" s="110" t="s">
        <v>634</v>
      </c>
      <c r="E192" s="6"/>
      <c r="G192" s="121" t="str">
        <f t="shared" si="6"/>
        <v>OK</v>
      </c>
      <c r="H192" s="121" t="str">
        <f t="shared" si="7"/>
        <v>OK</v>
      </c>
      <c r="I192" s="121" t="str">
        <f>IF(AND($C192&gt;0, NOT($C$348&gt;0)), "Row " &amp; ROW($C$348) &amp; " should be positive!", "OK")</f>
        <v>OK</v>
      </c>
    </row>
    <row r="193" spans="1:9" x14ac:dyDescent="0.2">
      <c r="A193" s="4" t="s">
        <v>12</v>
      </c>
      <c r="B193" s="5" t="s">
        <v>359</v>
      </c>
      <c r="C193" s="111">
        <v>0</v>
      </c>
      <c r="D193" s="110" t="s">
        <v>634</v>
      </c>
      <c r="E193" s="6"/>
      <c r="G193" s="121" t="str">
        <f t="shared" si="6"/>
        <v>OK</v>
      </c>
      <c r="H193" s="121" t="str">
        <f t="shared" si="7"/>
        <v>OK</v>
      </c>
      <c r="I193" s="121" t="str">
        <f>IF(AND($C193&gt;0, NOT($C$349&gt;0)), "Row " &amp; ROW($C$349) &amp; " should be positive!", "OK")</f>
        <v>OK</v>
      </c>
    </row>
    <row r="194" spans="1:9" x14ac:dyDescent="0.2">
      <c r="A194" s="4" t="s">
        <v>13</v>
      </c>
      <c r="B194" s="5" t="s">
        <v>359</v>
      </c>
      <c r="C194" s="111">
        <v>0</v>
      </c>
      <c r="D194" s="110" t="s">
        <v>634</v>
      </c>
      <c r="E194" s="6"/>
      <c r="G194" s="121" t="str">
        <f t="shared" si="6"/>
        <v>OK</v>
      </c>
      <c r="H194" s="121" t="str">
        <f t="shared" si="7"/>
        <v>OK</v>
      </c>
      <c r="I194" s="121" t="str">
        <f>IF(AND($C194&gt;0, NOT($C$350&gt;0)), "Row " &amp; ROW($C$350) &amp; " should be positive!", "OK")</f>
        <v>OK</v>
      </c>
    </row>
    <row r="195" spans="1:9" x14ac:dyDescent="0.2">
      <c r="A195" s="4" t="s">
        <v>1</v>
      </c>
      <c r="B195" s="5" t="s">
        <v>360</v>
      </c>
      <c r="C195" s="111">
        <v>0</v>
      </c>
      <c r="D195" s="110" t="s">
        <v>634</v>
      </c>
      <c r="E195" s="6"/>
      <c r="G195" s="121" t="str">
        <f t="shared" si="6"/>
        <v>OK</v>
      </c>
      <c r="H195" s="121" t="str">
        <f t="shared" si="7"/>
        <v>OK</v>
      </c>
      <c r="I195" s="121" t="str">
        <f>IF(AND($C195&gt;0, NOT($C$351&gt;0)), "Row " &amp; ROW($C$351) &amp; " should be positive!", "OK")</f>
        <v>OK</v>
      </c>
    </row>
    <row r="196" spans="1:9" x14ac:dyDescent="0.2">
      <c r="A196" s="4" t="s">
        <v>12</v>
      </c>
      <c r="B196" s="5" t="s">
        <v>360</v>
      </c>
      <c r="C196" s="111">
        <v>0</v>
      </c>
      <c r="D196" s="110" t="s">
        <v>634</v>
      </c>
      <c r="E196" s="6"/>
      <c r="G196" s="121" t="str">
        <f t="shared" si="6"/>
        <v>OK</v>
      </c>
      <c r="H196" s="121" t="str">
        <f t="shared" si="7"/>
        <v>OK</v>
      </c>
      <c r="I196" s="121" t="str">
        <f>IF(AND($C196&gt;0, NOT($C$352&gt;0)), "Row " &amp; ROW($C$352) &amp; " should be positive!", "OK")</f>
        <v>OK</v>
      </c>
    </row>
    <row r="197" spans="1:9" x14ac:dyDescent="0.2">
      <c r="A197" s="4" t="s">
        <v>13</v>
      </c>
      <c r="B197" s="5" t="s">
        <v>360</v>
      </c>
      <c r="C197" s="111">
        <v>0</v>
      </c>
      <c r="D197" s="110" t="s">
        <v>634</v>
      </c>
      <c r="E197" s="6"/>
      <c r="G197" s="121" t="str">
        <f t="shared" si="6"/>
        <v>OK</v>
      </c>
      <c r="H197" s="121" t="str">
        <f t="shared" si="7"/>
        <v>OK</v>
      </c>
      <c r="I197" s="121" t="str">
        <f>IF(AND($C197&gt;0, NOT($C$353&gt;0)), "Row " &amp; ROW($C$353) &amp; " should be positive!", "OK")</f>
        <v>OK</v>
      </c>
    </row>
    <row r="198" spans="1:9" x14ac:dyDescent="0.2">
      <c r="A198" s="4" t="s">
        <v>1</v>
      </c>
      <c r="B198" s="5" t="s">
        <v>361</v>
      </c>
      <c r="C198" s="111">
        <v>0</v>
      </c>
      <c r="D198" s="110" t="s">
        <v>634</v>
      </c>
      <c r="E198" s="6"/>
      <c r="G198" s="121" t="str">
        <f t="shared" ref="G198:G261" si="8">IF(OR(ISBLANK($C198), ISBLANK($D198)), "missing", "OK")</f>
        <v>OK</v>
      </c>
      <c r="H198" s="121" t="str">
        <f t="shared" si="7"/>
        <v>OK</v>
      </c>
      <c r="I198" s="121" t="str">
        <f>IF(AND($C198&gt;0, NOT($C$354&gt;0)), "Row " &amp; ROW($C$354) &amp; " should be positive!", "OK")</f>
        <v>OK</v>
      </c>
    </row>
    <row r="199" spans="1:9" x14ac:dyDescent="0.2">
      <c r="A199" s="4" t="s">
        <v>12</v>
      </c>
      <c r="B199" s="5" t="s">
        <v>361</v>
      </c>
      <c r="C199" s="111">
        <v>0</v>
      </c>
      <c r="D199" s="110" t="s">
        <v>634</v>
      </c>
      <c r="E199" s="6"/>
      <c r="G199" s="121" t="str">
        <f t="shared" si="8"/>
        <v>OK</v>
      </c>
      <c r="H199" s="121" t="str">
        <f t="shared" si="7"/>
        <v>OK</v>
      </c>
      <c r="I199" s="121" t="str">
        <f>IF(AND($C199&gt;0, NOT($C$355&gt;0)), "Row " &amp; ROW($C$355) &amp; " should be positive!", "OK")</f>
        <v>OK</v>
      </c>
    </row>
    <row r="200" spans="1:9" x14ac:dyDescent="0.2">
      <c r="A200" s="4" t="s">
        <v>13</v>
      </c>
      <c r="B200" s="5" t="s">
        <v>361</v>
      </c>
      <c r="C200" s="111">
        <v>0</v>
      </c>
      <c r="D200" s="110" t="s">
        <v>634</v>
      </c>
      <c r="E200" s="6"/>
      <c r="G200" s="121" t="str">
        <f t="shared" si="8"/>
        <v>OK</v>
      </c>
      <c r="H200" s="121" t="str">
        <f t="shared" si="7"/>
        <v>OK</v>
      </c>
      <c r="I200" s="121" t="str">
        <f>IF(AND($C200&gt;0, NOT($C$356&gt;0)), "Row " &amp; ROW($C$356) &amp; " should be positive!", "OK")</f>
        <v>OK</v>
      </c>
    </row>
    <row r="201" spans="1:9" x14ac:dyDescent="0.2">
      <c r="A201" s="4" t="s">
        <v>1</v>
      </c>
      <c r="B201" s="5" t="s">
        <v>362</v>
      </c>
      <c r="C201" s="111">
        <v>0</v>
      </c>
      <c r="D201" s="110" t="s">
        <v>634</v>
      </c>
      <c r="E201" s="6"/>
      <c r="G201" s="121" t="str">
        <f t="shared" si="8"/>
        <v>OK</v>
      </c>
      <c r="H201" s="121" t="str">
        <f t="shared" si="7"/>
        <v>OK</v>
      </c>
      <c r="I201" s="121" t="str">
        <f>IF(AND($C201&gt;0, NOT($C$357&gt;0)), "Row " &amp; ROW($C$357) &amp; " should be positive!", "OK")</f>
        <v>OK</v>
      </c>
    </row>
    <row r="202" spans="1:9" x14ac:dyDescent="0.2">
      <c r="A202" s="4" t="s">
        <v>12</v>
      </c>
      <c r="B202" s="5" t="s">
        <v>362</v>
      </c>
      <c r="C202" s="111">
        <v>0</v>
      </c>
      <c r="D202" s="110" t="s">
        <v>634</v>
      </c>
      <c r="E202" s="6"/>
      <c r="G202" s="121" t="str">
        <f t="shared" si="8"/>
        <v>OK</v>
      </c>
      <c r="H202" s="121" t="str">
        <f t="shared" ref="H202:H265" si="9">IF(AND($C202&gt;0, $D202= "NA"), "Flag should be OK", "OK")</f>
        <v>OK</v>
      </c>
      <c r="I202" s="121" t="str">
        <f>IF(AND($C202&gt;0, NOT($C$358&gt;0)), "Row " &amp; ROW($C$358) &amp; " should be positive!", "OK")</f>
        <v>OK</v>
      </c>
    </row>
    <row r="203" spans="1:9" x14ac:dyDescent="0.2">
      <c r="A203" s="4" t="s">
        <v>13</v>
      </c>
      <c r="B203" s="5" t="s">
        <v>362</v>
      </c>
      <c r="C203" s="111">
        <v>0</v>
      </c>
      <c r="D203" s="110" t="s">
        <v>634</v>
      </c>
      <c r="E203" s="6"/>
      <c r="G203" s="121" t="str">
        <f t="shared" si="8"/>
        <v>OK</v>
      </c>
      <c r="H203" s="121" t="str">
        <f t="shared" si="9"/>
        <v>OK</v>
      </c>
      <c r="I203" s="121" t="str">
        <f>IF(AND($C203&gt;0, NOT($C$359&gt;0)), "Row " &amp; ROW($C$359) &amp; " should be positive!", "OK")</f>
        <v>OK</v>
      </c>
    </row>
    <row r="204" spans="1:9" x14ac:dyDescent="0.2">
      <c r="A204" s="4" t="s">
        <v>1</v>
      </c>
      <c r="B204" s="5" t="s">
        <v>363</v>
      </c>
      <c r="C204" s="111">
        <v>0</v>
      </c>
      <c r="D204" s="110" t="s">
        <v>634</v>
      </c>
      <c r="E204" s="6"/>
      <c r="G204" s="121" t="str">
        <f t="shared" si="8"/>
        <v>OK</v>
      </c>
      <c r="H204" s="121" t="str">
        <f t="shared" si="9"/>
        <v>OK</v>
      </c>
      <c r="I204" s="121" t="str">
        <f>IF(AND($C204&gt;0, NOT($C$360&gt;0)), "Row " &amp; ROW($C$360) &amp; " should be positive!", "OK")</f>
        <v>OK</v>
      </c>
    </row>
    <row r="205" spans="1:9" x14ac:dyDescent="0.2">
      <c r="A205" s="4" t="s">
        <v>12</v>
      </c>
      <c r="B205" s="5" t="s">
        <v>363</v>
      </c>
      <c r="C205" s="111">
        <v>0</v>
      </c>
      <c r="D205" s="110" t="s">
        <v>634</v>
      </c>
      <c r="E205" s="6"/>
      <c r="G205" s="121" t="str">
        <f t="shared" si="8"/>
        <v>OK</v>
      </c>
      <c r="H205" s="121" t="str">
        <f t="shared" si="9"/>
        <v>OK</v>
      </c>
      <c r="I205" s="121" t="str">
        <f>IF(AND($C205&gt;0, NOT($C$361&gt;0)), "Row " &amp; ROW($C$361) &amp; " should be positive!", "OK")</f>
        <v>OK</v>
      </c>
    </row>
    <row r="206" spans="1:9" x14ac:dyDescent="0.2">
      <c r="A206" s="4" t="s">
        <v>13</v>
      </c>
      <c r="B206" s="5" t="s">
        <v>363</v>
      </c>
      <c r="C206" s="111">
        <v>0</v>
      </c>
      <c r="D206" s="110" t="s">
        <v>634</v>
      </c>
      <c r="E206" s="6"/>
      <c r="G206" s="121" t="str">
        <f t="shared" si="8"/>
        <v>OK</v>
      </c>
      <c r="H206" s="121" t="str">
        <f t="shared" si="9"/>
        <v>OK</v>
      </c>
      <c r="I206" s="121" t="str">
        <f>IF(AND($C206&gt;0, NOT($C$362&gt;0)), "Row " &amp; ROW($C$362) &amp; " should be positive!", "OK")</f>
        <v>OK</v>
      </c>
    </row>
    <row r="207" spans="1:9" x14ac:dyDescent="0.2">
      <c r="A207" s="4" t="s">
        <v>1</v>
      </c>
      <c r="B207" s="5" t="s">
        <v>364</v>
      </c>
      <c r="C207" s="111">
        <v>0</v>
      </c>
      <c r="D207" s="110" t="s">
        <v>634</v>
      </c>
      <c r="E207" s="6"/>
      <c r="G207" s="121" t="str">
        <f t="shared" si="8"/>
        <v>OK</v>
      </c>
      <c r="H207" s="121" t="str">
        <f t="shared" si="9"/>
        <v>OK</v>
      </c>
      <c r="I207" s="121" t="str">
        <f>IF(AND($C207&gt;0, NOT($C$363&gt;0)), "Row " &amp; ROW($C$363) &amp; " should be positive!", "OK")</f>
        <v>OK</v>
      </c>
    </row>
    <row r="208" spans="1:9" x14ac:dyDescent="0.2">
      <c r="A208" s="4" t="s">
        <v>12</v>
      </c>
      <c r="B208" s="5" t="s">
        <v>364</v>
      </c>
      <c r="C208" s="111">
        <v>0</v>
      </c>
      <c r="D208" s="110" t="s">
        <v>634</v>
      </c>
      <c r="E208" s="6"/>
      <c r="G208" s="121" t="str">
        <f t="shared" si="8"/>
        <v>OK</v>
      </c>
      <c r="H208" s="121" t="str">
        <f t="shared" si="9"/>
        <v>OK</v>
      </c>
      <c r="I208" s="121" t="str">
        <f>IF(AND($C208&gt;0, NOT($C$364&gt;0)), "Row " &amp; ROW($C$364) &amp; " should be positive!", "OK")</f>
        <v>OK</v>
      </c>
    </row>
    <row r="209" spans="1:9" x14ac:dyDescent="0.2">
      <c r="A209" s="4" t="s">
        <v>13</v>
      </c>
      <c r="B209" s="5" t="s">
        <v>364</v>
      </c>
      <c r="C209" s="111">
        <v>0</v>
      </c>
      <c r="D209" s="110" t="s">
        <v>634</v>
      </c>
      <c r="E209" s="6"/>
      <c r="G209" s="121" t="str">
        <f t="shared" si="8"/>
        <v>OK</v>
      </c>
      <c r="H209" s="121" t="str">
        <f t="shared" si="9"/>
        <v>OK</v>
      </c>
      <c r="I209" s="121" t="str">
        <f>IF(AND($C209&gt;0, NOT($C$365&gt;0)), "Row " &amp; ROW($C$365) &amp; " should be positive!", "OK")</f>
        <v>OK</v>
      </c>
    </row>
    <row r="210" spans="1:9" x14ac:dyDescent="0.2">
      <c r="A210" s="4" t="s">
        <v>1</v>
      </c>
      <c r="B210" s="5" t="s">
        <v>365</v>
      </c>
      <c r="C210" s="111">
        <v>0</v>
      </c>
      <c r="D210" s="110" t="s">
        <v>634</v>
      </c>
      <c r="E210" s="6"/>
      <c r="G210" s="121" t="str">
        <f t="shared" si="8"/>
        <v>OK</v>
      </c>
      <c r="H210" s="121" t="str">
        <f t="shared" si="9"/>
        <v>OK</v>
      </c>
      <c r="I210" s="121" t="str">
        <f>IF(AND($C210&gt;0, NOT($C$366&gt;0)), "Row " &amp; ROW($C$366) &amp; " should be positive!", "OK")</f>
        <v>OK</v>
      </c>
    </row>
    <row r="211" spans="1:9" x14ac:dyDescent="0.2">
      <c r="A211" s="4" t="s">
        <v>12</v>
      </c>
      <c r="B211" s="5" t="s">
        <v>365</v>
      </c>
      <c r="C211" s="111">
        <v>0</v>
      </c>
      <c r="D211" s="110" t="s">
        <v>634</v>
      </c>
      <c r="E211" s="6"/>
      <c r="G211" s="121" t="str">
        <f t="shared" si="8"/>
        <v>OK</v>
      </c>
      <c r="H211" s="121" t="str">
        <f t="shared" si="9"/>
        <v>OK</v>
      </c>
      <c r="I211" s="121" t="str">
        <f>IF(AND($C211&gt;0, NOT($C$367&gt;0)), "Row " &amp; ROW($C$367) &amp; " should be positive!", "OK")</f>
        <v>OK</v>
      </c>
    </row>
    <row r="212" spans="1:9" x14ac:dyDescent="0.2">
      <c r="A212" s="4" t="s">
        <v>13</v>
      </c>
      <c r="B212" s="5" t="s">
        <v>365</v>
      </c>
      <c r="C212" s="111">
        <v>0</v>
      </c>
      <c r="D212" s="110" t="s">
        <v>634</v>
      </c>
      <c r="E212" s="6"/>
      <c r="G212" s="121" t="str">
        <f t="shared" si="8"/>
        <v>OK</v>
      </c>
      <c r="H212" s="121" t="str">
        <f t="shared" si="9"/>
        <v>OK</v>
      </c>
      <c r="I212" s="121" t="str">
        <f>IF(AND($C212&gt;0, NOT($C$368&gt;0)), "Row " &amp; ROW($C$368) &amp; " should be positive!", "OK")</f>
        <v>OK</v>
      </c>
    </row>
    <row r="213" spans="1:9" x14ac:dyDescent="0.2">
      <c r="A213" s="4" t="s">
        <v>1</v>
      </c>
      <c r="B213" s="5" t="s">
        <v>366</v>
      </c>
      <c r="C213" s="111">
        <v>0</v>
      </c>
      <c r="D213" s="110" t="s">
        <v>634</v>
      </c>
      <c r="E213" s="6"/>
      <c r="G213" s="121" t="str">
        <f t="shared" si="8"/>
        <v>OK</v>
      </c>
      <c r="H213" s="121" t="str">
        <f t="shared" si="9"/>
        <v>OK</v>
      </c>
      <c r="I213" s="121" t="str">
        <f>IF(AND($C213&gt;0, NOT($C$369&gt;0)), "Row " &amp; ROW($C$369) &amp; " should be positive!", "OK")</f>
        <v>OK</v>
      </c>
    </row>
    <row r="214" spans="1:9" x14ac:dyDescent="0.2">
      <c r="A214" s="4" t="s">
        <v>12</v>
      </c>
      <c r="B214" s="5" t="s">
        <v>366</v>
      </c>
      <c r="C214" s="111">
        <v>0</v>
      </c>
      <c r="D214" s="110" t="s">
        <v>634</v>
      </c>
      <c r="E214" s="6"/>
      <c r="G214" s="121" t="str">
        <f t="shared" si="8"/>
        <v>OK</v>
      </c>
      <c r="H214" s="121" t="str">
        <f t="shared" si="9"/>
        <v>OK</v>
      </c>
      <c r="I214" s="121" t="str">
        <f>IF(AND($C214&gt;0, NOT($C$370&gt;0)), "Row " &amp; ROW($C$370) &amp; " should be positive!", "OK")</f>
        <v>OK</v>
      </c>
    </row>
    <row r="215" spans="1:9" x14ac:dyDescent="0.2">
      <c r="A215" s="4" t="s">
        <v>13</v>
      </c>
      <c r="B215" s="5" t="s">
        <v>366</v>
      </c>
      <c r="C215" s="111">
        <v>0</v>
      </c>
      <c r="D215" s="110" t="s">
        <v>634</v>
      </c>
      <c r="E215" s="6"/>
      <c r="G215" s="121" t="str">
        <f t="shared" si="8"/>
        <v>OK</v>
      </c>
      <c r="H215" s="121" t="str">
        <f t="shared" si="9"/>
        <v>OK</v>
      </c>
      <c r="I215" s="121" t="str">
        <f>IF(AND($C215&gt;0, NOT($C$371&gt;0)), "Row " &amp; ROW($C$371) &amp; " should be positive!", "OK")</f>
        <v>OK</v>
      </c>
    </row>
    <row r="216" spans="1:9" x14ac:dyDescent="0.2">
      <c r="A216" s="4" t="s">
        <v>1</v>
      </c>
      <c r="B216" s="5" t="s">
        <v>367</v>
      </c>
      <c r="C216" s="111">
        <v>0</v>
      </c>
      <c r="D216" s="110" t="s">
        <v>634</v>
      </c>
      <c r="E216" s="6"/>
      <c r="G216" s="121" t="str">
        <f t="shared" si="8"/>
        <v>OK</v>
      </c>
      <c r="H216" s="121" t="str">
        <f t="shared" si="9"/>
        <v>OK</v>
      </c>
      <c r="I216" s="121" t="str">
        <f>IF(AND($C216&gt;0, NOT($C$372&gt;0)), "Row " &amp; ROW($C$372) &amp; " should be positive!", "OK")</f>
        <v>OK</v>
      </c>
    </row>
    <row r="217" spans="1:9" x14ac:dyDescent="0.2">
      <c r="A217" s="4" t="s">
        <v>12</v>
      </c>
      <c r="B217" s="5" t="s">
        <v>367</v>
      </c>
      <c r="C217" s="111">
        <v>0</v>
      </c>
      <c r="D217" s="110" t="s">
        <v>634</v>
      </c>
      <c r="E217" s="6"/>
      <c r="G217" s="121" t="str">
        <f t="shared" si="8"/>
        <v>OK</v>
      </c>
      <c r="H217" s="121" t="str">
        <f t="shared" si="9"/>
        <v>OK</v>
      </c>
      <c r="I217" s="121" t="str">
        <f>IF(AND($C217&gt;0, NOT($C$373&gt;0)), "Row " &amp; ROW($C$373) &amp; " should be positive!", "OK")</f>
        <v>OK</v>
      </c>
    </row>
    <row r="218" spans="1:9" x14ac:dyDescent="0.2">
      <c r="A218" s="4" t="s">
        <v>13</v>
      </c>
      <c r="B218" s="5" t="s">
        <v>367</v>
      </c>
      <c r="C218" s="111">
        <v>0</v>
      </c>
      <c r="D218" s="110" t="s">
        <v>634</v>
      </c>
      <c r="E218" s="6"/>
      <c r="G218" s="121" t="str">
        <f t="shared" si="8"/>
        <v>OK</v>
      </c>
      <c r="H218" s="121" t="str">
        <f t="shared" si="9"/>
        <v>OK</v>
      </c>
      <c r="I218" s="121" t="str">
        <f>IF(AND($C218&gt;0, NOT($C$374&gt;0)), "Row " &amp; ROW($C$374) &amp; " should be positive!", "OK")</f>
        <v>OK</v>
      </c>
    </row>
    <row r="219" spans="1:9" x14ac:dyDescent="0.2">
      <c r="A219" s="4" t="s">
        <v>1</v>
      </c>
      <c r="B219" s="5" t="s">
        <v>1006</v>
      </c>
      <c r="C219" s="111">
        <v>0</v>
      </c>
      <c r="D219" s="110" t="s">
        <v>634</v>
      </c>
      <c r="E219" s="6"/>
      <c r="G219" s="121" t="str">
        <f t="shared" si="8"/>
        <v>OK</v>
      </c>
      <c r="H219" s="121" t="str">
        <f t="shared" si="9"/>
        <v>OK</v>
      </c>
      <c r="I219" s="121" t="str">
        <f>IF(AND($C219&gt;0, NOT($C$375&gt;0)), "Row " &amp; ROW($C$375) &amp; " should be positive!", "OK")</f>
        <v>OK</v>
      </c>
    </row>
    <row r="220" spans="1:9" x14ac:dyDescent="0.2">
      <c r="A220" s="4" t="s">
        <v>12</v>
      </c>
      <c r="B220" s="5" t="s">
        <v>1006</v>
      </c>
      <c r="C220" s="111">
        <v>0</v>
      </c>
      <c r="D220" s="110" t="s">
        <v>634</v>
      </c>
      <c r="E220" s="6"/>
      <c r="G220" s="121" t="str">
        <f t="shared" si="8"/>
        <v>OK</v>
      </c>
      <c r="H220" s="121" t="str">
        <f t="shared" si="9"/>
        <v>OK</v>
      </c>
      <c r="I220" s="121" t="str">
        <f>IF(AND($C220&gt;0, NOT($C$376&gt;0)), "Row " &amp; ROW($C$376) &amp; " should be positive!", "OK")</f>
        <v>OK</v>
      </c>
    </row>
    <row r="221" spans="1:9" x14ac:dyDescent="0.2">
      <c r="A221" s="4" t="s">
        <v>13</v>
      </c>
      <c r="B221" s="5" t="s">
        <v>1006</v>
      </c>
      <c r="C221" s="111">
        <v>0</v>
      </c>
      <c r="D221" s="110" t="s">
        <v>634</v>
      </c>
      <c r="E221" s="6"/>
      <c r="G221" s="121" t="str">
        <f t="shared" si="8"/>
        <v>OK</v>
      </c>
      <c r="H221" s="121" t="str">
        <f t="shared" si="9"/>
        <v>OK</v>
      </c>
      <c r="I221" s="121" t="str">
        <f>IF(AND($C221&gt;0, NOT($C$377&gt;0)), "Row " &amp; ROW($C$377) &amp; " should be positive!", "OK")</f>
        <v>OK</v>
      </c>
    </row>
    <row r="222" spans="1:9" x14ac:dyDescent="0.2">
      <c r="A222" s="4" t="s">
        <v>1</v>
      </c>
      <c r="B222" s="5" t="s">
        <v>1010</v>
      </c>
      <c r="C222" s="111">
        <v>0</v>
      </c>
      <c r="D222" s="110" t="s">
        <v>634</v>
      </c>
      <c r="E222" s="6"/>
      <c r="G222" s="121" t="str">
        <f t="shared" si="8"/>
        <v>OK</v>
      </c>
      <c r="H222" s="121" t="str">
        <f t="shared" si="9"/>
        <v>OK</v>
      </c>
      <c r="I222" s="121" t="str">
        <f>IF(AND($C222&gt;0, NOT($C$378&gt;0)), "Row " &amp; ROW($C$378) &amp; " should be positive!", "OK")</f>
        <v>OK</v>
      </c>
    </row>
    <row r="223" spans="1:9" x14ac:dyDescent="0.2">
      <c r="A223" s="4" t="s">
        <v>12</v>
      </c>
      <c r="B223" s="5" t="s">
        <v>1010</v>
      </c>
      <c r="C223" s="111">
        <v>0</v>
      </c>
      <c r="D223" s="110" t="s">
        <v>634</v>
      </c>
      <c r="E223" s="6"/>
      <c r="G223" s="121" t="str">
        <f t="shared" si="8"/>
        <v>OK</v>
      </c>
      <c r="H223" s="121" t="str">
        <f t="shared" si="9"/>
        <v>OK</v>
      </c>
      <c r="I223" s="121" t="str">
        <f>IF(AND($C223&gt;0, NOT($C$379&gt;0)), "Row " &amp; ROW($C$379) &amp; " should be positive!", "OK")</f>
        <v>OK</v>
      </c>
    </row>
    <row r="224" spans="1:9" x14ac:dyDescent="0.2">
      <c r="A224" s="4" t="s">
        <v>13</v>
      </c>
      <c r="B224" s="5" t="s">
        <v>1010</v>
      </c>
      <c r="C224" s="111">
        <v>0</v>
      </c>
      <c r="D224" s="110" t="s">
        <v>634</v>
      </c>
      <c r="E224" s="6"/>
      <c r="G224" s="121" t="str">
        <f t="shared" si="8"/>
        <v>OK</v>
      </c>
      <c r="H224" s="121" t="str">
        <f t="shared" si="9"/>
        <v>OK</v>
      </c>
      <c r="I224" s="121" t="str">
        <f>IF(AND($C224&gt;0, NOT($C$380&gt;0)), "Row " &amp; ROW($C$380) &amp; " should be positive!", "OK")</f>
        <v>OK</v>
      </c>
    </row>
    <row r="225" spans="1:9" x14ac:dyDescent="0.2">
      <c r="A225" s="4" t="s">
        <v>1</v>
      </c>
      <c r="B225" s="5" t="s">
        <v>368</v>
      </c>
      <c r="C225" s="109">
        <f xml:space="preserve"> SUM($C$234, $C$258)</f>
        <v>0</v>
      </c>
      <c r="D225" s="110" t="s">
        <v>634</v>
      </c>
      <c r="E225" s="6"/>
      <c r="F225" s="122">
        <f>SUM($C$225) - SUM($C$228, $C$231)</f>
        <v>0</v>
      </c>
      <c r="G225" s="121" t="str">
        <f t="shared" si="8"/>
        <v>OK</v>
      </c>
      <c r="H225" s="121" t="str">
        <f t="shared" si="9"/>
        <v>OK</v>
      </c>
      <c r="I225" s="121" t="str">
        <f>IF(AND($C225&gt;0, NOT($C$381&gt;0)), "Row " &amp; ROW($C$381) &amp; " should be positive!", "OK")</f>
        <v>OK</v>
      </c>
    </row>
    <row r="226" spans="1:9" x14ac:dyDescent="0.2">
      <c r="A226" s="4" t="s">
        <v>12</v>
      </c>
      <c r="B226" s="5" t="s">
        <v>368</v>
      </c>
      <c r="C226" s="109">
        <f xml:space="preserve"> SUM($C$235, $C$259)</f>
        <v>0</v>
      </c>
      <c r="D226" s="110" t="s">
        <v>634</v>
      </c>
      <c r="E226" s="6"/>
      <c r="F226" s="122">
        <f>SUM($C$226) - SUM($C$229, $C$232)</f>
        <v>0</v>
      </c>
      <c r="G226" s="121" t="str">
        <f t="shared" si="8"/>
        <v>OK</v>
      </c>
      <c r="H226" s="121" t="str">
        <f t="shared" si="9"/>
        <v>OK</v>
      </c>
      <c r="I226" s="121" t="str">
        <f>IF(AND($C226&gt;0, NOT($C$382&gt;0)), "Row " &amp; ROW($C$382) &amp; " should be positive!", "OK")</f>
        <v>OK</v>
      </c>
    </row>
    <row r="227" spans="1:9" x14ac:dyDescent="0.2">
      <c r="A227" s="4" t="s">
        <v>13</v>
      </c>
      <c r="B227" s="5" t="s">
        <v>368</v>
      </c>
      <c r="C227" s="109">
        <f xml:space="preserve"> SUM($C$236, $C$260)</f>
        <v>0</v>
      </c>
      <c r="D227" s="110" t="s">
        <v>634</v>
      </c>
      <c r="E227" s="6"/>
      <c r="F227" s="122">
        <f>SUM($C$227) - SUM($C$230, $C$233)</f>
        <v>0</v>
      </c>
      <c r="G227" s="121" t="str">
        <f t="shared" si="8"/>
        <v>OK</v>
      </c>
      <c r="H227" s="121" t="str">
        <f t="shared" si="9"/>
        <v>OK</v>
      </c>
      <c r="I227" s="121" t="str">
        <f>IF(AND($C227&gt;0, NOT($C$383&gt;0)), "Row " &amp; ROW($C$383) &amp; " should be positive!", "OK")</f>
        <v>OK</v>
      </c>
    </row>
    <row r="228" spans="1:9" x14ac:dyDescent="0.2">
      <c r="A228" s="4" t="s">
        <v>1</v>
      </c>
      <c r="B228" s="5" t="s">
        <v>369</v>
      </c>
      <c r="C228" s="111">
        <v>0</v>
      </c>
      <c r="D228" s="110" t="s">
        <v>634</v>
      </c>
      <c r="E228" s="6"/>
      <c r="F228" s="122">
        <f>SUM($C$225) - SUM($C$234, $C$258)</f>
        <v>0</v>
      </c>
      <c r="G228" s="121" t="str">
        <f t="shared" si="8"/>
        <v>OK</v>
      </c>
      <c r="H228" s="121" t="str">
        <f t="shared" si="9"/>
        <v>OK</v>
      </c>
      <c r="I228" s="121" t="str">
        <f>IF(AND($C228&gt;0, NOT($C$384&gt;0)), "Row " &amp; ROW($C$384) &amp; " should be positive!", "OK")</f>
        <v>OK</v>
      </c>
    </row>
    <row r="229" spans="1:9" x14ac:dyDescent="0.2">
      <c r="A229" s="4" t="s">
        <v>12</v>
      </c>
      <c r="B229" s="5" t="s">
        <v>369</v>
      </c>
      <c r="C229" s="111">
        <v>0</v>
      </c>
      <c r="D229" s="110" t="s">
        <v>634</v>
      </c>
      <c r="E229" s="6"/>
      <c r="F229" s="122">
        <f>SUM($C$226) - SUM($C$235, $C$259)</f>
        <v>0</v>
      </c>
      <c r="G229" s="121" t="str">
        <f t="shared" si="8"/>
        <v>OK</v>
      </c>
      <c r="H229" s="121" t="str">
        <f t="shared" si="9"/>
        <v>OK</v>
      </c>
      <c r="I229" s="121" t="str">
        <f>IF(AND($C229&gt;0, NOT($C$385&gt;0)), "Row " &amp; ROW($C$385) &amp; " should be positive!", "OK")</f>
        <v>OK</v>
      </c>
    </row>
    <row r="230" spans="1:9" x14ac:dyDescent="0.2">
      <c r="A230" s="4" t="s">
        <v>13</v>
      </c>
      <c r="B230" s="5" t="s">
        <v>369</v>
      </c>
      <c r="C230" s="111">
        <v>0</v>
      </c>
      <c r="D230" s="110" t="s">
        <v>634</v>
      </c>
      <c r="E230" s="6"/>
      <c r="F230" s="122">
        <f>SUM($C$227) - SUM($C$236, $C$260)</f>
        <v>0</v>
      </c>
      <c r="G230" s="121" t="str">
        <f t="shared" si="8"/>
        <v>OK</v>
      </c>
      <c r="H230" s="121" t="str">
        <f t="shared" si="9"/>
        <v>OK</v>
      </c>
      <c r="I230" s="121" t="str">
        <f>IF(AND($C230&gt;0, NOT($C$386&gt;0)), "Row " &amp; ROW($C$386) &amp; " should be positive!", "OK")</f>
        <v>OK</v>
      </c>
    </row>
    <row r="231" spans="1:9" x14ac:dyDescent="0.2">
      <c r="A231" s="4" t="s">
        <v>1</v>
      </c>
      <c r="B231" s="5" t="s">
        <v>370</v>
      </c>
      <c r="C231" s="111">
        <v>0</v>
      </c>
      <c r="D231" s="110" t="s">
        <v>634</v>
      </c>
      <c r="E231" s="6"/>
      <c r="G231" s="121" t="str">
        <f t="shared" si="8"/>
        <v>OK</v>
      </c>
      <c r="H231" s="121" t="str">
        <f t="shared" si="9"/>
        <v>OK</v>
      </c>
      <c r="I231" s="121" t="str">
        <f>IF(AND($C231&gt;0, NOT($C$387&gt;0)), "Row " &amp; ROW($C$387) &amp; " should be positive!", "OK")</f>
        <v>OK</v>
      </c>
    </row>
    <row r="232" spans="1:9" x14ac:dyDescent="0.2">
      <c r="A232" s="4" t="s">
        <v>12</v>
      </c>
      <c r="B232" s="5" t="s">
        <v>370</v>
      </c>
      <c r="C232" s="111">
        <v>0</v>
      </c>
      <c r="D232" s="110" t="s">
        <v>634</v>
      </c>
      <c r="E232" s="6"/>
      <c r="G232" s="121" t="str">
        <f t="shared" si="8"/>
        <v>OK</v>
      </c>
      <c r="H232" s="121" t="str">
        <f t="shared" si="9"/>
        <v>OK</v>
      </c>
      <c r="I232" s="121" t="str">
        <f>IF(AND($C232&gt;0, NOT($C$388&gt;0)), "Row " &amp; ROW($C$388) &amp; " should be positive!", "OK")</f>
        <v>OK</v>
      </c>
    </row>
    <row r="233" spans="1:9" x14ac:dyDescent="0.2">
      <c r="A233" s="4" t="s">
        <v>13</v>
      </c>
      <c r="B233" s="5" t="s">
        <v>370</v>
      </c>
      <c r="C233" s="111">
        <v>0</v>
      </c>
      <c r="D233" s="110" t="s">
        <v>634</v>
      </c>
      <c r="E233" s="6"/>
      <c r="G233" s="121" t="str">
        <f t="shared" si="8"/>
        <v>OK</v>
      </c>
      <c r="H233" s="121" t="str">
        <f t="shared" si="9"/>
        <v>OK</v>
      </c>
      <c r="I233" s="121" t="str">
        <f>IF(AND($C233&gt;0, NOT($C$389&gt;0)), "Row " &amp; ROW($C$389) &amp; " should be positive!", "OK")</f>
        <v>OK</v>
      </c>
    </row>
    <row r="234" spans="1:9" x14ac:dyDescent="0.2">
      <c r="A234" s="4" t="s">
        <v>1</v>
      </c>
      <c r="B234" s="5" t="s">
        <v>371</v>
      </c>
      <c r="C234" s="109">
        <f xml:space="preserve"> SUM($C$237, $C$252, $C$255)</f>
        <v>0</v>
      </c>
      <c r="D234" s="110" t="s">
        <v>634</v>
      </c>
      <c r="E234" s="6"/>
      <c r="F234" s="122">
        <f>SUM($C$234) - SUM($C$237, $C$252, $C$255)</f>
        <v>0</v>
      </c>
      <c r="G234" s="121" t="str">
        <f t="shared" si="8"/>
        <v>OK</v>
      </c>
      <c r="H234" s="121" t="str">
        <f t="shared" si="9"/>
        <v>OK</v>
      </c>
      <c r="I234" s="121" t="str">
        <f>IF(AND($C234&gt;0, NOT($C$390&gt;0)), "Row " &amp; ROW($C$390) &amp; " should be positive!", "OK")</f>
        <v>OK</v>
      </c>
    </row>
    <row r="235" spans="1:9" x14ac:dyDescent="0.2">
      <c r="A235" s="4" t="s">
        <v>12</v>
      </c>
      <c r="B235" s="5" t="s">
        <v>371</v>
      </c>
      <c r="C235" s="109">
        <f xml:space="preserve"> SUM($C$238, $C$253, $C$256)</f>
        <v>0</v>
      </c>
      <c r="D235" s="110" t="s">
        <v>634</v>
      </c>
      <c r="E235" s="6"/>
      <c r="F235" s="122">
        <f>SUM($C$235) - SUM($C$238, $C$253, $C$256)</f>
        <v>0</v>
      </c>
      <c r="G235" s="121" t="str">
        <f t="shared" si="8"/>
        <v>OK</v>
      </c>
      <c r="H235" s="121" t="str">
        <f t="shared" si="9"/>
        <v>OK</v>
      </c>
      <c r="I235" s="121" t="str">
        <f>IF(AND($C235&gt;0, NOT($C$391&gt;0)), "Row " &amp; ROW($C$391) &amp; " should be positive!", "OK")</f>
        <v>OK</v>
      </c>
    </row>
    <row r="236" spans="1:9" x14ac:dyDescent="0.2">
      <c r="A236" s="4" t="s">
        <v>13</v>
      </c>
      <c r="B236" s="5" t="s">
        <v>371</v>
      </c>
      <c r="C236" s="109">
        <f xml:space="preserve"> SUM($C$239, $C$254, $C$257)</f>
        <v>0</v>
      </c>
      <c r="D236" s="110" t="s">
        <v>634</v>
      </c>
      <c r="E236" s="6"/>
      <c r="F236" s="122">
        <f>SUM($C$236) - SUM($C$239, $C$254, $C$257)</f>
        <v>0</v>
      </c>
      <c r="G236" s="121" t="str">
        <f t="shared" si="8"/>
        <v>OK</v>
      </c>
      <c r="H236" s="121" t="str">
        <f t="shared" si="9"/>
        <v>OK</v>
      </c>
      <c r="I236" s="121" t="str">
        <f>IF(AND($C236&gt;0, NOT($C$392&gt;0)), "Row " &amp; ROW($C$392) &amp; " should be positive!", "OK")</f>
        <v>OK</v>
      </c>
    </row>
    <row r="237" spans="1:9" x14ac:dyDescent="0.2">
      <c r="A237" s="4" t="s">
        <v>1</v>
      </c>
      <c r="B237" s="5" t="s">
        <v>372</v>
      </c>
      <c r="C237" s="109">
        <f xml:space="preserve"> SUM($C$240, $C$243, $C$246, $C$249)</f>
        <v>0</v>
      </c>
      <c r="D237" s="110" t="s">
        <v>634</v>
      </c>
      <c r="E237" s="6"/>
      <c r="F237" s="122">
        <f>SUM($C$237) - SUM($C$240, $C$243, $C$246, $C$249)</f>
        <v>0</v>
      </c>
      <c r="G237" s="121" t="str">
        <f t="shared" si="8"/>
        <v>OK</v>
      </c>
      <c r="H237" s="121" t="str">
        <f t="shared" si="9"/>
        <v>OK</v>
      </c>
      <c r="I237" s="121" t="str">
        <f>IF(AND($C237&gt;0, NOT($C$393&gt;0)), "Row " &amp; ROW($C$393) &amp; " should be positive!", "OK")</f>
        <v>OK</v>
      </c>
    </row>
    <row r="238" spans="1:9" x14ac:dyDescent="0.2">
      <c r="A238" s="4" t="s">
        <v>12</v>
      </c>
      <c r="B238" s="5" t="s">
        <v>372</v>
      </c>
      <c r="C238" s="109">
        <f xml:space="preserve"> SUM($C$241, $C$244, $C$247, $C$250)</f>
        <v>0</v>
      </c>
      <c r="D238" s="110" t="s">
        <v>634</v>
      </c>
      <c r="E238" s="6"/>
      <c r="F238" s="122">
        <f>SUM($C$238) - SUM($C$241, $C$244, $C$247, $C$250)</f>
        <v>0</v>
      </c>
      <c r="G238" s="121" t="str">
        <f t="shared" si="8"/>
        <v>OK</v>
      </c>
      <c r="H238" s="121" t="str">
        <f t="shared" si="9"/>
        <v>OK</v>
      </c>
      <c r="I238" s="121" t="str">
        <f>IF(AND($C238&gt;0, NOT($C$394&gt;0)), "Row " &amp; ROW($C$394) &amp; " should be positive!", "OK")</f>
        <v>OK</v>
      </c>
    </row>
    <row r="239" spans="1:9" x14ac:dyDescent="0.2">
      <c r="A239" s="4" t="s">
        <v>13</v>
      </c>
      <c r="B239" s="5" t="s">
        <v>372</v>
      </c>
      <c r="C239" s="109">
        <f xml:space="preserve"> SUM($C$242, $C$245, $C$248, $C$251)</f>
        <v>0</v>
      </c>
      <c r="D239" s="110" t="s">
        <v>634</v>
      </c>
      <c r="E239" s="6"/>
      <c r="F239" s="122">
        <f>SUM($C$239) - SUM($C$242, $C$245, $C$248, $C$251)</f>
        <v>0</v>
      </c>
      <c r="G239" s="121" t="str">
        <f t="shared" si="8"/>
        <v>OK</v>
      </c>
      <c r="H239" s="121" t="str">
        <f t="shared" si="9"/>
        <v>OK</v>
      </c>
      <c r="I239" s="121" t="str">
        <f>IF(AND($C239&gt;0, NOT($C$395&gt;0)), "Row " &amp; ROW($C$395) &amp; " should be positive!", "OK")</f>
        <v>OK</v>
      </c>
    </row>
    <row r="240" spans="1:9" x14ac:dyDescent="0.2">
      <c r="A240" s="4" t="s">
        <v>1</v>
      </c>
      <c r="B240" s="5" t="s">
        <v>373</v>
      </c>
      <c r="C240" s="111">
        <v>0</v>
      </c>
      <c r="D240" s="110" t="s">
        <v>634</v>
      </c>
      <c r="E240" s="6"/>
      <c r="G240" s="121" t="str">
        <f t="shared" si="8"/>
        <v>OK</v>
      </c>
      <c r="H240" s="121" t="str">
        <f t="shared" si="9"/>
        <v>OK</v>
      </c>
      <c r="I240" s="121" t="str">
        <f>IF(AND($C240&gt;0, NOT($C$396&gt;0)), "Row " &amp; ROW($C$396) &amp; " should be positive!", "OK")</f>
        <v>OK</v>
      </c>
    </row>
    <row r="241" spans="1:9" x14ac:dyDescent="0.2">
      <c r="A241" s="4" t="s">
        <v>12</v>
      </c>
      <c r="B241" s="5" t="s">
        <v>373</v>
      </c>
      <c r="C241" s="111">
        <v>0</v>
      </c>
      <c r="D241" s="110" t="s">
        <v>634</v>
      </c>
      <c r="E241" s="6"/>
      <c r="G241" s="121" t="str">
        <f t="shared" si="8"/>
        <v>OK</v>
      </c>
      <c r="H241" s="121" t="str">
        <f t="shared" si="9"/>
        <v>OK</v>
      </c>
      <c r="I241" s="121" t="str">
        <f>IF(AND($C241&gt;0, NOT($C$397&gt;0)), "Row " &amp; ROW($C$397) &amp; " should be positive!", "OK")</f>
        <v>OK</v>
      </c>
    </row>
    <row r="242" spans="1:9" x14ac:dyDescent="0.2">
      <c r="A242" s="4" t="s">
        <v>13</v>
      </c>
      <c r="B242" s="5" t="s">
        <v>373</v>
      </c>
      <c r="C242" s="111">
        <v>0</v>
      </c>
      <c r="D242" s="110" t="s">
        <v>634</v>
      </c>
      <c r="E242" s="6"/>
      <c r="G242" s="121" t="str">
        <f t="shared" si="8"/>
        <v>OK</v>
      </c>
      <c r="H242" s="121" t="str">
        <f t="shared" si="9"/>
        <v>OK</v>
      </c>
      <c r="I242" s="121" t="str">
        <f>IF(AND($C242&gt;0, NOT($C$398&gt;0)), "Row " &amp; ROW($C$398) &amp; " should be positive!", "OK")</f>
        <v>OK</v>
      </c>
    </row>
    <row r="243" spans="1:9" x14ac:dyDescent="0.2">
      <c r="A243" s="4" t="s">
        <v>1</v>
      </c>
      <c r="B243" s="5" t="s">
        <v>374</v>
      </c>
      <c r="C243" s="111">
        <v>0</v>
      </c>
      <c r="D243" s="110" t="s">
        <v>634</v>
      </c>
      <c r="E243" s="6"/>
      <c r="G243" s="121" t="str">
        <f t="shared" si="8"/>
        <v>OK</v>
      </c>
      <c r="H243" s="121" t="str">
        <f t="shared" si="9"/>
        <v>OK</v>
      </c>
      <c r="I243" s="121" t="str">
        <f>IF(AND($C243&gt;0, NOT($C$399&gt;0)), "Row " &amp; ROW($C$399) &amp; " should be positive!", "OK")</f>
        <v>OK</v>
      </c>
    </row>
    <row r="244" spans="1:9" x14ac:dyDescent="0.2">
      <c r="A244" s="4" t="s">
        <v>12</v>
      </c>
      <c r="B244" s="5" t="s">
        <v>374</v>
      </c>
      <c r="C244" s="111">
        <v>0</v>
      </c>
      <c r="D244" s="110" t="s">
        <v>634</v>
      </c>
      <c r="E244" s="6"/>
      <c r="G244" s="121" t="str">
        <f t="shared" si="8"/>
        <v>OK</v>
      </c>
      <c r="H244" s="121" t="str">
        <f t="shared" si="9"/>
        <v>OK</v>
      </c>
      <c r="I244" s="121" t="str">
        <f>IF(AND($C244&gt;0, NOT($C$400&gt;0)), "Row " &amp; ROW($C$400) &amp; " should be positive!", "OK")</f>
        <v>OK</v>
      </c>
    </row>
    <row r="245" spans="1:9" x14ac:dyDescent="0.2">
      <c r="A245" s="4" t="s">
        <v>13</v>
      </c>
      <c r="B245" s="5" t="s">
        <v>374</v>
      </c>
      <c r="C245" s="111">
        <v>0</v>
      </c>
      <c r="D245" s="110" t="s">
        <v>634</v>
      </c>
      <c r="E245" s="6"/>
      <c r="G245" s="121" t="str">
        <f t="shared" si="8"/>
        <v>OK</v>
      </c>
      <c r="H245" s="121" t="str">
        <f t="shared" si="9"/>
        <v>OK</v>
      </c>
      <c r="I245" s="121" t="str">
        <f>IF(AND($C245&gt;0, NOT($C$401&gt;0)), "Row " &amp; ROW($C$401) &amp; " should be positive!", "OK")</f>
        <v>OK</v>
      </c>
    </row>
    <row r="246" spans="1:9" x14ac:dyDescent="0.2">
      <c r="A246" s="4" t="s">
        <v>1</v>
      </c>
      <c r="B246" s="5" t="s">
        <v>375</v>
      </c>
      <c r="C246" s="111">
        <v>0</v>
      </c>
      <c r="D246" s="110" t="s">
        <v>634</v>
      </c>
      <c r="E246" s="6"/>
      <c r="G246" s="121" t="str">
        <f t="shared" si="8"/>
        <v>OK</v>
      </c>
      <c r="H246" s="121" t="str">
        <f t="shared" si="9"/>
        <v>OK</v>
      </c>
      <c r="I246" s="121" t="str">
        <f>IF(AND($C246&gt;0, NOT($C$402&gt;0)), "Row " &amp; ROW($C$402) &amp; " should be positive!", "OK")</f>
        <v>OK</v>
      </c>
    </row>
    <row r="247" spans="1:9" x14ac:dyDescent="0.2">
      <c r="A247" s="4" t="s">
        <v>12</v>
      </c>
      <c r="B247" s="5" t="s">
        <v>375</v>
      </c>
      <c r="C247" s="111">
        <v>0</v>
      </c>
      <c r="D247" s="110" t="s">
        <v>634</v>
      </c>
      <c r="E247" s="6"/>
      <c r="G247" s="121" t="str">
        <f t="shared" si="8"/>
        <v>OK</v>
      </c>
      <c r="H247" s="121" t="str">
        <f t="shared" si="9"/>
        <v>OK</v>
      </c>
      <c r="I247" s="121" t="str">
        <f>IF(AND($C247&gt;0, NOT($C$403&gt;0)), "Row " &amp; ROW($C$403) &amp; " should be positive!", "OK")</f>
        <v>OK</v>
      </c>
    </row>
    <row r="248" spans="1:9" x14ac:dyDescent="0.2">
      <c r="A248" s="4" t="s">
        <v>13</v>
      </c>
      <c r="B248" s="5" t="s">
        <v>375</v>
      </c>
      <c r="C248" s="111">
        <v>0</v>
      </c>
      <c r="D248" s="110" t="s">
        <v>634</v>
      </c>
      <c r="E248" s="6"/>
      <c r="G248" s="121" t="str">
        <f t="shared" si="8"/>
        <v>OK</v>
      </c>
      <c r="H248" s="121" t="str">
        <f t="shared" si="9"/>
        <v>OK</v>
      </c>
      <c r="I248" s="121" t="str">
        <f>IF(AND($C248&gt;0, NOT($C$404&gt;0)), "Row " &amp; ROW($C$404) &amp; " should be positive!", "OK")</f>
        <v>OK</v>
      </c>
    </row>
    <row r="249" spans="1:9" x14ac:dyDescent="0.2">
      <c r="A249" s="4" t="s">
        <v>1</v>
      </c>
      <c r="B249" s="5" t="s">
        <v>376</v>
      </c>
      <c r="C249" s="111">
        <v>0</v>
      </c>
      <c r="D249" s="110" t="s">
        <v>634</v>
      </c>
      <c r="E249" s="6"/>
      <c r="G249" s="121" t="str">
        <f t="shared" si="8"/>
        <v>OK</v>
      </c>
      <c r="H249" s="121" t="str">
        <f t="shared" si="9"/>
        <v>OK</v>
      </c>
      <c r="I249" s="121" t="str">
        <f>IF(AND($C249&gt;0, NOT($C$405&gt;0)), "Row " &amp; ROW($C$405) &amp; " should be positive!", "OK")</f>
        <v>OK</v>
      </c>
    </row>
    <row r="250" spans="1:9" x14ac:dyDescent="0.2">
      <c r="A250" s="4" t="s">
        <v>12</v>
      </c>
      <c r="B250" s="5" t="s">
        <v>376</v>
      </c>
      <c r="C250" s="111">
        <v>0</v>
      </c>
      <c r="D250" s="110" t="s">
        <v>634</v>
      </c>
      <c r="E250" s="6"/>
      <c r="G250" s="121" t="str">
        <f t="shared" si="8"/>
        <v>OK</v>
      </c>
      <c r="H250" s="121" t="str">
        <f t="shared" si="9"/>
        <v>OK</v>
      </c>
      <c r="I250" s="121" t="str">
        <f>IF(AND($C250&gt;0, NOT($C$406&gt;0)), "Row " &amp; ROW($C$406) &amp; " should be positive!", "OK")</f>
        <v>OK</v>
      </c>
    </row>
    <row r="251" spans="1:9" x14ac:dyDescent="0.2">
      <c r="A251" s="4" t="s">
        <v>13</v>
      </c>
      <c r="B251" s="5" t="s">
        <v>376</v>
      </c>
      <c r="C251" s="111">
        <v>0</v>
      </c>
      <c r="D251" s="110" t="s">
        <v>634</v>
      </c>
      <c r="E251" s="6"/>
      <c r="G251" s="121" t="str">
        <f t="shared" si="8"/>
        <v>OK</v>
      </c>
      <c r="H251" s="121" t="str">
        <f t="shared" si="9"/>
        <v>OK</v>
      </c>
      <c r="I251" s="121" t="str">
        <f>IF(AND($C251&gt;0, NOT($C$407&gt;0)), "Row " &amp; ROW($C$407) &amp; " should be positive!", "OK")</f>
        <v>OK</v>
      </c>
    </row>
    <row r="252" spans="1:9" x14ac:dyDescent="0.2">
      <c r="A252" s="4" t="s">
        <v>1</v>
      </c>
      <c r="B252" s="5" t="s">
        <v>377</v>
      </c>
      <c r="C252" s="111">
        <v>0</v>
      </c>
      <c r="D252" s="110" t="s">
        <v>634</v>
      </c>
      <c r="E252" s="6"/>
      <c r="G252" s="121" t="str">
        <f t="shared" si="8"/>
        <v>OK</v>
      </c>
      <c r="H252" s="121" t="str">
        <f t="shared" si="9"/>
        <v>OK</v>
      </c>
      <c r="I252" s="121" t="str">
        <f>IF(AND($C252&gt;0, NOT($C$408&gt;0)), "Row " &amp; ROW($C$408) &amp; " should be positive!", "OK")</f>
        <v>OK</v>
      </c>
    </row>
    <row r="253" spans="1:9" x14ac:dyDescent="0.2">
      <c r="A253" s="4" t="s">
        <v>12</v>
      </c>
      <c r="B253" s="5" t="s">
        <v>377</v>
      </c>
      <c r="C253" s="111">
        <v>0</v>
      </c>
      <c r="D253" s="110" t="s">
        <v>634</v>
      </c>
      <c r="E253" s="6"/>
      <c r="G253" s="121" t="str">
        <f t="shared" si="8"/>
        <v>OK</v>
      </c>
      <c r="H253" s="121" t="str">
        <f t="shared" si="9"/>
        <v>OK</v>
      </c>
      <c r="I253" s="121" t="str">
        <f>IF(AND($C253&gt;0, NOT($C$409&gt;0)), "Row " &amp; ROW($C$409) &amp; " should be positive!", "OK")</f>
        <v>OK</v>
      </c>
    </row>
    <row r="254" spans="1:9" x14ac:dyDescent="0.2">
      <c r="A254" s="4" t="s">
        <v>13</v>
      </c>
      <c r="B254" s="5" t="s">
        <v>377</v>
      </c>
      <c r="C254" s="111">
        <v>0</v>
      </c>
      <c r="D254" s="110" t="s">
        <v>634</v>
      </c>
      <c r="E254" s="6"/>
      <c r="G254" s="121" t="str">
        <f t="shared" si="8"/>
        <v>OK</v>
      </c>
      <c r="H254" s="121" t="str">
        <f t="shared" si="9"/>
        <v>OK</v>
      </c>
      <c r="I254" s="121" t="str">
        <f>IF(AND($C254&gt;0, NOT($C$410&gt;0)), "Row " &amp; ROW($C$410) &amp; " should be positive!", "OK")</f>
        <v>OK</v>
      </c>
    </row>
    <row r="255" spans="1:9" x14ac:dyDescent="0.2">
      <c r="A255" s="4" t="s">
        <v>1</v>
      </c>
      <c r="B255" s="5" t="s">
        <v>378</v>
      </c>
      <c r="C255" s="111">
        <v>0</v>
      </c>
      <c r="D255" s="110" t="s">
        <v>634</v>
      </c>
      <c r="E255" s="6"/>
      <c r="G255" s="121" t="str">
        <f t="shared" si="8"/>
        <v>OK</v>
      </c>
      <c r="H255" s="121" t="str">
        <f t="shared" si="9"/>
        <v>OK</v>
      </c>
      <c r="I255" s="121" t="str">
        <f>IF(AND($C255&gt;0, NOT($C$411&gt;0)), "Row " &amp; ROW($C$411) &amp; " should be positive!", "OK")</f>
        <v>OK</v>
      </c>
    </row>
    <row r="256" spans="1:9" x14ac:dyDescent="0.2">
      <c r="A256" s="4" t="s">
        <v>12</v>
      </c>
      <c r="B256" s="5" t="s">
        <v>378</v>
      </c>
      <c r="C256" s="111">
        <v>0</v>
      </c>
      <c r="D256" s="110" t="s">
        <v>634</v>
      </c>
      <c r="E256" s="6"/>
      <c r="G256" s="121" t="str">
        <f t="shared" si="8"/>
        <v>OK</v>
      </c>
      <c r="H256" s="121" t="str">
        <f t="shared" si="9"/>
        <v>OK</v>
      </c>
      <c r="I256" s="121" t="str">
        <f>IF(AND($C256&gt;0, NOT($C$412&gt;0)), "Row " &amp; ROW($C$412) &amp; " should be positive!", "OK")</f>
        <v>OK</v>
      </c>
    </row>
    <row r="257" spans="1:9" x14ac:dyDescent="0.2">
      <c r="A257" s="4" t="s">
        <v>13</v>
      </c>
      <c r="B257" s="5" t="s">
        <v>378</v>
      </c>
      <c r="C257" s="111">
        <v>0</v>
      </c>
      <c r="D257" s="110" t="s">
        <v>634</v>
      </c>
      <c r="E257" s="6"/>
      <c r="G257" s="121" t="str">
        <f t="shared" si="8"/>
        <v>OK</v>
      </c>
      <c r="H257" s="121" t="str">
        <f t="shared" si="9"/>
        <v>OK</v>
      </c>
      <c r="I257" s="121" t="str">
        <f>IF(AND($C257&gt;0, NOT($C$413&gt;0)), "Row " &amp; ROW($C$413) &amp; " should be positive!", "OK")</f>
        <v>OK</v>
      </c>
    </row>
    <row r="258" spans="1:9" x14ac:dyDescent="0.2">
      <c r="A258" s="4" t="s">
        <v>1</v>
      </c>
      <c r="B258" s="5" t="s">
        <v>379</v>
      </c>
      <c r="C258" s="109">
        <f xml:space="preserve"> SUM($C$282, $C$285, $C$288, $C$291)</f>
        <v>0</v>
      </c>
      <c r="D258" s="110" t="s">
        <v>634</v>
      </c>
      <c r="E258" s="6"/>
      <c r="F258" s="122">
        <f>SUM($C$258) - SUM($C$261, $C$276, $C$279)</f>
        <v>0</v>
      </c>
      <c r="G258" s="121" t="str">
        <f t="shared" si="8"/>
        <v>OK</v>
      </c>
      <c r="H258" s="121" t="str">
        <f t="shared" si="9"/>
        <v>OK</v>
      </c>
      <c r="I258" s="121" t="str">
        <f>IF(AND($C258&gt;0, NOT($C$414&gt;0)), "Row " &amp; ROW($C$414) &amp; " should be positive!", "OK")</f>
        <v>OK</v>
      </c>
    </row>
    <row r="259" spans="1:9" x14ac:dyDescent="0.2">
      <c r="A259" s="4" t="s">
        <v>12</v>
      </c>
      <c r="B259" s="5" t="s">
        <v>379</v>
      </c>
      <c r="C259" s="109">
        <f xml:space="preserve"> SUM($C$283, $C$286, $C$289, $C$292)</f>
        <v>0</v>
      </c>
      <c r="D259" s="110" t="s">
        <v>634</v>
      </c>
      <c r="E259" s="6"/>
      <c r="F259" s="122">
        <f>SUM($C$259) - SUM($C$262, $C$277, $C$280)</f>
        <v>0</v>
      </c>
      <c r="G259" s="121" t="str">
        <f t="shared" si="8"/>
        <v>OK</v>
      </c>
      <c r="H259" s="121" t="str">
        <f t="shared" si="9"/>
        <v>OK</v>
      </c>
      <c r="I259" s="121" t="str">
        <f>IF(AND($C259&gt;0, NOT($C$415&gt;0)), "Row " &amp; ROW($C$415) &amp; " should be positive!", "OK")</f>
        <v>OK</v>
      </c>
    </row>
    <row r="260" spans="1:9" x14ac:dyDescent="0.2">
      <c r="A260" s="4" t="s">
        <v>13</v>
      </c>
      <c r="B260" s="5" t="s">
        <v>379</v>
      </c>
      <c r="C260" s="109">
        <f xml:space="preserve"> SUM($C$284, $C$287, $C$290, $C$293)</f>
        <v>0</v>
      </c>
      <c r="D260" s="110" t="s">
        <v>634</v>
      </c>
      <c r="E260" s="6"/>
      <c r="F260" s="122">
        <f>SUM($C$260) - SUM($C$263, $C$278, $C$281)</f>
        <v>0</v>
      </c>
      <c r="G260" s="121" t="str">
        <f t="shared" si="8"/>
        <v>OK</v>
      </c>
      <c r="H260" s="121" t="str">
        <f t="shared" si="9"/>
        <v>OK</v>
      </c>
      <c r="I260" s="121" t="str">
        <f>IF(AND($C260&gt;0, NOT($C$416&gt;0)), "Row " &amp; ROW($C$416) &amp; " should be positive!", "OK")</f>
        <v>OK</v>
      </c>
    </row>
    <row r="261" spans="1:9" x14ac:dyDescent="0.2">
      <c r="A261" s="4" t="s">
        <v>1</v>
      </c>
      <c r="B261" s="5" t="s">
        <v>380</v>
      </c>
      <c r="C261" s="109">
        <f xml:space="preserve"> SUM($C$264, $C$267, $C$270, $C$273)</f>
        <v>0</v>
      </c>
      <c r="D261" s="110" t="s">
        <v>634</v>
      </c>
      <c r="E261" s="6"/>
      <c r="F261" s="122">
        <f>SUM($C$258) - SUM($C$282, $C$285, $C$288, $C$291)</f>
        <v>0</v>
      </c>
      <c r="G261" s="121" t="str">
        <f t="shared" si="8"/>
        <v>OK</v>
      </c>
      <c r="H261" s="121" t="str">
        <f t="shared" si="9"/>
        <v>OK</v>
      </c>
      <c r="I261" s="121" t="str">
        <f>IF(AND($C261&gt;0, NOT($C$417&gt;0)), "Row " &amp; ROW($C$417) &amp; " should be positive!", "OK")</f>
        <v>OK</v>
      </c>
    </row>
    <row r="262" spans="1:9" x14ac:dyDescent="0.2">
      <c r="A262" s="4" t="s">
        <v>12</v>
      </c>
      <c r="B262" s="5" t="s">
        <v>380</v>
      </c>
      <c r="C262" s="109">
        <f xml:space="preserve"> SUM($C$265, $C$268, $C$271, $C$274)</f>
        <v>0</v>
      </c>
      <c r="D262" s="110" t="s">
        <v>634</v>
      </c>
      <c r="E262" s="6"/>
      <c r="F262" s="122">
        <f>SUM($C$259) - SUM($C$283, $C$286, $C$289, $C$292)</f>
        <v>0</v>
      </c>
      <c r="G262" s="121" t="str">
        <f t="shared" ref="G262:G325" si="10">IF(OR(ISBLANK($C262), ISBLANK($D262)), "missing", "OK")</f>
        <v>OK</v>
      </c>
      <c r="H262" s="121" t="str">
        <f t="shared" si="9"/>
        <v>OK</v>
      </c>
      <c r="I262" s="121" t="str">
        <f>IF(AND($C262&gt;0, NOT($C$418&gt;0)), "Row " &amp; ROW($C$418) &amp; " should be positive!", "OK")</f>
        <v>OK</v>
      </c>
    </row>
    <row r="263" spans="1:9" x14ac:dyDescent="0.2">
      <c r="A263" s="4" t="s">
        <v>13</v>
      </c>
      <c r="B263" s="5" t="s">
        <v>380</v>
      </c>
      <c r="C263" s="109">
        <f xml:space="preserve"> SUM($C$266, $C$269, $C$272, $C$275)</f>
        <v>0</v>
      </c>
      <c r="D263" s="110" t="s">
        <v>634</v>
      </c>
      <c r="E263" s="6"/>
      <c r="F263" s="122">
        <f>SUM($C$260) - SUM($C$284, $C$287, $C$290, $C$293)</f>
        <v>0</v>
      </c>
      <c r="G263" s="121" t="str">
        <f t="shared" si="10"/>
        <v>OK</v>
      </c>
      <c r="H263" s="121" t="str">
        <f t="shared" si="9"/>
        <v>OK</v>
      </c>
      <c r="I263" s="121" t="str">
        <f>IF(AND($C263&gt;0, NOT($C$419&gt;0)), "Row " &amp; ROW($C$419) &amp; " should be positive!", "OK")</f>
        <v>OK</v>
      </c>
    </row>
    <row r="264" spans="1:9" x14ac:dyDescent="0.2">
      <c r="A264" s="4" t="s">
        <v>1</v>
      </c>
      <c r="B264" s="5" t="s">
        <v>381</v>
      </c>
      <c r="C264" s="111">
        <v>0</v>
      </c>
      <c r="D264" s="110" t="s">
        <v>634</v>
      </c>
      <c r="E264" s="6"/>
      <c r="F264" s="122">
        <f>SUM($C$261) - SUM($C$264, $C$267, $C$270, $C$273)</f>
        <v>0</v>
      </c>
      <c r="G264" s="121" t="str">
        <f t="shared" si="10"/>
        <v>OK</v>
      </c>
      <c r="H264" s="121" t="str">
        <f t="shared" si="9"/>
        <v>OK</v>
      </c>
      <c r="I264" s="121" t="str">
        <f>IF(AND($C264&gt;0, NOT($C$420&gt;0)), "Row " &amp; ROW($C$420) &amp; " should be positive!", "OK")</f>
        <v>OK</v>
      </c>
    </row>
    <row r="265" spans="1:9" x14ac:dyDescent="0.2">
      <c r="A265" s="4" t="s">
        <v>12</v>
      </c>
      <c r="B265" s="5" t="s">
        <v>381</v>
      </c>
      <c r="C265" s="111">
        <v>0</v>
      </c>
      <c r="D265" s="110" t="s">
        <v>634</v>
      </c>
      <c r="E265" s="6"/>
      <c r="F265" s="122">
        <f>SUM($C$262) - SUM($C$265, $C$268, $C$271, $C$274)</f>
        <v>0</v>
      </c>
      <c r="G265" s="121" t="str">
        <f t="shared" si="10"/>
        <v>OK</v>
      </c>
      <c r="H265" s="121" t="str">
        <f t="shared" si="9"/>
        <v>OK</v>
      </c>
      <c r="I265" s="121" t="str">
        <f>IF(AND($C265&gt;0, NOT($C$421&gt;0)), "Row " &amp; ROW($C$421) &amp; " should be positive!", "OK")</f>
        <v>OK</v>
      </c>
    </row>
    <row r="266" spans="1:9" x14ac:dyDescent="0.2">
      <c r="A266" s="4" t="s">
        <v>13</v>
      </c>
      <c r="B266" s="5" t="s">
        <v>381</v>
      </c>
      <c r="C266" s="111">
        <v>0</v>
      </c>
      <c r="D266" s="110" t="s">
        <v>634</v>
      </c>
      <c r="E266" s="6"/>
      <c r="F266" s="122">
        <f>SUM($C$263) - SUM($C$266, $C$269, $C$272, $C$275)</f>
        <v>0</v>
      </c>
      <c r="G266" s="121" t="str">
        <f t="shared" si="10"/>
        <v>OK</v>
      </c>
      <c r="H266" s="121" t="str">
        <f t="shared" ref="H266:H329" si="11">IF(AND($C266&gt;0, $D266= "NA"), "Flag should be OK", "OK")</f>
        <v>OK</v>
      </c>
      <c r="I266" s="121" t="str">
        <f>IF(AND($C266&gt;0, NOT($C$422&gt;0)), "Row " &amp; ROW($C$422) &amp; " should be positive!", "OK")</f>
        <v>OK</v>
      </c>
    </row>
    <row r="267" spans="1:9" x14ac:dyDescent="0.2">
      <c r="A267" s="4" t="s">
        <v>1</v>
      </c>
      <c r="B267" s="5" t="s">
        <v>382</v>
      </c>
      <c r="C267" s="111">
        <v>0</v>
      </c>
      <c r="D267" s="110" t="s">
        <v>634</v>
      </c>
      <c r="E267" s="6"/>
      <c r="G267" s="121" t="str">
        <f t="shared" si="10"/>
        <v>OK</v>
      </c>
      <c r="H267" s="121" t="str">
        <f t="shared" si="11"/>
        <v>OK</v>
      </c>
      <c r="I267" s="121" t="str">
        <f>IF(AND($C267&gt;0, NOT($C$423&gt;0)), "Row " &amp; ROW($C$423) &amp; " should be positive!", "OK")</f>
        <v>OK</v>
      </c>
    </row>
    <row r="268" spans="1:9" x14ac:dyDescent="0.2">
      <c r="A268" s="4" t="s">
        <v>12</v>
      </c>
      <c r="B268" s="5" t="s">
        <v>382</v>
      </c>
      <c r="C268" s="111">
        <v>0</v>
      </c>
      <c r="D268" s="110" t="s">
        <v>634</v>
      </c>
      <c r="E268" s="6"/>
      <c r="G268" s="121" t="str">
        <f t="shared" si="10"/>
        <v>OK</v>
      </c>
      <c r="H268" s="121" t="str">
        <f t="shared" si="11"/>
        <v>OK</v>
      </c>
      <c r="I268" s="121" t="str">
        <f>IF(AND($C268&gt;0, NOT($C$424&gt;0)), "Row " &amp; ROW($C$424) &amp; " should be positive!", "OK")</f>
        <v>OK</v>
      </c>
    </row>
    <row r="269" spans="1:9" x14ac:dyDescent="0.2">
      <c r="A269" s="4" t="s">
        <v>13</v>
      </c>
      <c r="B269" s="5" t="s">
        <v>382</v>
      </c>
      <c r="C269" s="111">
        <v>0</v>
      </c>
      <c r="D269" s="110" t="s">
        <v>634</v>
      </c>
      <c r="E269" s="6"/>
      <c r="G269" s="121" t="str">
        <f t="shared" si="10"/>
        <v>OK</v>
      </c>
      <c r="H269" s="121" t="str">
        <f t="shared" si="11"/>
        <v>OK</v>
      </c>
      <c r="I269" s="121" t="str">
        <f>IF(AND($C269&gt;0, NOT($C$425&gt;0)), "Row " &amp; ROW($C$425) &amp; " should be positive!", "OK")</f>
        <v>OK</v>
      </c>
    </row>
    <row r="270" spans="1:9" x14ac:dyDescent="0.2">
      <c r="A270" s="4" t="s">
        <v>1</v>
      </c>
      <c r="B270" s="5" t="s">
        <v>383</v>
      </c>
      <c r="C270" s="111">
        <v>0</v>
      </c>
      <c r="D270" s="110" t="s">
        <v>634</v>
      </c>
      <c r="E270" s="6"/>
      <c r="G270" s="121" t="str">
        <f t="shared" si="10"/>
        <v>OK</v>
      </c>
      <c r="H270" s="121" t="str">
        <f t="shared" si="11"/>
        <v>OK</v>
      </c>
      <c r="I270" s="121" t="str">
        <f>IF(AND($C270&gt;0, NOT($C$426&gt;0)), "Row " &amp; ROW($C$426) &amp; " should be positive!", "OK")</f>
        <v>OK</v>
      </c>
    </row>
    <row r="271" spans="1:9" x14ac:dyDescent="0.2">
      <c r="A271" s="4" t="s">
        <v>12</v>
      </c>
      <c r="B271" s="5" t="s">
        <v>383</v>
      </c>
      <c r="C271" s="111">
        <v>0</v>
      </c>
      <c r="D271" s="110" t="s">
        <v>634</v>
      </c>
      <c r="E271" s="6"/>
      <c r="G271" s="121" t="str">
        <f t="shared" si="10"/>
        <v>OK</v>
      </c>
      <c r="H271" s="121" t="str">
        <f t="shared" si="11"/>
        <v>OK</v>
      </c>
      <c r="I271" s="121" t="str">
        <f>IF(AND($C271&gt;0, NOT($C$427&gt;0)), "Row " &amp; ROW($C$427) &amp; " should be positive!", "OK")</f>
        <v>OK</v>
      </c>
    </row>
    <row r="272" spans="1:9" x14ac:dyDescent="0.2">
      <c r="A272" s="4" t="s">
        <v>13</v>
      </c>
      <c r="B272" s="5" t="s">
        <v>383</v>
      </c>
      <c r="C272" s="111">
        <v>0</v>
      </c>
      <c r="D272" s="110" t="s">
        <v>634</v>
      </c>
      <c r="E272" s="6"/>
      <c r="G272" s="121" t="str">
        <f t="shared" si="10"/>
        <v>OK</v>
      </c>
      <c r="H272" s="121" t="str">
        <f t="shared" si="11"/>
        <v>OK</v>
      </c>
      <c r="I272" s="121" t="str">
        <f>IF(AND($C272&gt;0, NOT($C$428&gt;0)), "Row " &amp; ROW($C$428) &amp; " should be positive!", "OK")</f>
        <v>OK</v>
      </c>
    </row>
    <row r="273" spans="1:9" x14ac:dyDescent="0.2">
      <c r="A273" s="4" t="s">
        <v>1</v>
      </c>
      <c r="B273" s="5" t="s">
        <v>384</v>
      </c>
      <c r="C273" s="111">
        <v>0</v>
      </c>
      <c r="D273" s="110" t="s">
        <v>634</v>
      </c>
      <c r="E273" s="6"/>
      <c r="G273" s="121" t="str">
        <f t="shared" si="10"/>
        <v>OK</v>
      </c>
      <c r="H273" s="121" t="str">
        <f t="shared" si="11"/>
        <v>OK</v>
      </c>
      <c r="I273" s="121" t="str">
        <f>IF(AND($C273&gt;0, NOT($C$429&gt;0)), "Row " &amp; ROW($C$429) &amp; " should be positive!", "OK")</f>
        <v>OK</v>
      </c>
    </row>
    <row r="274" spans="1:9" x14ac:dyDescent="0.2">
      <c r="A274" s="4" t="s">
        <v>12</v>
      </c>
      <c r="B274" s="5" t="s">
        <v>384</v>
      </c>
      <c r="C274" s="111">
        <v>0</v>
      </c>
      <c r="D274" s="110" t="s">
        <v>634</v>
      </c>
      <c r="E274" s="6"/>
      <c r="G274" s="121" t="str">
        <f t="shared" si="10"/>
        <v>OK</v>
      </c>
      <c r="H274" s="121" t="str">
        <f t="shared" si="11"/>
        <v>OK</v>
      </c>
      <c r="I274" s="121" t="str">
        <f>IF(AND($C274&gt;0, NOT($C$430&gt;0)), "Row " &amp; ROW($C$430) &amp; " should be positive!", "OK")</f>
        <v>OK</v>
      </c>
    </row>
    <row r="275" spans="1:9" x14ac:dyDescent="0.2">
      <c r="A275" s="4" t="s">
        <v>13</v>
      </c>
      <c r="B275" s="5" t="s">
        <v>384</v>
      </c>
      <c r="C275" s="111">
        <v>0</v>
      </c>
      <c r="D275" s="110" t="s">
        <v>634</v>
      </c>
      <c r="E275" s="6"/>
      <c r="G275" s="121" t="str">
        <f t="shared" si="10"/>
        <v>OK</v>
      </c>
      <c r="H275" s="121" t="str">
        <f t="shared" si="11"/>
        <v>OK</v>
      </c>
      <c r="I275" s="121" t="str">
        <f>IF(AND($C275&gt;0, NOT($C$431&gt;0)), "Row " &amp; ROW($C$431) &amp; " should be positive!", "OK")</f>
        <v>OK</v>
      </c>
    </row>
    <row r="276" spans="1:9" x14ac:dyDescent="0.2">
      <c r="A276" s="4" t="s">
        <v>1</v>
      </c>
      <c r="B276" s="5" t="s">
        <v>385</v>
      </c>
      <c r="C276" s="111">
        <v>0</v>
      </c>
      <c r="D276" s="110" t="s">
        <v>634</v>
      </c>
      <c r="E276" s="6"/>
      <c r="G276" s="121" t="str">
        <f t="shared" si="10"/>
        <v>OK</v>
      </c>
      <c r="H276" s="121" t="str">
        <f t="shared" si="11"/>
        <v>OK</v>
      </c>
      <c r="I276" s="121" t="str">
        <f>IF(AND($C276&gt;0, NOT($C$432&gt;0)), "Row " &amp; ROW($C$432) &amp; " should be positive!", "OK")</f>
        <v>OK</v>
      </c>
    </row>
    <row r="277" spans="1:9" x14ac:dyDescent="0.2">
      <c r="A277" s="4" t="s">
        <v>12</v>
      </c>
      <c r="B277" s="5" t="s">
        <v>385</v>
      </c>
      <c r="C277" s="111">
        <v>0</v>
      </c>
      <c r="D277" s="110" t="s">
        <v>634</v>
      </c>
      <c r="E277" s="6"/>
      <c r="G277" s="121" t="str">
        <f t="shared" si="10"/>
        <v>OK</v>
      </c>
      <c r="H277" s="121" t="str">
        <f t="shared" si="11"/>
        <v>OK</v>
      </c>
      <c r="I277" s="121" t="str">
        <f>IF(AND($C277&gt;0, NOT($C$433&gt;0)), "Row " &amp; ROW($C$433) &amp; " should be positive!", "OK")</f>
        <v>OK</v>
      </c>
    </row>
    <row r="278" spans="1:9" x14ac:dyDescent="0.2">
      <c r="A278" s="4" t="s">
        <v>13</v>
      </c>
      <c r="B278" s="5" t="s">
        <v>385</v>
      </c>
      <c r="C278" s="111">
        <v>0</v>
      </c>
      <c r="D278" s="110" t="s">
        <v>634</v>
      </c>
      <c r="E278" s="6"/>
      <c r="G278" s="121" t="str">
        <f t="shared" si="10"/>
        <v>OK</v>
      </c>
      <c r="H278" s="121" t="str">
        <f t="shared" si="11"/>
        <v>OK</v>
      </c>
      <c r="I278" s="121" t="str">
        <f>IF(AND($C278&gt;0, NOT($C$434&gt;0)), "Row " &amp; ROW($C$434) &amp; " should be positive!", "OK")</f>
        <v>OK</v>
      </c>
    </row>
    <row r="279" spans="1:9" x14ac:dyDescent="0.2">
      <c r="A279" s="4" t="s">
        <v>1</v>
      </c>
      <c r="B279" s="5" t="s">
        <v>386</v>
      </c>
      <c r="C279" s="111">
        <v>0</v>
      </c>
      <c r="D279" s="110" t="s">
        <v>634</v>
      </c>
      <c r="E279" s="6"/>
      <c r="G279" s="121" t="str">
        <f t="shared" si="10"/>
        <v>OK</v>
      </c>
      <c r="H279" s="121" t="str">
        <f t="shared" si="11"/>
        <v>OK</v>
      </c>
      <c r="I279" s="121" t="str">
        <f>IF(AND($C279&gt;0, NOT($C$435&gt;0)), "Row " &amp; ROW($C$435) &amp; " should be positive!", "OK")</f>
        <v>OK</v>
      </c>
    </row>
    <row r="280" spans="1:9" x14ac:dyDescent="0.2">
      <c r="A280" s="4" t="s">
        <v>12</v>
      </c>
      <c r="B280" s="5" t="s">
        <v>386</v>
      </c>
      <c r="C280" s="111">
        <v>0</v>
      </c>
      <c r="D280" s="110" t="s">
        <v>634</v>
      </c>
      <c r="E280" s="6"/>
      <c r="G280" s="121" t="str">
        <f t="shared" si="10"/>
        <v>OK</v>
      </c>
      <c r="H280" s="121" t="str">
        <f t="shared" si="11"/>
        <v>OK</v>
      </c>
      <c r="I280" s="121" t="str">
        <f>IF(AND($C280&gt;0, NOT($C$436&gt;0)), "Row " &amp; ROW($C$436) &amp; " should be positive!", "OK")</f>
        <v>OK</v>
      </c>
    </row>
    <row r="281" spans="1:9" x14ac:dyDescent="0.2">
      <c r="A281" s="4" t="s">
        <v>13</v>
      </c>
      <c r="B281" s="5" t="s">
        <v>386</v>
      </c>
      <c r="C281" s="111">
        <v>0</v>
      </c>
      <c r="D281" s="110" t="s">
        <v>634</v>
      </c>
      <c r="E281" s="6"/>
      <c r="G281" s="121" t="str">
        <f t="shared" si="10"/>
        <v>OK</v>
      </c>
      <c r="H281" s="121" t="str">
        <f t="shared" si="11"/>
        <v>OK</v>
      </c>
      <c r="I281" s="121" t="str">
        <f>IF(AND($C281&gt;0, NOT($C$437&gt;0)), "Row " &amp; ROW($C$437) &amp; " should be positive!", "OK")</f>
        <v>OK</v>
      </c>
    </row>
    <row r="282" spans="1:9" x14ac:dyDescent="0.2">
      <c r="A282" s="4" t="s">
        <v>1</v>
      </c>
      <c r="B282" s="5" t="s">
        <v>387</v>
      </c>
      <c r="C282" s="111">
        <v>0</v>
      </c>
      <c r="D282" s="110" t="s">
        <v>634</v>
      </c>
      <c r="E282" s="6"/>
      <c r="G282" s="121" t="str">
        <f t="shared" si="10"/>
        <v>OK</v>
      </c>
      <c r="H282" s="121" t="str">
        <f t="shared" si="11"/>
        <v>OK</v>
      </c>
      <c r="I282" s="121" t="str">
        <f>IF(AND($C282&gt;0, NOT($C$438&gt;0)), "Row " &amp; ROW($C$438) &amp; " should be positive!", "OK")</f>
        <v>OK</v>
      </c>
    </row>
    <row r="283" spans="1:9" x14ac:dyDescent="0.2">
      <c r="A283" s="4" t="s">
        <v>12</v>
      </c>
      <c r="B283" s="5" t="s">
        <v>387</v>
      </c>
      <c r="C283" s="111">
        <v>0</v>
      </c>
      <c r="D283" s="110" t="s">
        <v>634</v>
      </c>
      <c r="E283" s="6"/>
      <c r="G283" s="121" t="str">
        <f t="shared" si="10"/>
        <v>OK</v>
      </c>
      <c r="H283" s="121" t="str">
        <f t="shared" si="11"/>
        <v>OK</v>
      </c>
      <c r="I283" s="121" t="str">
        <f>IF(AND($C283&gt;0, NOT($C$439&gt;0)), "Row " &amp; ROW($C$439) &amp; " should be positive!", "OK")</f>
        <v>OK</v>
      </c>
    </row>
    <row r="284" spans="1:9" x14ac:dyDescent="0.2">
      <c r="A284" s="4" t="s">
        <v>13</v>
      </c>
      <c r="B284" s="5" t="s">
        <v>387</v>
      </c>
      <c r="C284" s="111">
        <v>0</v>
      </c>
      <c r="D284" s="110" t="s">
        <v>634</v>
      </c>
      <c r="E284" s="6"/>
      <c r="G284" s="121" t="str">
        <f t="shared" si="10"/>
        <v>OK</v>
      </c>
      <c r="H284" s="121" t="str">
        <f t="shared" si="11"/>
        <v>OK</v>
      </c>
      <c r="I284" s="121" t="str">
        <f>IF(AND($C284&gt;0, NOT($C$440&gt;0)), "Row " &amp; ROW($C$440) &amp; " should be positive!", "OK")</f>
        <v>OK</v>
      </c>
    </row>
    <row r="285" spans="1:9" x14ac:dyDescent="0.2">
      <c r="A285" s="4" t="s">
        <v>1</v>
      </c>
      <c r="B285" s="5" t="s">
        <v>388</v>
      </c>
      <c r="C285" s="111">
        <v>0</v>
      </c>
      <c r="D285" s="110" t="s">
        <v>634</v>
      </c>
      <c r="E285" s="6"/>
      <c r="G285" s="121" t="str">
        <f t="shared" si="10"/>
        <v>OK</v>
      </c>
      <c r="H285" s="121" t="str">
        <f t="shared" si="11"/>
        <v>OK</v>
      </c>
      <c r="I285" s="121" t="str">
        <f>IF(AND($C285&gt;0, NOT($C$441&gt;0)), "Row " &amp; ROW($C$441) &amp; " should be positive!", "OK")</f>
        <v>OK</v>
      </c>
    </row>
    <row r="286" spans="1:9" x14ac:dyDescent="0.2">
      <c r="A286" s="4" t="s">
        <v>12</v>
      </c>
      <c r="B286" s="5" t="s">
        <v>388</v>
      </c>
      <c r="C286" s="111">
        <v>0</v>
      </c>
      <c r="D286" s="110" t="s">
        <v>634</v>
      </c>
      <c r="E286" s="6"/>
      <c r="G286" s="121" t="str">
        <f t="shared" si="10"/>
        <v>OK</v>
      </c>
      <c r="H286" s="121" t="str">
        <f t="shared" si="11"/>
        <v>OK</v>
      </c>
      <c r="I286" s="121" t="str">
        <f>IF(AND($C286&gt;0, NOT($C$442&gt;0)), "Row " &amp; ROW($C$442) &amp; " should be positive!", "OK")</f>
        <v>OK</v>
      </c>
    </row>
    <row r="287" spans="1:9" x14ac:dyDescent="0.2">
      <c r="A287" s="4" t="s">
        <v>13</v>
      </c>
      <c r="B287" s="5" t="s">
        <v>388</v>
      </c>
      <c r="C287" s="111">
        <v>0</v>
      </c>
      <c r="D287" s="110" t="s">
        <v>634</v>
      </c>
      <c r="E287" s="6"/>
      <c r="G287" s="121" t="str">
        <f t="shared" si="10"/>
        <v>OK</v>
      </c>
      <c r="H287" s="121" t="str">
        <f t="shared" si="11"/>
        <v>OK</v>
      </c>
      <c r="I287" s="121" t="str">
        <f>IF(AND($C287&gt;0, NOT($C$443&gt;0)), "Row " &amp; ROW($C$443) &amp; " should be positive!", "OK")</f>
        <v>OK</v>
      </c>
    </row>
    <row r="288" spans="1:9" x14ac:dyDescent="0.2">
      <c r="A288" s="4" t="s">
        <v>1</v>
      </c>
      <c r="B288" s="5" t="s">
        <v>389</v>
      </c>
      <c r="C288" s="111">
        <v>0</v>
      </c>
      <c r="D288" s="110" t="s">
        <v>634</v>
      </c>
      <c r="E288" s="6"/>
      <c r="G288" s="121" t="str">
        <f t="shared" si="10"/>
        <v>OK</v>
      </c>
      <c r="H288" s="121" t="str">
        <f t="shared" si="11"/>
        <v>OK</v>
      </c>
      <c r="I288" s="121" t="str">
        <f>IF(AND($C288&gt;0, NOT($C$444&gt;0)), "Row " &amp; ROW($C$444) &amp; " should be positive!", "OK")</f>
        <v>OK</v>
      </c>
    </row>
    <row r="289" spans="1:9" x14ac:dyDescent="0.2">
      <c r="A289" s="4" t="s">
        <v>12</v>
      </c>
      <c r="B289" s="5" t="s">
        <v>389</v>
      </c>
      <c r="C289" s="111">
        <v>0</v>
      </c>
      <c r="D289" s="110" t="s">
        <v>634</v>
      </c>
      <c r="E289" s="6"/>
      <c r="G289" s="121" t="str">
        <f t="shared" si="10"/>
        <v>OK</v>
      </c>
      <c r="H289" s="121" t="str">
        <f t="shared" si="11"/>
        <v>OK</v>
      </c>
      <c r="I289" s="121" t="str">
        <f>IF(AND($C289&gt;0, NOT($C$445&gt;0)), "Row " &amp; ROW($C$445) &amp; " should be positive!", "OK")</f>
        <v>OK</v>
      </c>
    </row>
    <row r="290" spans="1:9" x14ac:dyDescent="0.2">
      <c r="A290" s="4" t="s">
        <v>13</v>
      </c>
      <c r="B290" s="5" t="s">
        <v>389</v>
      </c>
      <c r="C290" s="111">
        <v>0</v>
      </c>
      <c r="D290" s="110" t="s">
        <v>634</v>
      </c>
      <c r="E290" s="6"/>
      <c r="G290" s="121" t="str">
        <f t="shared" si="10"/>
        <v>OK</v>
      </c>
      <c r="H290" s="121" t="str">
        <f t="shared" si="11"/>
        <v>OK</v>
      </c>
      <c r="I290" s="121" t="str">
        <f>IF(AND($C290&gt;0, NOT($C$446&gt;0)), "Row " &amp; ROW($C$446) &amp; " should be positive!", "OK")</f>
        <v>OK</v>
      </c>
    </row>
    <row r="291" spans="1:9" x14ac:dyDescent="0.2">
      <c r="A291" s="4" t="s">
        <v>1</v>
      </c>
      <c r="B291" s="5" t="s">
        <v>1015</v>
      </c>
      <c r="C291" s="111">
        <v>0</v>
      </c>
      <c r="D291" s="110" t="s">
        <v>634</v>
      </c>
      <c r="E291" s="6"/>
      <c r="G291" s="121" t="str">
        <f t="shared" si="10"/>
        <v>OK</v>
      </c>
      <c r="H291" s="121" t="str">
        <f t="shared" si="11"/>
        <v>OK</v>
      </c>
      <c r="I291" s="121" t="str">
        <f>IF(AND($C291&gt;0, NOT($C$447&gt;0)), "Row " &amp; ROW($C$447) &amp; " should be positive!", "OK")</f>
        <v>OK</v>
      </c>
    </row>
    <row r="292" spans="1:9" x14ac:dyDescent="0.2">
      <c r="A292" s="4" t="s">
        <v>12</v>
      </c>
      <c r="B292" s="5" t="s">
        <v>1015</v>
      </c>
      <c r="C292" s="111">
        <v>0</v>
      </c>
      <c r="D292" s="110" t="s">
        <v>634</v>
      </c>
      <c r="E292" s="6"/>
      <c r="G292" s="121" t="str">
        <f t="shared" si="10"/>
        <v>OK</v>
      </c>
      <c r="H292" s="121" t="str">
        <f t="shared" si="11"/>
        <v>OK</v>
      </c>
      <c r="I292" s="121" t="str">
        <f>IF(AND($C292&gt;0, NOT($C$448&gt;0)), "Row " &amp; ROW($C$448) &amp; " should be positive!", "OK")</f>
        <v>OK</v>
      </c>
    </row>
    <row r="293" spans="1:9" x14ac:dyDescent="0.2">
      <c r="A293" s="4" t="s">
        <v>13</v>
      </c>
      <c r="B293" s="5" t="s">
        <v>1015</v>
      </c>
      <c r="C293" s="111">
        <v>0</v>
      </c>
      <c r="D293" s="110" t="s">
        <v>634</v>
      </c>
      <c r="E293" s="6"/>
      <c r="G293" s="121" t="str">
        <f t="shared" si="10"/>
        <v>OK</v>
      </c>
      <c r="H293" s="121" t="str">
        <f t="shared" si="11"/>
        <v>OK</v>
      </c>
      <c r="I293" s="121" t="str">
        <f>IF(AND($C293&gt;0, NOT($C$449&gt;0)), "Row " &amp; ROW($C$449) &amp; " should be positive!", "OK")</f>
        <v>OK</v>
      </c>
    </row>
    <row r="294" spans="1:9" x14ac:dyDescent="0.2">
      <c r="A294" s="4" t="s">
        <v>1</v>
      </c>
      <c r="B294" s="5" t="s">
        <v>390</v>
      </c>
      <c r="C294" s="112">
        <f xml:space="preserve"> SUM($C$297, $C$300)</f>
        <v>0</v>
      </c>
      <c r="D294" s="110" t="s">
        <v>634</v>
      </c>
      <c r="E294" s="6"/>
      <c r="F294" s="123">
        <f>SUM($C$294) - SUM($C$297, $C$300)</f>
        <v>0</v>
      </c>
      <c r="G294" s="121" t="str">
        <f t="shared" si="10"/>
        <v>OK</v>
      </c>
      <c r="H294" s="121" t="str">
        <f t="shared" si="11"/>
        <v>OK</v>
      </c>
      <c r="I294" s="121" t="str">
        <f>IF(AND($C294&gt;0, NOT($C$138&gt;0)), "Row " &amp; ROW($C$138) &amp; " should be positive!", "OK")</f>
        <v>OK</v>
      </c>
    </row>
    <row r="295" spans="1:9" x14ac:dyDescent="0.2">
      <c r="A295" s="4" t="s">
        <v>12</v>
      </c>
      <c r="B295" s="5" t="s">
        <v>390</v>
      </c>
      <c r="C295" s="112">
        <f xml:space="preserve"> SUM($C$298, $C$301)</f>
        <v>0</v>
      </c>
      <c r="D295" s="110" t="s">
        <v>634</v>
      </c>
      <c r="E295" s="6"/>
      <c r="F295" s="123">
        <f>SUM($C$295) - SUM($C$298, $C$301)</f>
        <v>0</v>
      </c>
      <c r="G295" s="121" t="str">
        <f t="shared" si="10"/>
        <v>OK</v>
      </c>
      <c r="H295" s="121" t="str">
        <f t="shared" si="11"/>
        <v>OK</v>
      </c>
      <c r="I295" s="121" t="str">
        <f>IF(AND($C295&gt;0, NOT($C$139&gt;0)), "Row " &amp; ROW($C$139) &amp; " should be positive!", "OK")</f>
        <v>OK</v>
      </c>
    </row>
    <row r="296" spans="1:9" x14ac:dyDescent="0.2">
      <c r="A296" s="4" t="s">
        <v>13</v>
      </c>
      <c r="B296" s="5" t="s">
        <v>390</v>
      </c>
      <c r="C296" s="112">
        <f xml:space="preserve"> SUM($C$299, $C$302)</f>
        <v>0</v>
      </c>
      <c r="D296" s="110" t="s">
        <v>634</v>
      </c>
      <c r="E296" s="6"/>
      <c r="F296" s="123">
        <f>SUM($C$296) - SUM($C$299, $C$302)</f>
        <v>0</v>
      </c>
      <c r="G296" s="121" t="str">
        <f t="shared" si="10"/>
        <v>OK</v>
      </c>
      <c r="H296" s="121" t="str">
        <f t="shared" si="11"/>
        <v>OK</v>
      </c>
      <c r="I296" s="121" t="str">
        <f>IF(AND($C296&gt;0, NOT($C$140&gt;0)), "Row " &amp; ROW($C$140) &amp; " should be positive!", "OK")</f>
        <v>OK</v>
      </c>
    </row>
    <row r="297" spans="1:9" x14ac:dyDescent="0.2">
      <c r="A297" s="4" t="s">
        <v>1</v>
      </c>
      <c r="B297" s="5" t="s">
        <v>391</v>
      </c>
      <c r="C297" s="113">
        <v>0</v>
      </c>
      <c r="D297" s="110" t="s">
        <v>634</v>
      </c>
      <c r="E297" s="6"/>
      <c r="G297" s="121" t="str">
        <f t="shared" si="10"/>
        <v>OK</v>
      </c>
      <c r="H297" s="121" t="str">
        <f t="shared" si="11"/>
        <v>OK</v>
      </c>
      <c r="I297" s="121" t="str">
        <f>IF(AND($C297&gt;0, NOT($C$141&gt;0)), "Row " &amp; ROW($C$141) &amp; " should be positive!", "OK")</f>
        <v>OK</v>
      </c>
    </row>
    <row r="298" spans="1:9" x14ac:dyDescent="0.2">
      <c r="A298" s="4" t="s">
        <v>12</v>
      </c>
      <c r="B298" s="5" t="s">
        <v>391</v>
      </c>
      <c r="C298" s="113">
        <v>0</v>
      </c>
      <c r="D298" s="110" t="s">
        <v>634</v>
      </c>
      <c r="E298" s="6"/>
      <c r="G298" s="121" t="str">
        <f t="shared" si="10"/>
        <v>OK</v>
      </c>
      <c r="H298" s="121" t="str">
        <f t="shared" si="11"/>
        <v>OK</v>
      </c>
      <c r="I298" s="121" t="str">
        <f>IF(AND($C298&gt;0, NOT($C$142&gt;0)), "Row " &amp; ROW($C$142) &amp; " should be positive!", "OK")</f>
        <v>OK</v>
      </c>
    </row>
    <row r="299" spans="1:9" x14ac:dyDescent="0.2">
      <c r="A299" s="4" t="s">
        <v>13</v>
      </c>
      <c r="B299" s="5" t="s">
        <v>391</v>
      </c>
      <c r="C299" s="113">
        <v>0</v>
      </c>
      <c r="D299" s="110" t="s">
        <v>634</v>
      </c>
      <c r="E299" s="6"/>
      <c r="G299" s="121" t="str">
        <f t="shared" si="10"/>
        <v>OK</v>
      </c>
      <c r="H299" s="121" t="str">
        <f t="shared" si="11"/>
        <v>OK</v>
      </c>
      <c r="I299" s="121" t="str">
        <f>IF(AND($C299&gt;0, NOT($C$143&gt;0)), "Row " &amp; ROW($C$143) &amp; " should be positive!", "OK")</f>
        <v>OK</v>
      </c>
    </row>
    <row r="300" spans="1:9" x14ac:dyDescent="0.2">
      <c r="A300" s="4" t="s">
        <v>1</v>
      </c>
      <c r="B300" s="5" t="s">
        <v>392</v>
      </c>
      <c r="C300" s="112">
        <f xml:space="preserve"> SUM($C$303, $C$381)</f>
        <v>0</v>
      </c>
      <c r="D300" s="110" t="s">
        <v>634</v>
      </c>
      <c r="E300" s="6"/>
      <c r="F300" s="123">
        <f>SUM($C$300) - SUM($C$303, $C$381)</f>
        <v>0</v>
      </c>
      <c r="G300" s="121" t="str">
        <f t="shared" si="10"/>
        <v>OK</v>
      </c>
      <c r="H300" s="121" t="str">
        <f t="shared" si="11"/>
        <v>OK</v>
      </c>
      <c r="I300" s="121" t="str">
        <f>IF(AND($C300&gt;0, NOT($C$144&gt;0)), "Row " &amp; ROW($C$144) &amp; " should be positive!", "OK")</f>
        <v>OK</v>
      </c>
    </row>
    <row r="301" spans="1:9" x14ac:dyDescent="0.2">
      <c r="A301" s="4" t="s">
        <v>12</v>
      </c>
      <c r="B301" s="5" t="s">
        <v>392</v>
      </c>
      <c r="C301" s="112">
        <f xml:space="preserve"> SUM($C$304, $C$382)</f>
        <v>0</v>
      </c>
      <c r="D301" s="110" t="s">
        <v>634</v>
      </c>
      <c r="E301" s="6"/>
      <c r="F301" s="123">
        <f>SUM($C$301) - SUM($C$304, $C$382)</f>
        <v>0</v>
      </c>
      <c r="G301" s="121" t="str">
        <f t="shared" si="10"/>
        <v>OK</v>
      </c>
      <c r="H301" s="121" t="str">
        <f t="shared" si="11"/>
        <v>OK</v>
      </c>
      <c r="I301" s="121" t="str">
        <f>IF(AND($C301&gt;0, NOT($C$145&gt;0)), "Row " &amp; ROW($C$145) &amp; " should be positive!", "OK")</f>
        <v>OK</v>
      </c>
    </row>
    <row r="302" spans="1:9" x14ac:dyDescent="0.2">
      <c r="A302" s="4" t="s">
        <v>13</v>
      </c>
      <c r="B302" s="5" t="s">
        <v>392</v>
      </c>
      <c r="C302" s="112">
        <f xml:space="preserve"> SUM($C$305, $C$383)</f>
        <v>0</v>
      </c>
      <c r="D302" s="110" t="s">
        <v>634</v>
      </c>
      <c r="E302" s="6"/>
      <c r="F302" s="123">
        <f>SUM($C$302) - SUM($C$305, $C$383)</f>
        <v>0</v>
      </c>
      <c r="G302" s="121" t="str">
        <f t="shared" si="10"/>
        <v>OK</v>
      </c>
      <c r="H302" s="121" t="str">
        <f t="shared" si="11"/>
        <v>OK</v>
      </c>
      <c r="I302" s="121" t="str">
        <f>IF(AND($C302&gt;0, NOT($C$146&gt;0)), "Row " &amp; ROW($C$146) &amp; " should be positive!", "OK")</f>
        <v>OK</v>
      </c>
    </row>
    <row r="303" spans="1:9" x14ac:dyDescent="0.2">
      <c r="A303" s="4" t="s">
        <v>1</v>
      </c>
      <c r="B303" s="5" t="s">
        <v>393</v>
      </c>
      <c r="C303" s="112">
        <f xml:space="preserve"> SUM($C$312, $C$339)</f>
        <v>0</v>
      </c>
      <c r="D303" s="110" t="s">
        <v>634</v>
      </c>
      <c r="E303" s="6"/>
      <c r="F303" s="123">
        <f>SUM($C$303) - SUM($C$306, $C$309)</f>
        <v>0</v>
      </c>
      <c r="G303" s="121" t="str">
        <f t="shared" si="10"/>
        <v>OK</v>
      </c>
      <c r="H303" s="121" t="str">
        <f t="shared" si="11"/>
        <v>OK</v>
      </c>
      <c r="I303" s="121" t="str">
        <f>IF(AND($C303&gt;0, NOT($C$147&gt;0)), "Row " &amp; ROW($C$147) &amp; " should be positive!", "OK")</f>
        <v>OK</v>
      </c>
    </row>
    <row r="304" spans="1:9" x14ac:dyDescent="0.2">
      <c r="A304" s="4" t="s">
        <v>12</v>
      </c>
      <c r="B304" s="5" t="s">
        <v>393</v>
      </c>
      <c r="C304" s="112">
        <f xml:space="preserve"> SUM($C$313, $C$340)</f>
        <v>0</v>
      </c>
      <c r="D304" s="110" t="s">
        <v>634</v>
      </c>
      <c r="E304" s="6"/>
      <c r="F304" s="123">
        <f>SUM($C$304) - SUM($C$307, $C$310)</f>
        <v>0</v>
      </c>
      <c r="G304" s="121" t="str">
        <f t="shared" si="10"/>
        <v>OK</v>
      </c>
      <c r="H304" s="121" t="str">
        <f t="shared" si="11"/>
        <v>OK</v>
      </c>
      <c r="I304" s="121" t="str">
        <f>IF(AND($C304&gt;0, NOT($C$148&gt;0)), "Row " &amp; ROW($C$148) &amp; " should be positive!", "OK")</f>
        <v>OK</v>
      </c>
    </row>
    <row r="305" spans="1:9" x14ac:dyDescent="0.2">
      <c r="A305" s="4" t="s">
        <v>13</v>
      </c>
      <c r="B305" s="5" t="s">
        <v>393</v>
      </c>
      <c r="C305" s="112">
        <f xml:space="preserve"> SUM($C$314, $C$341)</f>
        <v>0</v>
      </c>
      <c r="D305" s="110" t="s">
        <v>634</v>
      </c>
      <c r="E305" s="6"/>
      <c r="F305" s="123">
        <f>SUM($C$305) - SUM($C$308, $C$311)</f>
        <v>0</v>
      </c>
      <c r="G305" s="121" t="str">
        <f t="shared" si="10"/>
        <v>OK</v>
      </c>
      <c r="H305" s="121" t="str">
        <f t="shared" si="11"/>
        <v>OK</v>
      </c>
      <c r="I305" s="121" t="str">
        <f>IF(AND($C305&gt;0, NOT($C$149&gt;0)), "Row " &amp; ROW($C$149) &amp; " should be positive!", "OK")</f>
        <v>OK</v>
      </c>
    </row>
    <row r="306" spans="1:9" x14ac:dyDescent="0.2">
      <c r="A306" s="4" t="s">
        <v>1</v>
      </c>
      <c r="B306" s="5" t="s">
        <v>394</v>
      </c>
      <c r="C306" s="113">
        <v>0</v>
      </c>
      <c r="D306" s="110" t="s">
        <v>634</v>
      </c>
      <c r="E306" s="6"/>
      <c r="F306" s="123">
        <f>SUM($C$303) - SUM($C$312, $C$339)</f>
        <v>0</v>
      </c>
      <c r="G306" s="121" t="str">
        <f t="shared" si="10"/>
        <v>OK</v>
      </c>
      <c r="H306" s="121" t="str">
        <f t="shared" si="11"/>
        <v>OK</v>
      </c>
      <c r="I306" s="121" t="str">
        <f>IF(AND($C306&gt;0, NOT($C$150&gt;0)), "Row " &amp; ROW($C$150) &amp; " should be positive!", "OK")</f>
        <v>OK</v>
      </c>
    </row>
    <row r="307" spans="1:9" x14ac:dyDescent="0.2">
      <c r="A307" s="4" t="s">
        <v>12</v>
      </c>
      <c r="B307" s="5" t="s">
        <v>394</v>
      </c>
      <c r="C307" s="113">
        <v>0</v>
      </c>
      <c r="D307" s="110" t="s">
        <v>634</v>
      </c>
      <c r="E307" s="6"/>
      <c r="F307" s="123">
        <f>SUM($C$304) - SUM($C$313, $C$340)</f>
        <v>0</v>
      </c>
      <c r="G307" s="121" t="str">
        <f t="shared" si="10"/>
        <v>OK</v>
      </c>
      <c r="H307" s="121" t="str">
        <f t="shared" si="11"/>
        <v>OK</v>
      </c>
      <c r="I307" s="121" t="str">
        <f>IF(AND($C307&gt;0, NOT($C$151&gt;0)), "Row " &amp; ROW($C$151) &amp; " should be positive!", "OK")</f>
        <v>OK</v>
      </c>
    </row>
    <row r="308" spans="1:9" x14ac:dyDescent="0.2">
      <c r="A308" s="4" t="s">
        <v>13</v>
      </c>
      <c r="B308" s="5" t="s">
        <v>394</v>
      </c>
      <c r="C308" s="113">
        <v>0</v>
      </c>
      <c r="D308" s="110" t="s">
        <v>634</v>
      </c>
      <c r="E308" s="6"/>
      <c r="F308" s="123">
        <f>SUM($C$305) - SUM($C$314, $C$341)</f>
        <v>0</v>
      </c>
      <c r="G308" s="121" t="str">
        <f t="shared" si="10"/>
        <v>OK</v>
      </c>
      <c r="H308" s="121" t="str">
        <f t="shared" si="11"/>
        <v>OK</v>
      </c>
      <c r="I308" s="121" t="str">
        <f>IF(AND($C308&gt;0, NOT($C$152&gt;0)), "Row " &amp; ROW($C$152) &amp; " should be positive!", "OK")</f>
        <v>OK</v>
      </c>
    </row>
    <row r="309" spans="1:9" x14ac:dyDescent="0.2">
      <c r="A309" s="4" t="s">
        <v>1</v>
      </c>
      <c r="B309" s="5" t="s">
        <v>395</v>
      </c>
      <c r="C309" s="113">
        <v>0</v>
      </c>
      <c r="D309" s="110" t="s">
        <v>634</v>
      </c>
      <c r="E309" s="6"/>
      <c r="G309" s="121" t="str">
        <f t="shared" si="10"/>
        <v>OK</v>
      </c>
      <c r="H309" s="121" t="str">
        <f t="shared" si="11"/>
        <v>OK</v>
      </c>
      <c r="I309" s="121" t="str">
        <f>IF(AND($C309&gt;0, NOT($C$153&gt;0)), "Row " &amp; ROW($C$153) &amp; " should be positive!", "OK")</f>
        <v>OK</v>
      </c>
    </row>
    <row r="310" spans="1:9" x14ac:dyDescent="0.2">
      <c r="A310" s="4" t="s">
        <v>12</v>
      </c>
      <c r="B310" s="5" t="s">
        <v>395</v>
      </c>
      <c r="C310" s="113">
        <v>0</v>
      </c>
      <c r="D310" s="110" t="s">
        <v>634</v>
      </c>
      <c r="E310" s="6"/>
      <c r="G310" s="121" t="str">
        <f t="shared" si="10"/>
        <v>OK</v>
      </c>
      <c r="H310" s="121" t="str">
        <f t="shared" si="11"/>
        <v>OK</v>
      </c>
      <c r="I310" s="121" t="str">
        <f>IF(AND($C310&gt;0, NOT($C$154&gt;0)), "Row " &amp; ROW($C$154) &amp; " should be positive!", "OK")</f>
        <v>OK</v>
      </c>
    </row>
    <row r="311" spans="1:9" x14ac:dyDescent="0.2">
      <c r="A311" s="4" t="s">
        <v>13</v>
      </c>
      <c r="B311" s="5" t="s">
        <v>395</v>
      </c>
      <c r="C311" s="113">
        <v>0</v>
      </c>
      <c r="D311" s="110" t="s">
        <v>634</v>
      </c>
      <c r="E311" s="6"/>
      <c r="G311" s="121" t="str">
        <f t="shared" si="10"/>
        <v>OK</v>
      </c>
      <c r="H311" s="121" t="str">
        <f t="shared" si="11"/>
        <v>OK</v>
      </c>
      <c r="I311" s="121" t="str">
        <f>IF(AND($C311&gt;0, NOT($C$155&gt;0)), "Row " &amp; ROW($C$155) &amp; " should be positive!", "OK")</f>
        <v>OK</v>
      </c>
    </row>
    <row r="312" spans="1:9" x14ac:dyDescent="0.2">
      <c r="A312" s="4" t="s">
        <v>1</v>
      </c>
      <c r="B312" s="5" t="s">
        <v>396</v>
      </c>
      <c r="C312" s="112">
        <f xml:space="preserve"> SUM($C$315, $C$333, $C$336)</f>
        <v>0</v>
      </c>
      <c r="D312" s="110" t="s">
        <v>634</v>
      </c>
      <c r="E312" s="6"/>
      <c r="F312" s="123">
        <f>SUM($C$312) - SUM($C$315, $C$333, $C$336)</f>
        <v>0</v>
      </c>
      <c r="G312" s="121" t="str">
        <f t="shared" si="10"/>
        <v>OK</v>
      </c>
      <c r="H312" s="121" t="str">
        <f t="shared" si="11"/>
        <v>OK</v>
      </c>
      <c r="I312" s="121" t="str">
        <f>IF(AND($C312&gt;0, NOT($C$156&gt;0)), "Row " &amp; ROW($C$156) &amp; " should be positive!", "OK")</f>
        <v>OK</v>
      </c>
    </row>
    <row r="313" spans="1:9" x14ac:dyDescent="0.2">
      <c r="A313" s="4" t="s">
        <v>12</v>
      </c>
      <c r="B313" s="5" t="s">
        <v>396</v>
      </c>
      <c r="C313" s="112">
        <f xml:space="preserve"> SUM($C$316, $C$334, $C$337)</f>
        <v>0</v>
      </c>
      <c r="D313" s="110" t="s">
        <v>634</v>
      </c>
      <c r="E313" s="6"/>
      <c r="F313" s="123">
        <f>SUM($C$313) - SUM($C$316, $C$334, $C$337)</f>
        <v>0</v>
      </c>
      <c r="G313" s="121" t="str">
        <f t="shared" si="10"/>
        <v>OK</v>
      </c>
      <c r="H313" s="121" t="str">
        <f t="shared" si="11"/>
        <v>OK</v>
      </c>
      <c r="I313" s="121" t="str">
        <f>IF(AND($C313&gt;0, NOT($C$157&gt;0)), "Row " &amp; ROW($C$157) &amp; " should be positive!", "OK")</f>
        <v>OK</v>
      </c>
    </row>
    <row r="314" spans="1:9" x14ac:dyDescent="0.2">
      <c r="A314" s="4" t="s">
        <v>13</v>
      </c>
      <c r="B314" s="5" t="s">
        <v>396</v>
      </c>
      <c r="C314" s="112">
        <f xml:space="preserve"> SUM($C$317, $C$335, $C$338)</f>
        <v>0</v>
      </c>
      <c r="D314" s="110" t="s">
        <v>634</v>
      </c>
      <c r="E314" s="6"/>
      <c r="F314" s="123">
        <f>SUM($C$314) - SUM($C$317, $C$335, $C$338)</f>
        <v>0</v>
      </c>
      <c r="G314" s="121" t="str">
        <f t="shared" si="10"/>
        <v>OK</v>
      </c>
      <c r="H314" s="121" t="str">
        <f t="shared" si="11"/>
        <v>OK</v>
      </c>
      <c r="I314" s="121" t="str">
        <f>IF(AND($C314&gt;0, NOT($C$158&gt;0)), "Row " &amp; ROW($C$158) &amp; " should be positive!", "OK")</f>
        <v>OK</v>
      </c>
    </row>
    <row r="315" spans="1:9" x14ac:dyDescent="0.2">
      <c r="A315" s="4" t="s">
        <v>1</v>
      </c>
      <c r="B315" s="5" t="s">
        <v>397</v>
      </c>
      <c r="C315" s="112">
        <f xml:space="preserve"> SUM($C$318, $C$321, $C$324, $C$327, $C$330)</f>
        <v>0</v>
      </c>
      <c r="D315" s="110" t="s">
        <v>634</v>
      </c>
      <c r="E315" s="6"/>
      <c r="F315" s="123">
        <f>SUM($C$315) - SUM($C$318, $C$321, $C$324, $C$327, $C$330)</f>
        <v>0</v>
      </c>
      <c r="G315" s="121" t="str">
        <f t="shared" si="10"/>
        <v>OK</v>
      </c>
      <c r="H315" s="121" t="str">
        <f t="shared" si="11"/>
        <v>OK</v>
      </c>
      <c r="I315" s="121" t="str">
        <f>IF(AND($C315&gt;0, NOT($C$159&gt;0)), "Row " &amp; ROW($C$159) &amp; " should be positive!", "OK")</f>
        <v>OK</v>
      </c>
    </row>
    <row r="316" spans="1:9" x14ac:dyDescent="0.2">
      <c r="A316" s="4" t="s">
        <v>12</v>
      </c>
      <c r="B316" s="5" t="s">
        <v>397</v>
      </c>
      <c r="C316" s="112">
        <f xml:space="preserve"> SUM($C$319, $C$322, $C$325, $C$328, $C$331)</f>
        <v>0</v>
      </c>
      <c r="D316" s="110" t="s">
        <v>634</v>
      </c>
      <c r="E316" s="6"/>
      <c r="F316" s="123">
        <f>SUM($C$316) - SUM($C$319, $C$322, $C$325, $C$328, $C$331)</f>
        <v>0</v>
      </c>
      <c r="G316" s="121" t="str">
        <f t="shared" si="10"/>
        <v>OK</v>
      </c>
      <c r="H316" s="121" t="str">
        <f t="shared" si="11"/>
        <v>OK</v>
      </c>
      <c r="I316" s="121" t="str">
        <f>IF(AND($C316&gt;0, NOT($C$160&gt;0)), "Row " &amp; ROW($C$160) &amp; " should be positive!", "OK")</f>
        <v>OK</v>
      </c>
    </row>
    <row r="317" spans="1:9" x14ac:dyDescent="0.2">
      <c r="A317" s="4" t="s">
        <v>13</v>
      </c>
      <c r="B317" s="5" t="s">
        <v>397</v>
      </c>
      <c r="C317" s="112">
        <f xml:space="preserve"> SUM($C$320, $C$323, $C$326, $C$329, $C$332)</f>
        <v>0</v>
      </c>
      <c r="D317" s="110" t="s">
        <v>634</v>
      </c>
      <c r="E317" s="6"/>
      <c r="F317" s="123">
        <f>SUM($C$317) - SUM($C$320, $C$323, $C$326, $C$329, $C$332)</f>
        <v>0</v>
      </c>
      <c r="G317" s="121" t="str">
        <f t="shared" si="10"/>
        <v>OK</v>
      </c>
      <c r="H317" s="121" t="str">
        <f t="shared" si="11"/>
        <v>OK</v>
      </c>
      <c r="I317" s="121" t="str">
        <f>IF(AND($C317&gt;0, NOT($C$161&gt;0)), "Row " &amp; ROW($C$161) &amp; " should be positive!", "OK")</f>
        <v>OK</v>
      </c>
    </row>
    <row r="318" spans="1:9" x14ac:dyDescent="0.2">
      <c r="A318" s="4" t="s">
        <v>1</v>
      </c>
      <c r="B318" s="5" t="s">
        <v>398</v>
      </c>
      <c r="C318" s="113">
        <v>0</v>
      </c>
      <c r="D318" s="110" t="s">
        <v>634</v>
      </c>
      <c r="E318" s="6"/>
      <c r="G318" s="121" t="str">
        <f t="shared" si="10"/>
        <v>OK</v>
      </c>
      <c r="H318" s="121" t="str">
        <f t="shared" si="11"/>
        <v>OK</v>
      </c>
      <c r="I318" s="121" t="str">
        <f>IF(AND($C318&gt;0, NOT($C$162&gt;0)), "Row " &amp; ROW($C$162) &amp; " should be positive!", "OK")</f>
        <v>OK</v>
      </c>
    </row>
    <row r="319" spans="1:9" x14ac:dyDescent="0.2">
      <c r="A319" s="4" t="s">
        <v>12</v>
      </c>
      <c r="B319" s="5" t="s">
        <v>398</v>
      </c>
      <c r="C319" s="113">
        <v>0</v>
      </c>
      <c r="D319" s="110" t="s">
        <v>634</v>
      </c>
      <c r="E319" s="6"/>
      <c r="G319" s="121" t="str">
        <f t="shared" si="10"/>
        <v>OK</v>
      </c>
      <c r="H319" s="121" t="str">
        <f t="shared" si="11"/>
        <v>OK</v>
      </c>
      <c r="I319" s="121" t="str">
        <f>IF(AND($C319&gt;0, NOT($C$163&gt;0)), "Row " &amp; ROW($C$163) &amp; " should be positive!", "OK")</f>
        <v>OK</v>
      </c>
    </row>
    <row r="320" spans="1:9" x14ac:dyDescent="0.2">
      <c r="A320" s="4" t="s">
        <v>13</v>
      </c>
      <c r="B320" s="5" t="s">
        <v>398</v>
      </c>
      <c r="C320" s="113">
        <v>0</v>
      </c>
      <c r="D320" s="110" t="s">
        <v>634</v>
      </c>
      <c r="E320" s="6"/>
      <c r="G320" s="121" t="str">
        <f t="shared" si="10"/>
        <v>OK</v>
      </c>
      <c r="H320" s="121" t="str">
        <f t="shared" si="11"/>
        <v>OK</v>
      </c>
      <c r="I320" s="121" t="str">
        <f>IF(AND($C320&gt;0, NOT($C$164&gt;0)), "Row " &amp; ROW($C$164) &amp; " should be positive!", "OK")</f>
        <v>OK</v>
      </c>
    </row>
    <row r="321" spans="1:9" x14ac:dyDescent="0.2">
      <c r="A321" s="4" t="s">
        <v>1</v>
      </c>
      <c r="B321" s="5" t="s">
        <v>399</v>
      </c>
      <c r="C321" s="113">
        <v>0</v>
      </c>
      <c r="D321" s="110" t="s">
        <v>634</v>
      </c>
      <c r="E321" s="6"/>
      <c r="G321" s="121" t="str">
        <f t="shared" si="10"/>
        <v>OK</v>
      </c>
      <c r="H321" s="121" t="str">
        <f t="shared" si="11"/>
        <v>OK</v>
      </c>
      <c r="I321" s="121" t="str">
        <f>IF(AND($C321&gt;0, NOT($C$165&gt;0)), "Row " &amp; ROW($C$165) &amp; " should be positive!", "OK")</f>
        <v>OK</v>
      </c>
    </row>
    <row r="322" spans="1:9" x14ac:dyDescent="0.2">
      <c r="A322" s="4" t="s">
        <v>12</v>
      </c>
      <c r="B322" s="5" t="s">
        <v>399</v>
      </c>
      <c r="C322" s="113">
        <v>0</v>
      </c>
      <c r="D322" s="110" t="s">
        <v>634</v>
      </c>
      <c r="E322" s="6"/>
      <c r="G322" s="121" t="str">
        <f t="shared" si="10"/>
        <v>OK</v>
      </c>
      <c r="H322" s="121" t="str">
        <f t="shared" si="11"/>
        <v>OK</v>
      </c>
      <c r="I322" s="121" t="str">
        <f>IF(AND($C322&gt;0, NOT($C$166&gt;0)), "Row " &amp; ROW($C$166) &amp; " should be positive!", "OK")</f>
        <v>OK</v>
      </c>
    </row>
    <row r="323" spans="1:9" x14ac:dyDescent="0.2">
      <c r="A323" s="4" t="s">
        <v>13</v>
      </c>
      <c r="B323" s="5" t="s">
        <v>399</v>
      </c>
      <c r="C323" s="113">
        <v>0</v>
      </c>
      <c r="D323" s="110" t="s">
        <v>634</v>
      </c>
      <c r="E323" s="6"/>
      <c r="G323" s="121" t="str">
        <f t="shared" si="10"/>
        <v>OK</v>
      </c>
      <c r="H323" s="121" t="str">
        <f t="shared" si="11"/>
        <v>OK</v>
      </c>
      <c r="I323" s="121" t="str">
        <f>IF(AND($C323&gt;0, NOT($C$167&gt;0)), "Row " &amp; ROW($C$167) &amp; " should be positive!", "OK")</f>
        <v>OK</v>
      </c>
    </row>
    <row r="324" spans="1:9" x14ac:dyDescent="0.2">
      <c r="A324" s="4" t="s">
        <v>1</v>
      </c>
      <c r="B324" s="5" t="s">
        <v>400</v>
      </c>
      <c r="C324" s="113">
        <v>0</v>
      </c>
      <c r="D324" s="110" t="s">
        <v>634</v>
      </c>
      <c r="E324" s="6"/>
      <c r="G324" s="121" t="str">
        <f t="shared" si="10"/>
        <v>OK</v>
      </c>
      <c r="H324" s="121" t="str">
        <f t="shared" si="11"/>
        <v>OK</v>
      </c>
      <c r="I324" s="121" t="str">
        <f>IF(AND($C324&gt;0, NOT($C$168&gt;0)), "Row " &amp; ROW($C$168) &amp; " should be positive!", "OK")</f>
        <v>OK</v>
      </c>
    </row>
    <row r="325" spans="1:9" x14ac:dyDescent="0.2">
      <c r="A325" s="4" t="s">
        <v>12</v>
      </c>
      <c r="B325" s="5" t="s">
        <v>400</v>
      </c>
      <c r="C325" s="113">
        <v>0</v>
      </c>
      <c r="D325" s="110" t="s">
        <v>634</v>
      </c>
      <c r="E325" s="6"/>
      <c r="G325" s="121" t="str">
        <f t="shared" si="10"/>
        <v>OK</v>
      </c>
      <c r="H325" s="121" t="str">
        <f t="shared" si="11"/>
        <v>OK</v>
      </c>
      <c r="I325" s="121" t="str">
        <f>IF(AND($C325&gt;0, NOT($C$169&gt;0)), "Row " &amp; ROW($C$169) &amp; " should be positive!", "OK")</f>
        <v>OK</v>
      </c>
    </row>
    <row r="326" spans="1:9" x14ac:dyDescent="0.2">
      <c r="A326" s="4" t="s">
        <v>13</v>
      </c>
      <c r="B326" s="5" t="s">
        <v>400</v>
      </c>
      <c r="C326" s="113">
        <v>0</v>
      </c>
      <c r="D326" s="110" t="s">
        <v>634</v>
      </c>
      <c r="E326" s="6"/>
      <c r="G326" s="121" t="str">
        <f t="shared" ref="G326:G389" si="12">IF(OR(ISBLANK($C326), ISBLANK($D326)), "missing", "OK")</f>
        <v>OK</v>
      </c>
      <c r="H326" s="121" t="str">
        <f t="shared" si="11"/>
        <v>OK</v>
      </c>
      <c r="I326" s="121" t="str">
        <f>IF(AND($C326&gt;0, NOT($C$170&gt;0)), "Row " &amp; ROW($C$170) &amp; " should be positive!", "OK")</f>
        <v>OK</v>
      </c>
    </row>
    <row r="327" spans="1:9" x14ac:dyDescent="0.2">
      <c r="A327" s="4" t="s">
        <v>1</v>
      </c>
      <c r="B327" s="5" t="s">
        <v>401</v>
      </c>
      <c r="C327" s="113">
        <v>0</v>
      </c>
      <c r="D327" s="110" t="s">
        <v>634</v>
      </c>
      <c r="E327" s="6"/>
      <c r="G327" s="121" t="str">
        <f t="shared" si="12"/>
        <v>OK</v>
      </c>
      <c r="H327" s="121" t="str">
        <f t="shared" si="11"/>
        <v>OK</v>
      </c>
      <c r="I327" s="121" t="str">
        <f>IF(AND($C327&gt;0, NOT($C$171&gt;0)), "Row " &amp; ROW($C$171) &amp; " should be positive!", "OK")</f>
        <v>OK</v>
      </c>
    </row>
    <row r="328" spans="1:9" x14ac:dyDescent="0.2">
      <c r="A328" s="4" t="s">
        <v>12</v>
      </c>
      <c r="B328" s="5" t="s">
        <v>401</v>
      </c>
      <c r="C328" s="113">
        <v>0</v>
      </c>
      <c r="D328" s="110" t="s">
        <v>634</v>
      </c>
      <c r="E328" s="6"/>
      <c r="G328" s="121" t="str">
        <f t="shared" si="12"/>
        <v>OK</v>
      </c>
      <c r="H328" s="121" t="str">
        <f t="shared" si="11"/>
        <v>OK</v>
      </c>
      <c r="I328" s="121" t="str">
        <f>IF(AND($C328&gt;0, NOT($C$172&gt;0)), "Row " &amp; ROW($C$172) &amp; " should be positive!", "OK")</f>
        <v>OK</v>
      </c>
    </row>
    <row r="329" spans="1:9" x14ac:dyDescent="0.2">
      <c r="A329" s="4" t="s">
        <v>13</v>
      </c>
      <c r="B329" s="5" t="s">
        <v>401</v>
      </c>
      <c r="C329" s="113">
        <v>0</v>
      </c>
      <c r="D329" s="110" t="s">
        <v>634</v>
      </c>
      <c r="E329" s="6"/>
      <c r="G329" s="121" t="str">
        <f t="shared" si="12"/>
        <v>OK</v>
      </c>
      <c r="H329" s="121" t="str">
        <f t="shared" si="11"/>
        <v>OK</v>
      </c>
      <c r="I329" s="121" t="str">
        <f>IF(AND($C329&gt;0, NOT($C$173&gt;0)), "Row " &amp; ROW($C$173) &amp; " should be positive!", "OK")</f>
        <v>OK</v>
      </c>
    </row>
    <row r="330" spans="1:9" x14ac:dyDescent="0.2">
      <c r="A330" s="4" t="s">
        <v>1</v>
      </c>
      <c r="B330" s="5" t="s">
        <v>402</v>
      </c>
      <c r="C330" s="113">
        <v>0</v>
      </c>
      <c r="D330" s="110" t="s">
        <v>634</v>
      </c>
      <c r="E330" s="6"/>
      <c r="G330" s="121" t="str">
        <f t="shared" si="12"/>
        <v>OK</v>
      </c>
      <c r="H330" s="121" t="str">
        <f t="shared" ref="H330:H393" si="13">IF(AND($C330&gt;0, $D330= "NA"), "Flag should be OK", "OK")</f>
        <v>OK</v>
      </c>
      <c r="I330" s="121" t="str">
        <f>IF(AND($C330&gt;0, NOT($C$174&gt;0)), "Row " &amp; ROW($C$174) &amp; " should be positive!", "OK")</f>
        <v>OK</v>
      </c>
    </row>
    <row r="331" spans="1:9" x14ac:dyDescent="0.2">
      <c r="A331" s="4" t="s">
        <v>12</v>
      </c>
      <c r="B331" s="5" t="s">
        <v>402</v>
      </c>
      <c r="C331" s="113">
        <v>0</v>
      </c>
      <c r="D331" s="110" t="s">
        <v>634</v>
      </c>
      <c r="E331" s="6"/>
      <c r="G331" s="121" t="str">
        <f t="shared" si="12"/>
        <v>OK</v>
      </c>
      <c r="H331" s="121" t="str">
        <f t="shared" si="13"/>
        <v>OK</v>
      </c>
      <c r="I331" s="121" t="str">
        <f>IF(AND($C331&gt;0, NOT($C$175&gt;0)), "Row " &amp; ROW($C$175) &amp; " should be positive!", "OK")</f>
        <v>OK</v>
      </c>
    </row>
    <row r="332" spans="1:9" x14ac:dyDescent="0.2">
      <c r="A332" s="4" t="s">
        <v>13</v>
      </c>
      <c r="B332" s="5" t="s">
        <v>402</v>
      </c>
      <c r="C332" s="113">
        <v>0</v>
      </c>
      <c r="D332" s="110" t="s">
        <v>634</v>
      </c>
      <c r="E332" s="6"/>
      <c r="G332" s="121" t="str">
        <f t="shared" si="12"/>
        <v>OK</v>
      </c>
      <c r="H332" s="121" t="str">
        <f t="shared" si="13"/>
        <v>OK</v>
      </c>
      <c r="I332" s="121" t="str">
        <f>IF(AND($C332&gt;0, NOT($C$176&gt;0)), "Row " &amp; ROW($C$176) &amp; " should be positive!", "OK")</f>
        <v>OK</v>
      </c>
    </row>
    <row r="333" spans="1:9" x14ac:dyDescent="0.2">
      <c r="A333" s="4" t="s">
        <v>1</v>
      </c>
      <c r="B333" s="5" t="s">
        <v>403</v>
      </c>
      <c r="C333" s="113">
        <v>0</v>
      </c>
      <c r="D333" s="110" t="s">
        <v>634</v>
      </c>
      <c r="E333" s="6"/>
      <c r="G333" s="121" t="str">
        <f t="shared" si="12"/>
        <v>OK</v>
      </c>
      <c r="H333" s="121" t="str">
        <f t="shared" si="13"/>
        <v>OK</v>
      </c>
      <c r="I333" s="121" t="str">
        <f>IF(AND($C333&gt;0, NOT($C$177&gt;0)), "Row " &amp; ROW($C$177) &amp; " should be positive!", "OK")</f>
        <v>OK</v>
      </c>
    </row>
    <row r="334" spans="1:9" x14ac:dyDescent="0.2">
      <c r="A334" s="4" t="s">
        <v>12</v>
      </c>
      <c r="B334" s="5" t="s">
        <v>403</v>
      </c>
      <c r="C334" s="113">
        <v>0</v>
      </c>
      <c r="D334" s="110" t="s">
        <v>634</v>
      </c>
      <c r="E334" s="6"/>
      <c r="G334" s="121" t="str">
        <f t="shared" si="12"/>
        <v>OK</v>
      </c>
      <c r="H334" s="121" t="str">
        <f t="shared" si="13"/>
        <v>OK</v>
      </c>
      <c r="I334" s="121" t="str">
        <f>IF(AND($C334&gt;0, NOT($C$178&gt;0)), "Row " &amp; ROW($C$178) &amp; " should be positive!", "OK")</f>
        <v>OK</v>
      </c>
    </row>
    <row r="335" spans="1:9" x14ac:dyDescent="0.2">
      <c r="A335" s="4" t="s">
        <v>13</v>
      </c>
      <c r="B335" s="5" t="s">
        <v>403</v>
      </c>
      <c r="C335" s="113">
        <v>0</v>
      </c>
      <c r="D335" s="110" t="s">
        <v>634</v>
      </c>
      <c r="E335" s="6"/>
      <c r="G335" s="121" t="str">
        <f t="shared" si="12"/>
        <v>OK</v>
      </c>
      <c r="H335" s="121" t="str">
        <f t="shared" si="13"/>
        <v>OK</v>
      </c>
      <c r="I335" s="121" t="str">
        <f>IF(AND($C335&gt;0, NOT($C$179&gt;0)), "Row " &amp; ROW($C$179) &amp; " should be positive!", "OK")</f>
        <v>OK</v>
      </c>
    </row>
    <row r="336" spans="1:9" x14ac:dyDescent="0.2">
      <c r="A336" s="4" t="s">
        <v>1</v>
      </c>
      <c r="B336" s="5" t="s">
        <v>404</v>
      </c>
      <c r="C336" s="113">
        <v>0</v>
      </c>
      <c r="D336" s="110" t="s">
        <v>634</v>
      </c>
      <c r="E336" s="6"/>
      <c r="G336" s="121" t="str">
        <f t="shared" si="12"/>
        <v>OK</v>
      </c>
      <c r="H336" s="121" t="str">
        <f t="shared" si="13"/>
        <v>OK</v>
      </c>
      <c r="I336" s="121" t="str">
        <f>IF(AND($C336&gt;0, NOT($C$180&gt;0)), "Row " &amp; ROW($C$180) &amp; " should be positive!", "OK")</f>
        <v>OK</v>
      </c>
    </row>
    <row r="337" spans="1:9" x14ac:dyDescent="0.2">
      <c r="A337" s="4" t="s">
        <v>12</v>
      </c>
      <c r="B337" s="5" t="s">
        <v>404</v>
      </c>
      <c r="C337" s="113">
        <v>0</v>
      </c>
      <c r="D337" s="110" t="s">
        <v>634</v>
      </c>
      <c r="E337" s="6"/>
      <c r="G337" s="121" t="str">
        <f t="shared" si="12"/>
        <v>OK</v>
      </c>
      <c r="H337" s="121" t="str">
        <f t="shared" si="13"/>
        <v>OK</v>
      </c>
      <c r="I337" s="121" t="str">
        <f>IF(AND($C337&gt;0, NOT($C$181&gt;0)), "Row " &amp; ROW($C$181) &amp; " should be positive!", "OK")</f>
        <v>OK</v>
      </c>
    </row>
    <row r="338" spans="1:9" x14ac:dyDescent="0.2">
      <c r="A338" s="4" t="s">
        <v>13</v>
      </c>
      <c r="B338" s="5" t="s">
        <v>404</v>
      </c>
      <c r="C338" s="113">
        <v>0</v>
      </c>
      <c r="D338" s="110" t="s">
        <v>634</v>
      </c>
      <c r="E338" s="6"/>
      <c r="G338" s="121" t="str">
        <f t="shared" si="12"/>
        <v>OK</v>
      </c>
      <c r="H338" s="121" t="str">
        <f t="shared" si="13"/>
        <v>OK</v>
      </c>
      <c r="I338" s="121" t="str">
        <f>IF(AND($C338&gt;0, NOT($C$182&gt;0)), "Row " &amp; ROW($C$182) &amp; " should be positive!", "OK")</f>
        <v>OK</v>
      </c>
    </row>
    <row r="339" spans="1:9" x14ac:dyDescent="0.2">
      <c r="A339" s="4" t="s">
        <v>1</v>
      </c>
      <c r="B339" s="5" t="s">
        <v>405</v>
      </c>
      <c r="C339" s="112">
        <f xml:space="preserve"> SUM($C$366, $C$369, $C$372, $C$375, $C$378)</f>
        <v>0</v>
      </c>
      <c r="D339" s="110" t="s">
        <v>634</v>
      </c>
      <c r="E339" s="6"/>
      <c r="F339" s="123">
        <f>SUM($C$339) - SUM($C$342, $C$360, $C$363)</f>
        <v>0</v>
      </c>
      <c r="G339" s="121" t="str">
        <f t="shared" si="12"/>
        <v>OK</v>
      </c>
      <c r="H339" s="121" t="str">
        <f t="shared" si="13"/>
        <v>OK</v>
      </c>
      <c r="I339" s="121" t="str">
        <f>IF(AND($C339&gt;0, NOT($C$183&gt;0)), "Row " &amp; ROW($C$183) &amp; " should be positive!", "OK")</f>
        <v>OK</v>
      </c>
    </row>
    <row r="340" spans="1:9" x14ac:dyDescent="0.2">
      <c r="A340" s="4" t="s">
        <v>12</v>
      </c>
      <c r="B340" s="5" t="s">
        <v>405</v>
      </c>
      <c r="C340" s="112">
        <f xml:space="preserve"> SUM($C$367, $C$370, $C$373, $C$376, $C$379)</f>
        <v>0</v>
      </c>
      <c r="D340" s="110" t="s">
        <v>634</v>
      </c>
      <c r="E340" s="6"/>
      <c r="F340" s="123">
        <f>SUM($C$340) - SUM($C$343, $C$361, $C$364)</f>
        <v>0</v>
      </c>
      <c r="G340" s="121" t="str">
        <f t="shared" si="12"/>
        <v>OK</v>
      </c>
      <c r="H340" s="121" t="str">
        <f t="shared" si="13"/>
        <v>OK</v>
      </c>
      <c r="I340" s="121" t="str">
        <f>IF(AND($C340&gt;0, NOT($C$184&gt;0)), "Row " &amp; ROW($C$184) &amp; " should be positive!", "OK")</f>
        <v>OK</v>
      </c>
    </row>
    <row r="341" spans="1:9" x14ac:dyDescent="0.2">
      <c r="A341" s="4" t="s">
        <v>13</v>
      </c>
      <c r="B341" s="5" t="s">
        <v>405</v>
      </c>
      <c r="C341" s="112">
        <f xml:space="preserve"> SUM($C$368, $C$371, $C$374, $C$377, $C$380)</f>
        <v>0</v>
      </c>
      <c r="D341" s="110" t="s">
        <v>634</v>
      </c>
      <c r="E341" s="6"/>
      <c r="F341" s="123">
        <f>SUM($C$341) - SUM($C$344, $C$362, $C$365)</f>
        <v>0</v>
      </c>
      <c r="G341" s="121" t="str">
        <f t="shared" si="12"/>
        <v>OK</v>
      </c>
      <c r="H341" s="121" t="str">
        <f t="shared" si="13"/>
        <v>OK</v>
      </c>
      <c r="I341" s="121" t="str">
        <f>IF(AND($C341&gt;0, NOT($C$185&gt;0)), "Row " &amp; ROW($C$185) &amp; " should be positive!", "OK")</f>
        <v>OK</v>
      </c>
    </row>
    <row r="342" spans="1:9" x14ac:dyDescent="0.2">
      <c r="A342" s="4" t="s">
        <v>1</v>
      </c>
      <c r="B342" s="5" t="s">
        <v>406</v>
      </c>
      <c r="C342" s="112">
        <f xml:space="preserve"> SUM($C$345, $C$348, $C$351, $C$354, $C$357)</f>
        <v>0</v>
      </c>
      <c r="D342" s="110" t="s">
        <v>634</v>
      </c>
      <c r="E342" s="6"/>
      <c r="F342" s="123">
        <f>SUM($C$339) - SUM($C$366, $C$369, $C$372, $C$375, $C$378)</f>
        <v>0</v>
      </c>
      <c r="G342" s="121" t="str">
        <f t="shared" si="12"/>
        <v>OK</v>
      </c>
      <c r="H342" s="121" t="str">
        <f t="shared" si="13"/>
        <v>OK</v>
      </c>
      <c r="I342" s="121" t="str">
        <f>IF(AND($C342&gt;0, NOT($C$186&gt;0)), "Row " &amp; ROW($C$186) &amp; " should be positive!", "OK")</f>
        <v>OK</v>
      </c>
    </row>
    <row r="343" spans="1:9" x14ac:dyDescent="0.2">
      <c r="A343" s="4" t="s">
        <v>12</v>
      </c>
      <c r="B343" s="5" t="s">
        <v>406</v>
      </c>
      <c r="C343" s="112">
        <f xml:space="preserve"> SUM($C$346, $C$349, $C$352, $C$355, $C$358)</f>
        <v>0</v>
      </c>
      <c r="D343" s="110" t="s">
        <v>634</v>
      </c>
      <c r="E343" s="6"/>
      <c r="F343" s="123">
        <f>SUM($C$340) - SUM($C$367, $C$370, $C$373, $C$376, $C$379)</f>
        <v>0</v>
      </c>
      <c r="G343" s="121" t="str">
        <f t="shared" si="12"/>
        <v>OK</v>
      </c>
      <c r="H343" s="121" t="str">
        <f t="shared" si="13"/>
        <v>OK</v>
      </c>
      <c r="I343" s="121" t="str">
        <f>IF(AND($C343&gt;0, NOT($C$187&gt;0)), "Row " &amp; ROW($C$187) &amp; " should be positive!", "OK")</f>
        <v>OK</v>
      </c>
    </row>
    <row r="344" spans="1:9" x14ac:dyDescent="0.2">
      <c r="A344" s="4" t="s">
        <v>13</v>
      </c>
      <c r="B344" s="5" t="s">
        <v>406</v>
      </c>
      <c r="C344" s="112">
        <f xml:space="preserve"> SUM($C$347, $C$350, $C$353, $C$356, $C$359)</f>
        <v>0</v>
      </c>
      <c r="D344" s="110" t="s">
        <v>634</v>
      </c>
      <c r="E344" s="6"/>
      <c r="F344" s="123">
        <f>SUM($C$341) - SUM($C$368, $C$371, $C$374, $C$377, $C$380)</f>
        <v>0</v>
      </c>
      <c r="G344" s="121" t="str">
        <f t="shared" si="12"/>
        <v>OK</v>
      </c>
      <c r="H344" s="121" t="str">
        <f t="shared" si="13"/>
        <v>OK</v>
      </c>
      <c r="I344" s="121" t="str">
        <f>IF(AND($C344&gt;0, NOT($C$188&gt;0)), "Row " &amp; ROW($C$188) &amp; " should be positive!", "OK")</f>
        <v>OK</v>
      </c>
    </row>
    <row r="345" spans="1:9" x14ac:dyDescent="0.2">
      <c r="A345" s="4" t="s">
        <v>1</v>
      </c>
      <c r="B345" s="5" t="s">
        <v>407</v>
      </c>
      <c r="C345" s="113">
        <v>0</v>
      </c>
      <c r="D345" s="110" t="s">
        <v>634</v>
      </c>
      <c r="E345" s="6"/>
      <c r="F345" s="123">
        <f>SUM($C$342) - SUM($C$345, $C$348, $C$351, $C$354, $C$357)</f>
        <v>0</v>
      </c>
      <c r="G345" s="121" t="str">
        <f t="shared" si="12"/>
        <v>OK</v>
      </c>
      <c r="H345" s="121" t="str">
        <f t="shared" si="13"/>
        <v>OK</v>
      </c>
      <c r="I345" s="121" t="str">
        <f>IF(AND($C345&gt;0, NOT($C$189&gt;0)), "Row " &amp; ROW($C$189) &amp; " should be positive!", "OK")</f>
        <v>OK</v>
      </c>
    </row>
    <row r="346" spans="1:9" x14ac:dyDescent="0.2">
      <c r="A346" s="4" t="s">
        <v>12</v>
      </c>
      <c r="B346" s="5" t="s">
        <v>407</v>
      </c>
      <c r="C346" s="113">
        <v>0</v>
      </c>
      <c r="D346" s="110" t="s">
        <v>634</v>
      </c>
      <c r="E346" s="6"/>
      <c r="F346" s="123">
        <f>SUM($C$343) - SUM($C$346, $C$349, $C$352, $C$355, $C$358)</f>
        <v>0</v>
      </c>
      <c r="G346" s="121" t="str">
        <f t="shared" si="12"/>
        <v>OK</v>
      </c>
      <c r="H346" s="121" t="str">
        <f t="shared" si="13"/>
        <v>OK</v>
      </c>
      <c r="I346" s="121" t="str">
        <f>IF(AND($C346&gt;0, NOT($C$190&gt;0)), "Row " &amp; ROW($C$190) &amp; " should be positive!", "OK")</f>
        <v>OK</v>
      </c>
    </row>
    <row r="347" spans="1:9" x14ac:dyDescent="0.2">
      <c r="A347" s="4" t="s">
        <v>13</v>
      </c>
      <c r="B347" s="5" t="s">
        <v>407</v>
      </c>
      <c r="C347" s="113">
        <v>0</v>
      </c>
      <c r="D347" s="110" t="s">
        <v>634</v>
      </c>
      <c r="E347" s="6"/>
      <c r="F347" s="123">
        <f>SUM($C$344) - SUM($C$347, $C$350, $C$353, $C$356, $C$359)</f>
        <v>0</v>
      </c>
      <c r="G347" s="121" t="str">
        <f t="shared" si="12"/>
        <v>OK</v>
      </c>
      <c r="H347" s="121" t="str">
        <f t="shared" si="13"/>
        <v>OK</v>
      </c>
      <c r="I347" s="121" t="str">
        <f>IF(AND($C347&gt;0, NOT($C$191&gt;0)), "Row " &amp; ROW($C$191) &amp; " should be positive!", "OK")</f>
        <v>OK</v>
      </c>
    </row>
    <row r="348" spans="1:9" x14ac:dyDescent="0.2">
      <c r="A348" s="4" t="s">
        <v>1</v>
      </c>
      <c r="B348" s="5" t="s">
        <v>408</v>
      </c>
      <c r="C348" s="113">
        <v>0</v>
      </c>
      <c r="D348" s="110" t="s">
        <v>634</v>
      </c>
      <c r="E348" s="6"/>
      <c r="G348" s="121" t="str">
        <f t="shared" si="12"/>
        <v>OK</v>
      </c>
      <c r="H348" s="121" t="str">
        <f t="shared" si="13"/>
        <v>OK</v>
      </c>
      <c r="I348" s="121" t="str">
        <f>IF(AND($C348&gt;0, NOT($C$192&gt;0)), "Row " &amp; ROW($C$192) &amp; " should be positive!", "OK")</f>
        <v>OK</v>
      </c>
    </row>
    <row r="349" spans="1:9" x14ac:dyDescent="0.2">
      <c r="A349" s="4" t="s">
        <v>12</v>
      </c>
      <c r="B349" s="5" t="s">
        <v>408</v>
      </c>
      <c r="C349" s="113">
        <v>0</v>
      </c>
      <c r="D349" s="110" t="s">
        <v>634</v>
      </c>
      <c r="E349" s="6"/>
      <c r="G349" s="121" t="str">
        <f t="shared" si="12"/>
        <v>OK</v>
      </c>
      <c r="H349" s="121" t="str">
        <f t="shared" si="13"/>
        <v>OK</v>
      </c>
      <c r="I349" s="121" t="str">
        <f>IF(AND($C349&gt;0, NOT($C$193&gt;0)), "Row " &amp; ROW($C$193) &amp; " should be positive!", "OK")</f>
        <v>OK</v>
      </c>
    </row>
    <row r="350" spans="1:9" x14ac:dyDescent="0.2">
      <c r="A350" s="4" t="s">
        <v>13</v>
      </c>
      <c r="B350" s="5" t="s">
        <v>408</v>
      </c>
      <c r="C350" s="113">
        <v>0</v>
      </c>
      <c r="D350" s="110" t="s">
        <v>634</v>
      </c>
      <c r="E350" s="6"/>
      <c r="G350" s="121" t="str">
        <f t="shared" si="12"/>
        <v>OK</v>
      </c>
      <c r="H350" s="121" t="str">
        <f t="shared" si="13"/>
        <v>OK</v>
      </c>
      <c r="I350" s="121" t="str">
        <f>IF(AND($C350&gt;0, NOT($C$194&gt;0)), "Row " &amp; ROW($C$194) &amp; " should be positive!", "OK")</f>
        <v>OK</v>
      </c>
    </row>
    <row r="351" spans="1:9" x14ac:dyDescent="0.2">
      <c r="A351" s="4" t="s">
        <v>1</v>
      </c>
      <c r="B351" s="5" t="s">
        <v>409</v>
      </c>
      <c r="C351" s="113">
        <v>0</v>
      </c>
      <c r="D351" s="110" t="s">
        <v>634</v>
      </c>
      <c r="E351" s="6"/>
      <c r="G351" s="121" t="str">
        <f t="shared" si="12"/>
        <v>OK</v>
      </c>
      <c r="H351" s="121" t="str">
        <f t="shared" si="13"/>
        <v>OK</v>
      </c>
      <c r="I351" s="121" t="str">
        <f>IF(AND($C351&gt;0, NOT($C$195&gt;0)), "Row " &amp; ROW($C$195) &amp; " should be positive!", "OK")</f>
        <v>OK</v>
      </c>
    </row>
    <row r="352" spans="1:9" x14ac:dyDescent="0.2">
      <c r="A352" s="4" t="s">
        <v>12</v>
      </c>
      <c r="B352" s="5" t="s">
        <v>409</v>
      </c>
      <c r="C352" s="113">
        <v>0</v>
      </c>
      <c r="D352" s="110" t="s">
        <v>634</v>
      </c>
      <c r="E352" s="6"/>
      <c r="G352" s="121" t="str">
        <f t="shared" si="12"/>
        <v>OK</v>
      </c>
      <c r="H352" s="121" t="str">
        <f t="shared" si="13"/>
        <v>OK</v>
      </c>
      <c r="I352" s="121" t="str">
        <f>IF(AND($C352&gt;0, NOT($C$196&gt;0)), "Row " &amp; ROW($C$196) &amp; " should be positive!", "OK")</f>
        <v>OK</v>
      </c>
    </row>
    <row r="353" spans="1:9" x14ac:dyDescent="0.2">
      <c r="A353" s="4" t="s">
        <v>13</v>
      </c>
      <c r="B353" s="5" t="s">
        <v>409</v>
      </c>
      <c r="C353" s="113">
        <v>0</v>
      </c>
      <c r="D353" s="110" t="s">
        <v>634</v>
      </c>
      <c r="E353" s="6"/>
      <c r="G353" s="121" t="str">
        <f t="shared" si="12"/>
        <v>OK</v>
      </c>
      <c r="H353" s="121" t="str">
        <f t="shared" si="13"/>
        <v>OK</v>
      </c>
      <c r="I353" s="121" t="str">
        <f>IF(AND($C353&gt;0, NOT($C$197&gt;0)), "Row " &amp; ROW($C$197) &amp; " should be positive!", "OK")</f>
        <v>OK</v>
      </c>
    </row>
    <row r="354" spans="1:9" x14ac:dyDescent="0.2">
      <c r="A354" s="4" t="s">
        <v>1</v>
      </c>
      <c r="B354" s="5" t="s">
        <v>410</v>
      </c>
      <c r="C354" s="113">
        <v>0</v>
      </c>
      <c r="D354" s="110" t="s">
        <v>634</v>
      </c>
      <c r="E354" s="6"/>
      <c r="G354" s="121" t="str">
        <f t="shared" si="12"/>
        <v>OK</v>
      </c>
      <c r="H354" s="121" t="str">
        <f t="shared" si="13"/>
        <v>OK</v>
      </c>
      <c r="I354" s="121" t="str">
        <f>IF(AND($C354&gt;0, NOT($C$198&gt;0)), "Row " &amp; ROW($C$198) &amp; " should be positive!", "OK")</f>
        <v>OK</v>
      </c>
    </row>
    <row r="355" spans="1:9" x14ac:dyDescent="0.2">
      <c r="A355" s="4" t="s">
        <v>12</v>
      </c>
      <c r="B355" s="5" t="s">
        <v>410</v>
      </c>
      <c r="C355" s="113">
        <v>0</v>
      </c>
      <c r="D355" s="110" t="s">
        <v>634</v>
      </c>
      <c r="E355" s="6"/>
      <c r="G355" s="121" t="str">
        <f t="shared" si="12"/>
        <v>OK</v>
      </c>
      <c r="H355" s="121" t="str">
        <f t="shared" si="13"/>
        <v>OK</v>
      </c>
      <c r="I355" s="121" t="str">
        <f>IF(AND($C355&gt;0, NOT($C$199&gt;0)), "Row " &amp; ROW($C$199) &amp; " should be positive!", "OK")</f>
        <v>OK</v>
      </c>
    </row>
    <row r="356" spans="1:9" x14ac:dyDescent="0.2">
      <c r="A356" s="4" t="s">
        <v>13</v>
      </c>
      <c r="B356" s="5" t="s">
        <v>410</v>
      </c>
      <c r="C356" s="113">
        <v>0</v>
      </c>
      <c r="D356" s="110" t="s">
        <v>634</v>
      </c>
      <c r="E356" s="6"/>
      <c r="G356" s="121" t="str">
        <f t="shared" si="12"/>
        <v>OK</v>
      </c>
      <c r="H356" s="121" t="str">
        <f t="shared" si="13"/>
        <v>OK</v>
      </c>
      <c r="I356" s="121" t="str">
        <f>IF(AND($C356&gt;0, NOT($C$200&gt;0)), "Row " &amp; ROW($C$200) &amp; " should be positive!", "OK")</f>
        <v>OK</v>
      </c>
    </row>
    <row r="357" spans="1:9" x14ac:dyDescent="0.2">
      <c r="A357" s="4" t="s">
        <v>1</v>
      </c>
      <c r="B357" s="5" t="s">
        <v>411</v>
      </c>
      <c r="C357" s="113">
        <v>0</v>
      </c>
      <c r="D357" s="110" t="s">
        <v>634</v>
      </c>
      <c r="E357" s="6"/>
      <c r="G357" s="121" t="str">
        <f t="shared" si="12"/>
        <v>OK</v>
      </c>
      <c r="H357" s="121" t="str">
        <f t="shared" si="13"/>
        <v>OK</v>
      </c>
      <c r="I357" s="121" t="str">
        <f>IF(AND($C357&gt;0, NOT($C$201&gt;0)), "Row " &amp; ROW($C$201) &amp; " should be positive!", "OK")</f>
        <v>OK</v>
      </c>
    </row>
    <row r="358" spans="1:9" x14ac:dyDescent="0.2">
      <c r="A358" s="4" t="s">
        <v>12</v>
      </c>
      <c r="B358" s="5" t="s">
        <v>411</v>
      </c>
      <c r="C358" s="113">
        <v>0</v>
      </c>
      <c r="D358" s="110" t="s">
        <v>634</v>
      </c>
      <c r="E358" s="6"/>
      <c r="G358" s="121" t="str">
        <f t="shared" si="12"/>
        <v>OK</v>
      </c>
      <c r="H358" s="121" t="str">
        <f t="shared" si="13"/>
        <v>OK</v>
      </c>
      <c r="I358" s="121" t="str">
        <f>IF(AND($C358&gt;0, NOT($C$202&gt;0)), "Row " &amp; ROW($C$202) &amp; " should be positive!", "OK")</f>
        <v>OK</v>
      </c>
    </row>
    <row r="359" spans="1:9" x14ac:dyDescent="0.2">
      <c r="A359" s="4" t="s">
        <v>13</v>
      </c>
      <c r="B359" s="5" t="s">
        <v>411</v>
      </c>
      <c r="C359" s="113">
        <v>0</v>
      </c>
      <c r="D359" s="110" t="s">
        <v>634</v>
      </c>
      <c r="E359" s="6"/>
      <c r="G359" s="121" t="str">
        <f t="shared" si="12"/>
        <v>OK</v>
      </c>
      <c r="H359" s="121" t="str">
        <f t="shared" si="13"/>
        <v>OK</v>
      </c>
      <c r="I359" s="121" t="str">
        <f>IF(AND($C359&gt;0, NOT($C$203&gt;0)), "Row " &amp; ROW($C$203) &amp; " should be positive!", "OK")</f>
        <v>OK</v>
      </c>
    </row>
    <row r="360" spans="1:9" x14ac:dyDescent="0.2">
      <c r="A360" s="4" t="s">
        <v>1</v>
      </c>
      <c r="B360" s="5" t="s">
        <v>412</v>
      </c>
      <c r="C360" s="113">
        <v>0</v>
      </c>
      <c r="D360" s="110" t="s">
        <v>634</v>
      </c>
      <c r="E360" s="6"/>
      <c r="G360" s="121" t="str">
        <f t="shared" si="12"/>
        <v>OK</v>
      </c>
      <c r="H360" s="121" t="str">
        <f t="shared" si="13"/>
        <v>OK</v>
      </c>
      <c r="I360" s="121" t="str">
        <f>IF(AND($C360&gt;0, NOT($C$204&gt;0)), "Row " &amp; ROW($C$204) &amp; " should be positive!", "OK")</f>
        <v>OK</v>
      </c>
    </row>
    <row r="361" spans="1:9" x14ac:dyDescent="0.2">
      <c r="A361" s="4" t="s">
        <v>12</v>
      </c>
      <c r="B361" s="5" t="s">
        <v>412</v>
      </c>
      <c r="C361" s="113">
        <v>0</v>
      </c>
      <c r="D361" s="110" t="s">
        <v>634</v>
      </c>
      <c r="E361" s="6"/>
      <c r="G361" s="121" t="str">
        <f t="shared" si="12"/>
        <v>OK</v>
      </c>
      <c r="H361" s="121" t="str">
        <f t="shared" si="13"/>
        <v>OK</v>
      </c>
      <c r="I361" s="121" t="str">
        <f>IF(AND($C361&gt;0, NOT($C$205&gt;0)), "Row " &amp; ROW($C$205) &amp; " should be positive!", "OK")</f>
        <v>OK</v>
      </c>
    </row>
    <row r="362" spans="1:9" x14ac:dyDescent="0.2">
      <c r="A362" s="4" t="s">
        <v>13</v>
      </c>
      <c r="B362" s="5" t="s">
        <v>412</v>
      </c>
      <c r="C362" s="113">
        <v>0</v>
      </c>
      <c r="D362" s="110" t="s">
        <v>634</v>
      </c>
      <c r="E362" s="6"/>
      <c r="G362" s="121" t="str">
        <f t="shared" si="12"/>
        <v>OK</v>
      </c>
      <c r="H362" s="121" t="str">
        <f t="shared" si="13"/>
        <v>OK</v>
      </c>
      <c r="I362" s="121" t="str">
        <f>IF(AND($C362&gt;0, NOT($C$206&gt;0)), "Row " &amp; ROW($C$206) &amp; " should be positive!", "OK")</f>
        <v>OK</v>
      </c>
    </row>
    <row r="363" spans="1:9" x14ac:dyDescent="0.2">
      <c r="A363" s="4" t="s">
        <v>1</v>
      </c>
      <c r="B363" s="5" t="s">
        <v>413</v>
      </c>
      <c r="C363" s="113">
        <v>0</v>
      </c>
      <c r="D363" s="110" t="s">
        <v>634</v>
      </c>
      <c r="E363" s="6"/>
      <c r="G363" s="121" t="str">
        <f t="shared" si="12"/>
        <v>OK</v>
      </c>
      <c r="H363" s="121" t="str">
        <f t="shared" si="13"/>
        <v>OK</v>
      </c>
      <c r="I363" s="121" t="str">
        <f>IF(AND($C363&gt;0, NOT($C$207&gt;0)), "Row " &amp; ROW($C$207) &amp; " should be positive!", "OK")</f>
        <v>OK</v>
      </c>
    </row>
    <row r="364" spans="1:9" x14ac:dyDescent="0.2">
      <c r="A364" s="4" t="s">
        <v>12</v>
      </c>
      <c r="B364" s="5" t="s">
        <v>413</v>
      </c>
      <c r="C364" s="113">
        <v>0</v>
      </c>
      <c r="D364" s="110" t="s">
        <v>634</v>
      </c>
      <c r="E364" s="6"/>
      <c r="G364" s="121" t="str">
        <f t="shared" si="12"/>
        <v>OK</v>
      </c>
      <c r="H364" s="121" t="str">
        <f t="shared" si="13"/>
        <v>OK</v>
      </c>
      <c r="I364" s="121" t="str">
        <f>IF(AND($C364&gt;0, NOT($C$208&gt;0)), "Row " &amp; ROW($C$208) &amp; " should be positive!", "OK")</f>
        <v>OK</v>
      </c>
    </row>
    <row r="365" spans="1:9" x14ac:dyDescent="0.2">
      <c r="A365" s="4" t="s">
        <v>13</v>
      </c>
      <c r="B365" s="5" t="s">
        <v>413</v>
      </c>
      <c r="C365" s="113">
        <v>0</v>
      </c>
      <c r="D365" s="110" t="s">
        <v>634</v>
      </c>
      <c r="E365" s="6"/>
      <c r="G365" s="121" t="str">
        <f t="shared" si="12"/>
        <v>OK</v>
      </c>
      <c r="H365" s="121" t="str">
        <f t="shared" si="13"/>
        <v>OK</v>
      </c>
      <c r="I365" s="121" t="str">
        <f>IF(AND($C365&gt;0, NOT($C$209&gt;0)), "Row " &amp; ROW($C$209) &amp; " should be positive!", "OK")</f>
        <v>OK</v>
      </c>
    </row>
    <row r="366" spans="1:9" x14ac:dyDescent="0.2">
      <c r="A366" s="4" t="s">
        <v>1</v>
      </c>
      <c r="B366" s="5" t="s">
        <v>414</v>
      </c>
      <c r="C366" s="113">
        <v>0</v>
      </c>
      <c r="D366" s="110" t="s">
        <v>634</v>
      </c>
      <c r="E366" s="6"/>
      <c r="G366" s="121" t="str">
        <f t="shared" si="12"/>
        <v>OK</v>
      </c>
      <c r="H366" s="121" t="str">
        <f t="shared" si="13"/>
        <v>OK</v>
      </c>
      <c r="I366" s="121" t="str">
        <f>IF(AND($C366&gt;0, NOT($C$210&gt;0)), "Row " &amp; ROW($C$210) &amp; " should be positive!", "OK")</f>
        <v>OK</v>
      </c>
    </row>
    <row r="367" spans="1:9" x14ac:dyDescent="0.2">
      <c r="A367" s="4" t="s">
        <v>12</v>
      </c>
      <c r="B367" s="5" t="s">
        <v>414</v>
      </c>
      <c r="C367" s="113">
        <v>0</v>
      </c>
      <c r="D367" s="110" t="s">
        <v>634</v>
      </c>
      <c r="E367" s="6"/>
      <c r="G367" s="121" t="str">
        <f t="shared" si="12"/>
        <v>OK</v>
      </c>
      <c r="H367" s="121" t="str">
        <f t="shared" si="13"/>
        <v>OK</v>
      </c>
      <c r="I367" s="121" t="str">
        <f>IF(AND($C367&gt;0, NOT($C$211&gt;0)), "Row " &amp; ROW($C$211) &amp; " should be positive!", "OK")</f>
        <v>OK</v>
      </c>
    </row>
    <row r="368" spans="1:9" x14ac:dyDescent="0.2">
      <c r="A368" s="4" t="s">
        <v>13</v>
      </c>
      <c r="B368" s="5" t="s">
        <v>414</v>
      </c>
      <c r="C368" s="113">
        <v>0</v>
      </c>
      <c r="D368" s="110" t="s">
        <v>634</v>
      </c>
      <c r="E368" s="6"/>
      <c r="G368" s="121" t="str">
        <f t="shared" si="12"/>
        <v>OK</v>
      </c>
      <c r="H368" s="121" t="str">
        <f t="shared" si="13"/>
        <v>OK</v>
      </c>
      <c r="I368" s="121" t="str">
        <f>IF(AND($C368&gt;0, NOT($C$212&gt;0)), "Row " &amp; ROW($C$212) &amp; " should be positive!", "OK")</f>
        <v>OK</v>
      </c>
    </row>
    <row r="369" spans="1:9" x14ac:dyDescent="0.2">
      <c r="A369" s="4" t="s">
        <v>1</v>
      </c>
      <c r="B369" s="5" t="s">
        <v>415</v>
      </c>
      <c r="C369" s="113">
        <v>0</v>
      </c>
      <c r="D369" s="110" t="s">
        <v>634</v>
      </c>
      <c r="E369" s="6"/>
      <c r="G369" s="121" t="str">
        <f t="shared" si="12"/>
        <v>OK</v>
      </c>
      <c r="H369" s="121" t="str">
        <f t="shared" si="13"/>
        <v>OK</v>
      </c>
      <c r="I369" s="121" t="str">
        <f>IF(AND($C369&gt;0, NOT($C$213&gt;0)), "Row " &amp; ROW($C$213) &amp; " should be positive!", "OK")</f>
        <v>OK</v>
      </c>
    </row>
    <row r="370" spans="1:9" x14ac:dyDescent="0.2">
      <c r="A370" s="4" t="s">
        <v>12</v>
      </c>
      <c r="B370" s="5" t="s">
        <v>415</v>
      </c>
      <c r="C370" s="113">
        <v>0</v>
      </c>
      <c r="D370" s="110" t="s">
        <v>634</v>
      </c>
      <c r="E370" s="6"/>
      <c r="G370" s="121" t="str">
        <f t="shared" si="12"/>
        <v>OK</v>
      </c>
      <c r="H370" s="121" t="str">
        <f t="shared" si="13"/>
        <v>OK</v>
      </c>
      <c r="I370" s="121" t="str">
        <f>IF(AND($C370&gt;0, NOT($C$214&gt;0)), "Row " &amp; ROW($C$214) &amp; " should be positive!", "OK")</f>
        <v>OK</v>
      </c>
    </row>
    <row r="371" spans="1:9" x14ac:dyDescent="0.2">
      <c r="A371" s="4" t="s">
        <v>13</v>
      </c>
      <c r="B371" s="5" t="s">
        <v>415</v>
      </c>
      <c r="C371" s="113">
        <v>0</v>
      </c>
      <c r="D371" s="110" t="s">
        <v>634</v>
      </c>
      <c r="E371" s="6"/>
      <c r="G371" s="121" t="str">
        <f t="shared" si="12"/>
        <v>OK</v>
      </c>
      <c r="H371" s="121" t="str">
        <f t="shared" si="13"/>
        <v>OK</v>
      </c>
      <c r="I371" s="121" t="str">
        <f>IF(AND($C371&gt;0, NOT($C$215&gt;0)), "Row " &amp; ROW($C$215) &amp; " should be positive!", "OK")</f>
        <v>OK</v>
      </c>
    </row>
    <row r="372" spans="1:9" x14ac:dyDescent="0.2">
      <c r="A372" s="4" t="s">
        <v>1</v>
      </c>
      <c r="B372" s="5" t="s">
        <v>416</v>
      </c>
      <c r="C372" s="113">
        <v>0</v>
      </c>
      <c r="D372" s="110" t="s">
        <v>634</v>
      </c>
      <c r="E372" s="6"/>
      <c r="G372" s="121" t="str">
        <f t="shared" si="12"/>
        <v>OK</v>
      </c>
      <c r="H372" s="121" t="str">
        <f t="shared" si="13"/>
        <v>OK</v>
      </c>
      <c r="I372" s="121" t="str">
        <f>IF(AND($C372&gt;0, NOT($C$216&gt;0)), "Row " &amp; ROW($C$216) &amp; " should be positive!", "OK")</f>
        <v>OK</v>
      </c>
    </row>
    <row r="373" spans="1:9" x14ac:dyDescent="0.2">
      <c r="A373" s="4" t="s">
        <v>12</v>
      </c>
      <c r="B373" s="5" t="s">
        <v>416</v>
      </c>
      <c r="C373" s="113">
        <v>0</v>
      </c>
      <c r="D373" s="110" t="s">
        <v>634</v>
      </c>
      <c r="E373" s="6"/>
      <c r="G373" s="121" t="str">
        <f t="shared" si="12"/>
        <v>OK</v>
      </c>
      <c r="H373" s="121" t="str">
        <f t="shared" si="13"/>
        <v>OK</v>
      </c>
      <c r="I373" s="121" t="str">
        <f>IF(AND($C373&gt;0, NOT($C$217&gt;0)), "Row " &amp; ROW($C$217) &amp; " should be positive!", "OK")</f>
        <v>OK</v>
      </c>
    </row>
    <row r="374" spans="1:9" x14ac:dyDescent="0.2">
      <c r="A374" s="4" t="s">
        <v>13</v>
      </c>
      <c r="B374" s="5" t="s">
        <v>416</v>
      </c>
      <c r="C374" s="113">
        <v>0</v>
      </c>
      <c r="D374" s="110" t="s">
        <v>634</v>
      </c>
      <c r="E374" s="6"/>
      <c r="G374" s="121" t="str">
        <f t="shared" si="12"/>
        <v>OK</v>
      </c>
      <c r="H374" s="121" t="str">
        <f t="shared" si="13"/>
        <v>OK</v>
      </c>
      <c r="I374" s="121" t="str">
        <f>IF(AND($C374&gt;0, NOT($C$218&gt;0)), "Row " &amp; ROW($C$218) &amp; " should be positive!", "OK")</f>
        <v>OK</v>
      </c>
    </row>
    <row r="375" spans="1:9" x14ac:dyDescent="0.2">
      <c r="A375" s="4" t="s">
        <v>1</v>
      </c>
      <c r="B375" s="5" t="s">
        <v>1007</v>
      </c>
      <c r="C375" s="113">
        <v>0</v>
      </c>
      <c r="D375" s="110" t="s">
        <v>634</v>
      </c>
      <c r="E375" s="6"/>
      <c r="G375" s="121" t="str">
        <f t="shared" si="12"/>
        <v>OK</v>
      </c>
      <c r="H375" s="121" t="str">
        <f t="shared" si="13"/>
        <v>OK</v>
      </c>
      <c r="I375" s="121" t="str">
        <f>IF(AND($C375&gt;0, NOT($C$219&gt;0)), "Row " &amp; ROW($C$219) &amp; " should be positive!", "OK")</f>
        <v>OK</v>
      </c>
    </row>
    <row r="376" spans="1:9" x14ac:dyDescent="0.2">
      <c r="A376" s="4" t="s">
        <v>12</v>
      </c>
      <c r="B376" s="5" t="s">
        <v>1007</v>
      </c>
      <c r="C376" s="113">
        <v>0</v>
      </c>
      <c r="D376" s="110" t="s">
        <v>634</v>
      </c>
      <c r="E376" s="6"/>
      <c r="G376" s="121" t="str">
        <f t="shared" si="12"/>
        <v>OK</v>
      </c>
      <c r="H376" s="121" t="str">
        <f t="shared" si="13"/>
        <v>OK</v>
      </c>
      <c r="I376" s="121" t="str">
        <f>IF(AND($C376&gt;0, NOT($C$220&gt;0)), "Row " &amp; ROW($C$220) &amp; " should be positive!", "OK")</f>
        <v>OK</v>
      </c>
    </row>
    <row r="377" spans="1:9" x14ac:dyDescent="0.2">
      <c r="A377" s="4" t="s">
        <v>13</v>
      </c>
      <c r="B377" s="5" t="s">
        <v>1007</v>
      </c>
      <c r="C377" s="113">
        <v>0</v>
      </c>
      <c r="D377" s="110" t="s">
        <v>634</v>
      </c>
      <c r="E377" s="6"/>
      <c r="G377" s="121" t="str">
        <f t="shared" si="12"/>
        <v>OK</v>
      </c>
      <c r="H377" s="121" t="str">
        <f t="shared" si="13"/>
        <v>OK</v>
      </c>
      <c r="I377" s="121" t="str">
        <f>IF(AND($C377&gt;0, NOT($C$221&gt;0)), "Row " &amp; ROW($C$221) &amp; " should be positive!", "OK")</f>
        <v>OK</v>
      </c>
    </row>
    <row r="378" spans="1:9" x14ac:dyDescent="0.2">
      <c r="A378" s="4" t="s">
        <v>1</v>
      </c>
      <c r="B378" s="5" t="s">
        <v>1011</v>
      </c>
      <c r="C378" s="113">
        <v>0</v>
      </c>
      <c r="D378" s="110" t="s">
        <v>634</v>
      </c>
      <c r="E378" s="6"/>
      <c r="G378" s="121" t="str">
        <f t="shared" si="12"/>
        <v>OK</v>
      </c>
      <c r="H378" s="121" t="str">
        <f t="shared" si="13"/>
        <v>OK</v>
      </c>
      <c r="I378" s="121" t="str">
        <f>IF(AND($C378&gt;0, NOT($C$222&gt;0)), "Row " &amp; ROW($C$222) &amp; " should be positive!", "OK")</f>
        <v>OK</v>
      </c>
    </row>
    <row r="379" spans="1:9" x14ac:dyDescent="0.2">
      <c r="A379" s="4" t="s">
        <v>12</v>
      </c>
      <c r="B379" s="5" t="s">
        <v>1011</v>
      </c>
      <c r="C379" s="113">
        <v>0</v>
      </c>
      <c r="D379" s="110" t="s">
        <v>634</v>
      </c>
      <c r="E379" s="6"/>
      <c r="G379" s="121" t="str">
        <f t="shared" si="12"/>
        <v>OK</v>
      </c>
      <c r="H379" s="121" t="str">
        <f t="shared" si="13"/>
        <v>OK</v>
      </c>
      <c r="I379" s="121" t="str">
        <f>IF(AND($C379&gt;0, NOT($C$223&gt;0)), "Row " &amp; ROW($C$223) &amp; " should be positive!", "OK")</f>
        <v>OK</v>
      </c>
    </row>
    <row r="380" spans="1:9" x14ac:dyDescent="0.2">
      <c r="A380" s="4" t="s">
        <v>13</v>
      </c>
      <c r="B380" s="5" t="s">
        <v>1011</v>
      </c>
      <c r="C380" s="113">
        <v>0</v>
      </c>
      <c r="D380" s="110" t="s">
        <v>634</v>
      </c>
      <c r="E380" s="6"/>
      <c r="G380" s="121" t="str">
        <f t="shared" si="12"/>
        <v>OK</v>
      </c>
      <c r="H380" s="121" t="str">
        <f t="shared" si="13"/>
        <v>OK</v>
      </c>
      <c r="I380" s="121" t="str">
        <f>IF(AND($C380&gt;0, NOT($C$224&gt;0)), "Row " &amp; ROW($C$224) &amp; " should be positive!", "OK")</f>
        <v>OK</v>
      </c>
    </row>
    <row r="381" spans="1:9" x14ac:dyDescent="0.2">
      <c r="A381" s="4" t="s">
        <v>1</v>
      </c>
      <c r="B381" s="5" t="s">
        <v>417</v>
      </c>
      <c r="C381" s="112">
        <f xml:space="preserve"> SUM($C$390, $C$414)</f>
        <v>0</v>
      </c>
      <c r="D381" s="110" t="s">
        <v>634</v>
      </c>
      <c r="E381" s="6"/>
      <c r="F381" s="123">
        <f>SUM($C$381) - SUM($C$384, $C$387)</f>
        <v>0</v>
      </c>
      <c r="G381" s="121" t="str">
        <f t="shared" si="12"/>
        <v>OK</v>
      </c>
      <c r="H381" s="121" t="str">
        <f t="shared" si="13"/>
        <v>OK</v>
      </c>
      <c r="I381" s="121" t="str">
        <f>IF(AND($C381&gt;0, NOT($C$225&gt;0)), "Row " &amp; ROW($C$225) &amp; " should be positive!", "OK")</f>
        <v>OK</v>
      </c>
    </row>
    <row r="382" spans="1:9" x14ac:dyDescent="0.2">
      <c r="A382" s="4" t="s">
        <v>12</v>
      </c>
      <c r="B382" s="5" t="s">
        <v>417</v>
      </c>
      <c r="C382" s="112">
        <f xml:space="preserve"> SUM($C$391, $C$415)</f>
        <v>0</v>
      </c>
      <c r="D382" s="110" t="s">
        <v>634</v>
      </c>
      <c r="E382" s="6"/>
      <c r="F382" s="123">
        <f>SUM($C$382) - SUM($C$385, $C$388)</f>
        <v>0</v>
      </c>
      <c r="G382" s="121" t="str">
        <f t="shared" si="12"/>
        <v>OK</v>
      </c>
      <c r="H382" s="121" t="str">
        <f t="shared" si="13"/>
        <v>OK</v>
      </c>
      <c r="I382" s="121" t="str">
        <f>IF(AND($C382&gt;0, NOT($C$226&gt;0)), "Row " &amp; ROW($C$226) &amp; " should be positive!", "OK")</f>
        <v>OK</v>
      </c>
    </row>
    <row r="383" spans="1:9" x14ac:dyDescent="0.2">
      <c r="A383" s="4" t="s">
        <v>13</v>
      </c>
      <c r="B383" s="5" t="s">
        <v>417</v>
      </c>
      <c r="C383" s="112">
        <f xml:space="preserve"> SUM($C$392, $C$416)</f>
        <v>0</v>
      </c>
      <c r="D383" s="110" t="s">
        <v>634</v>
      </c>
      <c r="E383" s="6"/>
      <c r="F383" s="123">
        <f>SUM($C$383) - SUM($C$386, $C$389)</f>
        <v>0</v>
      </c>
      <c r="G383" s="121" t="str">
        <f t="shared" si="12"/>
        <v>OK</v>
      </c>
      <c r="H383" s="121" t="str">
        <f t="shared" si="13"/>
        <v>OK</v>
      </c>
      <c r="I383" s="121" t="str">
        <f>IF(AND($C383&gt;0, NOT($C$227&gt;0)), "Row " &amp; ROW($C$227) &amp; " should be positive!", "OK")</f>
        <v>OK</v>
      </c>
    </row>
    <row r="384" spans="1:9" x14ac:dyDescent="0.2">
      <c r="A384" s="4" t="s">
        <v>1</v>
      </c>
      <c r="B384" s="5" t="s">
        <v>418</v>
      </c>
      <c r="C384" s="113">
        <v>0</v>
      </c>
      <c r="D384" s="110" t="s">
        <v>634</v>
      </c>
      <c r="E384" s="6"/>
      <c r="F384" s="123">
        <f>SUM($C$381) - SUM($C$390, $C$414)</f>
        <v>0</v>
      </c>
      <c r="G384" s="121" t="str">
        <f t="shared" si="12"/>
        <v>OK</v>
      </c>
      <c r="H384" s="121" t="str">
        <f t="shared" si="13"/>
        <v>OK</v>
      </c>
      <c r="I384" s="121" t="str">
        <f>IF(AND($C384&gt;0, NOT($C$228&gt;0)), "Row " &amp; ROW($C$228) &amp; " should be positive!", "OK")</f>
        <v>OK</v>
      </c>
    </row>
    <row r="385" spans="1:9" x14ac:dyDescent="0.2">
      <c r="A385" s="4" t="s">
        <v>12</v>
      </c>
      <c r="B385" s="5" t="s">
        <v>418</v>
      </c>
      <c r="C385" s="113">
        <v>0</v>
      </c>
      <c r="D385" s="110" t="s">
        <v>634</v>
      </c>
      <c r="E385" s="6"/>
      <c r="F385" s="123">
        <f>SUM($C$382) - SUM($C$391, $C$415)</f>
        <v>0</v>
      </c>
      <c r="G385" s="121" t="str">
        <f t="shared" si="12"/>
        <v>OK</v>
      </c>
      <c r="H385" s="121" t="str">
        <f t="shared" si="13"/>
        <v>OK</v>
      </c>
      <c r="I385" s="121" t="str">
        <f>IF(AND($C385&gt;0, NOT($C$229&gt;0)), "Row " &amp; ROW($C$229) &amp; " should be positive!", "OK")</f>
        <v>OK</v>
      </c>
    </row>
    <row r="386" spans="1:9" x14ac:dyDescent="0.2">
      <c r="A386" s="4" t="s">
        <v>13</v>
      </c>
      <c r="B386" s="5" t="s">
        <v>418</v>
      </c>
      <c r="C386" s="113">
        <v>0</v>
      </c>
      <c r="D386" s="110" t="s">
        <v>634</v>
      </c>
      <c r="E386" s="6"/>
      <c r="F386" s="123">
        <f>SUM($C$383) - SUM($C$392, $C$416)</f>
        <v>0</v>
      </c>
      <c r="G386" s="121" t="str">
        <f t="shared" si="12"/>
        <v>OK</v>
      </c>
      <c r="H386" s="121" t="str">
        <f t="shared" si="13"/>
        <v>OK</v>
      </c>
      <c r="I386" s="121" t="str">
        <f>IF(AND($C386&gt;0, NOT($C$230&gt;0)), "Row " &amp; ROW($C$230) &amp; " should be positive!", "OK")</f>
        <v>OK</v>
      </c>
    </row>
    <row r="387" spans="1:9" x14ac:dyDescent="0.2">
      <c r="A387" s="4" t="s">
        <v>1</v>
      </c>
      <c r="B387" s="5" t="s">
        <v>419</v>
      </c>
      <c r="C387" s="113">
        <v>0</v>
      </c>
      <c r="D387" s="110" t="s">
        <v>634</v>
      </c>
      <c r="E387" s="6"/>
      <c r="G387" s="121" t="str">
        <f t="shared" si="12"/>
        <v>OK</v>
      </c>
      <c r="H387" s="121" t="str">
        <f t="shared" si="13"/>
        <v>OK</v>
      </c>
      <c r="I387" s="121" t="str">
        <f>IF(AND($C387&gt;0, NOT($C$231&gt;0)), "Row " &amp; ROW($C$231) &amp; " should be positive!", "OK")</f>
        <v>OK</v>
      </c>
    </row>
    <row r="388" spans="1:9" x14ac:dyDescent="0.2">
      <c r="A388" s="4" t="s">
        <v>12</v>
      </c>
      <c r="B388" s="5" t="s">
        <v>419</v>
      </c>
      <c r="C388" s="113">
        <v>0</v>
      </c>
      <c r="D388" s="110" t="s">
        <v>634</v>
      </c>
      <c r="E388" s="6"/>
      <c r="G388" s="121" t="str">
        <f t="shared" si="12"/>
        <v>OK</v>
      </c>
      <c r="H388" s="121" t="str">
        <f t="shared" si="13"/>
        <v>OK</v>
      </c>
      <c r="I388" s="121" t="str">
        <f>IF(AND($C388&gt;0, NOT($C$232&gt;0)), "Row " &amp; ROW($C$232) &amp; " should be positive!", "OK")</f>
        <v>OK</v>
      </c>
    </row>
    <row r="389" spans="1:9" x14ac:dyDescent="0.2">
      <c r="A389" s="4" t="s">
        <v>13</v>
      </c>
      <c r="B389" s="5" t="s">
        <v>419</v>
      </c>
      <c r="C389" s="113">
        <v>0</v>
      </c>
      <c r="D389" s="110" t="s">
        <v>634</v>
      </c>
      <c r="E389" s="6"/>
      <c r="G389" s="121" t="str">
        <f t="shared" si="12"/>
        <v>OK</v>
      </c>
      <c r="H389" s="121" t="str">
        <f t="shared" si="13"/>
        <v>OK</v>
      </c>
      <c r="I389" s="121" t="str">
        <f>IF(AND($C389&gt;0, NOT($C$233&gt;0)), "Row " &amp; ROW($C$233) &amp; " should be positive!", "OK")</f>
        <v>OK</v>
      </c>
    </row>
    <row r="390" spans="1:9" x14ac:dyDescent="0.2">
      <c r="A390" s="4" t="s">
        <v>1</v>
      </c>
      <c r="B390" s="5" t="s">
        <v>420</v>
      </c>
      <c r="C390" s="112">
        <f xml:space="preserve"> SUM($C$393, $C$408, $C$411)</f>
        <v>0</v>
      </c>
      <c r="D390" s="110" t="s">
        <v>634</v>
      </c>
      <c r="E390" s="6"/>
      <c r="F390" s="123">
        <f>SUM($C$390) - SUM($C$393, $C$408, $C$411)</f>
        <v>0</v>
      </c>
      <c r="G390" s="121" t="str">
        <f t="shared" ref="G390:G452" si="14">IF(OR(ISBLANK($C390), ISBLANK($D390)), "missing", "OK")</f>
        <v>OK</v>
      </c>
      <c r="H390" s="121" t="str">
        <f t="shared" si="13"/>
        <v>OK</v>
      </c>
      <c r="I390" s="121" t="str">
        <f>IF(AND($C390&gt;0, NOT($C$234&gt;0)), "Row " &amp; ROW($C$234) &amp; " should be positive!", "OK")</f>
        <v>OK</v>
      </c>
    </row>
    <row r="391" spans="1:9" x14ac:dyDescent="0.2">
      <c r="A391" s="4" t="s">
        <v>12</v>
      </c>
      <c r="B391" s="5" t="s">
        <v>420</v>
      </c>
      <c r="C391" s="112">
        <f xml:space="preserve"> SUM($C$394, $C$409, $C$412)</f>
        <v>0</v>
      </c>
      <c r="D391" s="110" t="s">
        <v>634</v>
      </c>
      <c r="E391" s="6"/>
      <c r="F391" s="123">
        <f>SUM($C$391) - SUM($C$394, $C$409, $C$412)</f>
        <v>0</v>
      </c>
      <c r="G391" s="121" t="str">
        <f t="shared" si="14"/>
        <v>OK</v>
      </c>
      <c r="H391" s="121" t="str">
        <f t="shared" si="13"/>
        <v>OK</v>
      </c>
      <c r="I391" s="121" t="str">
        <f>IF(AND($C391&gt;0, NOT($C$235&gt;0)), "Row " &amp; ROW($C$235) &amp; " should be positive!", "OK")</f>
        <v>OK</v>
      </c>
    </row>
    <row r="392" spans="1:9" x14ac:dyDescent="0.2">
      <c r="A392" s="4" t="s">
        <v>13</v>
      </c>
      <c r="B392" s="5" t="s">
        <v>420</v>
      </c>
      <c r="C392" s="112">
        <f xml:space="preserve"> SUM($C$395, $C$410, $C$413)</f>
        <v>0</v>
      </c>
      <c r="D392" s="110" t="s">
        <v>634</v>
      </c>
      <c r="E392" s="6"/>
      <c r="F392" s="123">
        <f>SUM($C$392) - SUM($C$395, $C$410, $C$413)</f>
        <v>0</v>
      </c>
      <c r="G392" s="121" t="str">
        <f t="shared" si="14"/>
        <v>OK</v>
      </c>
      <c r="H392" s="121" t="str">
        <f t="shared" si="13"/>
        <v>OK</v>
      </c>
      <c r="I392" s="121" t="str">
        <f>IF(AND($C392&gt;0, NOT($C$236&gt;0)), "Row " &amp; ROW($C$236) &amp; " should be positive!", "OK")</f>
        <v>OK</v>
      </c>
    </row>
    <row r="393" spans="1:9" x14ac:dyDescent="0.2">
      <c r="A393" s="4" t="s">
        <v>1</v>
      </c>
      <c r="B393" s="5" t="s">
        <v>421</v>
      </c>
      <c r="C393" s="112">
        <f xml:space="preserve"> SUM($C$396, $C$399, $C$402, $C$405)</f>
        <v>0</v>
      </c>
      <c r="D393" s="110" t="s">
        <v>634</v>
      </c>
      <c r="E393" s="6"/>
      <c r="F393" s="123">
        <f>SUM($C$393) - SUM($C$396, $C$399, $C$402, $C$405)</f>
        <v>0</v>
      </c>
      <c r="G393" s="121" t="str">
        <f t="shared" si="14"/>
        <v>OK</v>
      </c>
      <c r="H393" s="121" t="str">
        <f t="shared" si="13"/>
        <v>OK</v>
      </c>
      <c r="I393" s="121" t="str">
        <f>IF(AND($C393&gt;0, NOT($C$237&gt;0)), "Row " &amp; ROW($C$237) &amp; " should be positive!", "OK")</f>
        <v>OK</v>
      </c>
    </row>
    <row r="394" spans="1:9" x14ac:dyDescent="0.2">
      <c r="A394" s="4" t="s">
        <v>12</v>
      </c>
      <c r="B394" s="5" t="s">
        <v>421</v>
      </c>
      <c r="C394" s="112">
        <f xml:space="preserve"> SUM($C$397, $C$400, $C$403, $C$406)</f>
        <v>0</v>
      </c>
      <c r="D394" s="110" t="s">
        <v>634</v>
      </c>
      <c r="E394" s="6"/>
      <c r="F394" s="123">
        <f>SUM($C$394) - SUM($C$397, $C$400, $C$403, $C$406)</f>
        <v>0</v>
      </c>
      <c r="G394" s="121" t="str">
        <f t="shared" si="14"/>
        <v>OK</v>
      </c>
      <c r="H394" s="121" t="str">
        <f t="shared" ref="H394:H452" si="15">IF(AND($C394&gt;0, $D394= "NA"), "Flag should be OK", "OK")</f>
        <v>OK</v>
      </c>
      <c r="I394" s="121" t="str">
        <f>IF(AND($C394&gt;0, NOT($C$238&gt;0)), "Row " &amp; ROW($C$238) &amp; " should be positive!", "OK")</f>
        <v>OK</v>
      </c>
    </row>
    <row r="395" spans="1:9" x14ac:dyDescent="0.2">
      <c r="A395" s="4" t="s">
        <v>13</v>
      </c>
      <c r="B395" s="5" t="s">
        <v>421</v>
      </c>
      <c r="C395" s="112">
        <f xml:space="preserve"> SUM($C$398, $C$401, $C$404, $C$407)</f>
        <v>0</v>
      </c>
      <c r="D395" s="110" t="s">
        <v>634</v>
      </c>
      <c r="E395" s="6"/>
      <c r="F395" s="123">
        <f>SUM($C$395) - SUM($C$398, $C$401, $C$404, $C$407)</f>
        <v>0</v>
      </c>
      <c r="G395" s="121" t="str">
        <f t="shared" si="14"/>
        <v>OK</v>
      </c>
      <c r="H395" s="121" t="str">
        <f t="shared" si="15"/>
        <v>OK</v>
      </c>
      <c r="I395" s="121" t="str">
        <f>IF(AND($C395&gt;0, NOT($C$239&gt;0)), "Row " &amp; ROW($C$239) &amp; " should be positive!", "OK")</f>
        <v>OK</v>
      </c>
    </row>
    <row r="396" spans="1:9" x14ac:dyDescent="0.2">
      <c r="A396" s="4" t="s">
        <v>1</v>
      </c>
      <c r="B396" s="5" t="s">
        <v>422</v>
      </c>
      <c r="C396" s="113">
        <v>0</v>
      </c>
      <c r="D396" s="110" t="s">
        <v>634</v>
      </c>
      <c r="E396" s="6"/>
      <c r="G396" s="121" t="str">
        <f t="shared" si="14"/>
        <v>OK</v>
      </c>
      <c r="H396" s="121" t="str">
        <f t="shared" si="15"/>
        <v>OK</v>
      </c>
      <c r="I396" s="121" t="str">
        <f>IF(AND($C396&gt;0, NOT($C$240&gt;0)), "Row " &amp; ROW($C$240) &amp; " should be positive!", "OK")</f>
        <v>OK</v>
      </c>
    </row>
    <row r="397" spans="1:9" x14ac:dyDescent="0.2">
      <c r="A397" s="4" t="s">
        <v>12</v>
      </c>
      <c r="B397" s="5" t="s">
        <v>422</v>
      </c>
      <c r="C397" s="113">
        <v>0</v>
      </c>
      <c r="D397" s="110" t="s">
        <v>634</v>
      </c>
      <c r="E397" s="6"/>
      <c r="G397" s="121" t="str">
        <f t="shared" si="14"/>
        <v>OK</v>
      </c>
      <c r="H397" s="121" t="str">
        <f t="shared" si="15"/>
        <v>OK</v>
      </c>
      <c r="I397" s="121" t="str">
        <f>IF(AND($C397&gt;0, NOT($C$241&gt;0)), "Row " &amp; ROW($C$241) &amp; " should be positive!", "OK")</f>
        <v>OK</v>
      </c>
    </row>
    <row r="398" spans="1:9" x14ac:dyDescent="0.2">
      <c r="A398" s="4" t="s">
        <v>13</v>
      </c>
      <c r="B398" s="5" t="s">
        <v>422</v>
      </c>
      <c r="C398" s="113">
        <v>0</v>
      </c>
      <c r="D398" s="110" t="s">
        <v>634</v>
      </c>
      <c r="E398" s="6"/>
      <c r="G398" s="121" t="str">
        <f t="shared" si="14"/>
        <v>OK</v>
      </c>
      <c r="H398" s="121" t="str">
        <f t="shared" si="15"/>
        <v>OK</v>
      </c>
      <c r="I398" s="121" t="str">
        <f>IF(AND($C398&gt;0, NOT($C$242&gt;0)), "Row " &amp; ROW($C$242) &amp; " should be positive!", "OK")</f>
        <v>OK</v>
      </c>
    </row>
    <row r="399" spans="1:9" x14ac:dyDescent="0.2">
      <c r="A399" s="4" t="s">
        <v>1</v>
      </c>
      <c r="B399" s="5" t="s">
        <v>423</v>
      </c>
      <c r="C399" s="113">
        <v>0</v>
      </c>
      <c r="D399" s="110" t="s">
        <v>634</v>
      </c>
      <c r="E399" s="6"/>
      <c r="G399" s="121" t="str">
        <f t="shared" si="14"/>
        <v>OK</v>
      </c>
      <c r="H399" s="121" t="str">
        <f t="shared" si="15"/>
        <v>OK</v>
      </c>
      <c r="I399" s="121" t="str">
        <f>IF(AND($C399&gt;0, NOT($C$243&gt;0)), "Row " &amp; ROW($C$243) &amp; " should be positive!", "OK")</f>
        <v>OK</v>
      </c>
    </row>
    <row r="400" spans="1:9" x14ac:dyDescent="0.2">
      <c r="A400" s="4" t="s">
        <v>12</v>
      </c>
      <c r="B400" s="5" t="s">
        <v>423</v>
      </c>
      <c r="C400" s="113">
        <v>0</v>
      </c>
      <c r="D400" s="110" t="s">
        <v>634</v>
      </c>
      <c r="E400" s="6"/>
      <c r="G400" s="121" t="str">
        <f t="shared" si="14"/>
        <v>OK</v>
      </c>
      <c r="H400" s="121" t="str">
        <f t="shared" si="15"/>
        <v>OK</v>
      </c>
      <c r="I400" s="121" t="str">
        <f>IF(AND($C400&gt;0, NOT($C$244&gt;0)), "Row " &amp; ROW($C$244) &amp; " should be positive!", "OK")</f>
        <v>OK</v>
      </c>
    </row>
    <row r="401" spans="1:9" x14ac:dyDescent="0.2">
      <c r="A401" s="4" t="s">
        <v>13</v>
      </c>
      <c r="B401" s="5" t="s">
        <v>423</v>
      </c>
      <c r="C401" s="113">
        <v>0</v>
      </c>
      <c r="D401" s="110" t="s">
        <v>634</v>
      </c>
      <c r="E401" s="6"/>
      <c r="G401" s="121" t="str">
        <f t="shared" si="14"/>
        <v>OK</v>
      </c>
      <c r="H401" s="121" t="str">
        <f t="shared" si="15"/>
        <v>OK</v>
      </c>
      <c r="I401" s="121" t="str">
        <f>IF(AND($C401&gt;0, NOT($C$245&gt;0)), "Row " &amp; ROW($C$245) &amp; " should be positive!", "OK")</f>
        <v>OK</v>
      </c>
    </row>
    <row r="402" spans="1:9" x14ac:dyDescent="0.2">
      <c r="A402" s="4" t="s">
        <v>1</v>
      </c>
      <c r="B402" s="5" t="s">
        <v>424</v>
      </c>
      <c r="C402" s="113">
        <v>0</v>
      </c>
      <c r="D402" s="110" t="s">
        <v>634</v>
      </c>
      <c r="E402" s="6"/>
      <c r="G402" s="121" t="str">
        <f t="shared" si="14"/>
        <v>OK</v>
      </c>
      <c r="H402" s="121" t="str">
        <f t="shared" si="15"/>
        <v>OK</v>
      </c>
      <c r="I402" s="121" t="str">
        <f>IF(AND($C402&gt;0, NOT($C$246&gt;0)), "Row " &amp; ROW($C$246) &amp; " should be positive!", "OK")</f>
        <v>OK</v>
      </c>
    </row>
    <row r="403" spans="1:9" x14ac:dyDescent="0.2">
      <c r="A403" s="4" t="s">
        <v>12</v>
      </c>
      <c r="B403" s="5" t="s">
        <v>424</v>
      </c>
      <c r="C403" s="113">
        <v>0</v>
      </c>
      <c r="D403" s="110" t="s">
        <v>634</v>
      </c>
      <c r="E403" s="6"/>
      <c r="G403" s="121" t="str">
        <f t="shared" si="14"/>
        <v>OK</v>
      </c>
      <c r="H403" s="121" t="str">
        <f t="shared" si="15"/>
        <v>OK</v>
      </c>
      <c r="I403" s="121" t="str">
        <f>IF(AND($C403&gt;0, NOT($C$247&gt;0)), "Row " &amp; ROW($C$247) &amp; " should be positive!", "OK")</f>
        <v>OK</v>
      </c>
    </row>
    <row r="404" spans="1:9" x14ac:dyDescent="0.2">
      <c r="A404" s="4" t="s">
        <v>13</v>
      </c>
      <c r="B404" s="5" t="s">
        <v>424</v>
      </c>
      <c r="C404" s="113">
        <v>0</v>
      </c>
      <c r="D404" s="110" t="s">
        <v>634</v>
      </c>
      <c r="E404" s="6"/>
      <c r="G404" s="121" t="str">
        <f t="shared" si="14"/>
        <v>OK</v>
      </c>
      <c r="H404" s="121" t="str">
        <f t="shared" si="15"/>
        <v>OK</v>
      </c>
      <c r="I404" s="121" t="str">
        <f>IF(AND($C404&gt;0, NOT($C$248&gt;0)), "Row " &amp; ROW($C$248) &amp; " should be positive!", "OK")</f>
        <v>OK</v>
      </c>
    </row>
    <row r="405" spans="1:9" x14ac:dyDescent="0.2">
      <c r="A405" s="4" t="s">
        <v>1</v>
      </c>
      <c r="B405" s="5" t="s">
        <v>425</v>
      </c>
      <c r="C405" s="113">
        <v>0</v>
      </c>
      <c r="D405" s="110" t="s">
        <v>634</v>
      </c>
      <c r="E405" s="6"/>
      <c r="G405" s="121" t="str">
        <f t="shared" si="14"/>
        <v>OK</v>
      </c>
      <c r="H405" s="121" t="str">
        <f t="shared" si="15"/>
        <v>OK</v>
      </c>
      <c r="I405" s="121" t="str">
        <f>IF(AND($C405&gt;0, NOT($C$249&gt;0)), "Row " &amp; ROW($C$249) &amp; " should be positive!", "OK")</f>
        <v>OK</v>
      </c>
    </row>
    <row r="406" spans="1:9" x14ac:dyDescent="0.2">
      <c r="A406" s="4" t="s">
        <v>12</v>
      </c>
      <c r="B406" s="5" t="s">
        <v>425</v>
      </c>
      <c r="C406" s="113">
        <v>0</v>
      </c>
      <c r="D406" s="110" t="s">
        <v>634</v>
      </c>
      <c r="E406" s="6"/>
      <c r="G406" s="121" t="str">
        <f t="shared" si="14"/>
        <v>OK</v>
      </c>
      <c r="H406" s="121" t="str">
        <f t="shared" si="15"/>
        <v>OK</v>
      </c>
      <c r="I406" s="121" t="str">
        <f>IF(AND($C406&gt;0, NOT($C$250&gt;0)), "Row " &amp; ROW($C$250) &amp; " should be positive!", "OK")</f>
        <v>OK</v>
      </c>
    </row>
    <row r="407" spans="1:9" x14ac:dyDescent="0.2">
      <c r="A407" s="4" t="s">
        <v>13</v>
      </c>
      <c r="B407" s="5" t="s">
        <v>425</v>
      </c>
      <c r="C407" s="113">
        <v>0</v>
      </c>
      <c r="D407" s="110" t="s">
        <v>634</v>
      </c>
      <c r="E407" s="6"/>
      <c r="G407" s="121" t="str">
        <f t="shared" si="14"/>
        <v>OK</v>
      </c>
      <c r="H407" s="121" t="str">
        <f t="shared" si="15"/>
        <v>OK</v>
      </c>
      <c r="I407" s="121" t="str">
        <f>IF(AND($C407&gt;0, NOT($C$251&gt;0)), "Row " &amp; ROW($C$251) &amp; " should be positive!", "OK")</f>
        <v>OK</v>
      </c>
    </row>
    <row r="408" spans="1:9" x14ac:dyDescent="0.2">
      <c r="A408" s="4" t="s">
        <v>1</v>
      </c>
      <c r="B408" s="5" t="s">
        <v>426</v>
      </c>
      <c r="C408" s="113">
        <v>0</v>
      </c>
      <c r="D408" s="110" t="s">
        <v>634</v>
      </c>
      <c r="E408" s="6"/>
      <c r="G408" s="121" t="str">
        <f t="shared" si="14"/>
        <v>OK</v>
      </c>
      <c r="H408" s="121" t="str">
        <f t="shared" si="15"/>
        <v>OK</v>
      </c>
      <c r="I408" s="121" t="str">
        <f>IF(AND($C408&gt;0, NOT($C$252&gt;0)), "Row " &amp; ROW($C$252) &amp; " should be positive!", "OK")</f>
        <v>OK</v>
      </c>
    </row>
    <row r="409" spans="1:9" x14ac:dyDescent="0.2">
      <c r="A409" s="4" t="s">
        <v>12</v>
      </c>
      <c r="B409" s="5" t="s">
        <v>426</v>
      </c>
      <c r="C409" s="113">
        <v>0</v>
      </c>
      <c r="D409" s="110" t="s">
        <v>634</v>
      </c>
      <c r="E409" s="6"/>
      <c r="G409" s="121" t="str">
        <f t="shared" si="14"/>
        <v>OK</v>
      </c>
      <c r="H409" s="121" t="str">
        <f t="shared" si="15"/>
        <v>OK</v>
      </c>
      <c r="I409" s="121" t="str">
        <f>IF(AND($C409&gt;0, NOT($C$253&gt;0)), "Row " &amp; ROW($C$253) &amp; " should be positive!", "OK")</f>
        <v>OK</v>
      </c>
    </row>
    <row r="410" spans="1:9" x14ac:dyDescent="0.2">
      <c r="A410" s="4" t="s">
        <v>13</v>
      </c>
      <c r="B410" s="5" t="s">
        <v>426</v>
      </c>
      <c r="C410" s="113">
        <v>0</v>
      </c>
      <c r="D410" s="110" t="s">
        <v>634</v>
      </c>
      <c r="E410" s="6"/>
      <c r="G410" s="121" t="str">
        <f t="shared" si="14"/>
        <v>OK</v>
      </c>
      <c r="H410" s="121" t="str">
        <f t="shared" si="15"/>
        <v>OK</v>
      </c>
      <c r="I410" s="121" t="str">
        <f>IF(AND($C410&gt;0, NOT($C$254&gt;0)), "Row " &amp; ROW($C$254) &amp; " should be positive!", "OK")</f>
        <v>OK</v>
      </c>
    </row>
    <row r="411" spans="1:9" x14ac:dyDescent="0.2">
      <c r="A411" s="4" t="s">
        <v>1</v>
      </c>
      <c r="B411" s="5" t="s">
        <v>427</v>
      </c>
      <c r="C411" s="113">
        <v>0</v>
      </c>
      <c r="D411" s="110" t="s">
        <v>634</v>
      </c>
      <c r="E411" s="6"/>
      <c r="G411" s="121" t="str">
        <f t="shared" si="14"/>
        <v>OK</v>
      </c>
      <c r="H411" s="121" t="str">
        <f t="shared" si="15"/>
        <v>OK</v>
      </c>
      <c r="I411" s="121" t="str">
        <f>IF(AND($C411&gt;0, NOT($C$255&gt;0)), "Row " &amp; ROW($C$255) &amp; " should be positive!", "OK")</f>
        <v>OK</v>
      </c>
    </row>
    <row r="412" spans="1:9" x14ac:dyDescent="0.2">
      <c r="A412" s="4" t="s">
        <v>12</v>
      </c>
      <c r="B412" s="5" t="s">
        <v>427</v>
      </c>
      <c r="C412" s="113">
        <v>0</v>
      </c>
      <c r="D412" s="110" t="s">
        <v>634</v>
      </c>
      <c r="E412" s="6"/>
      <c r="G412" s="121" t="str">
        <f t="shared" si="14"/>
        <v>OK</v>
      </c>
      <c r="H412" s="121" t="str">
        <f t="shared" si="15"/>
        <v>OK</v>
      </c>
      <c r="I412" s="121" t="str">
        <f>IF(AND($C412&gt;0, NOT($C$256&gt;0)), "Row " &amp; ROW($C$256) &amp; " should be positive!", "OK")</f>
        <v>OK</v>
      </c>
    </row>
    <row r="413" spans="1:9" x14ac:dyDescent="0.2">
      <c r="A413" s="4" t="s">
        <v>13</v>
      </c>
      <c r="B413" s="5" t="s">
        <v>427</v>
      </c>
      <c r="C413" s="113">
        <v>0</v>
      </c>
      <c r="D413" s="110" t="s">
        <v>634</v>
      </c>
      <c r="E413" s="6"/>
      <c r="G413" s="121" t="str">
        <f t="shared" si="14"/>
        <v>OK</v>
      </c>
      <c r="H413" s="121" t="str">
        <f t="shared" si="15"/>
        <v>OK</v>
      </c>
      <c r="I413" s="121" t="str">
        <f>IF(AND($C413&gt;0, NOT($C$257&gt;0)), "Row " &amp; ROW($C$257) &amp; " should be positive!", "OK")</f>
        <v>OK</v>
      </c>
    </row>
    <row r="414" spans="1:9" x14ac:dyDescent="0.2">
      <c r="A414" s="4" t="s">
        <v>1</v>
      </c>
      <c r="B414" s="5" t="s">
        <v>428</v>
      </c>
      <c r="C414" s="112">
        <f xml:space="preserve"> SUM($C$438, $C$441, $C$444, $C$447)</f>
        <v>0</v>
      </c>
      <c r="D414" s="110" t="s">
        <v>634</v>
      </c>
      <c r="E414" s="6"/>
      <c r="F414" s="123">
        <f>SUM($C$414) - SUM($C$417, $C$432, $C$435)</f>
        <v>0</v>
      </c>
      <c r="G414" s="121" t="str">
        <f t="shared" si="14"/>
        <v>OK</v>
      </c>
      <c r="H414" s="121" t="str">
        <f t="shared" si="15"/>
        <v>OK</v>
      </c>
      <c r="I414" s="121" t="str">
        <f>IF(AND($C414&gt;0, NOT($C$258&gt;0)), "Row " &amp; ROW($C$258) &amp; " should be positive!", "OK")</f>
        <v>OK</v>
      </c>
    </row>
    <row r="415" spans="1:9" x14ac:dyDescent="0.2">
      <c r="A415" s="4" t="s">
        <v>12</v>
      </c>
      <c r="B415" s="5" t="s">
        <v>428</v>
      </c>
      <c r="C415" s="112">
        <f xml:space="preserve"> SUM($C$439, $C$442, $C$445, $C$448)</f>
        <v>0</v>
      </c>
      <c r="D415" s="110" t="s">
        <v>634</v>
      </c>
      <c r="E415" s="6"/>
      <c r="F415" s="123">
        <f>SUM($C$415) - SUM($C$418, $C$433, $C$436)</f>
        <v>0</v>
      </c>
      <c r="G415" s="121" t="str">
        <f t="shared" si="14"/>
        <v>OK</v>
      </c>
      <c r="H415" s="121" t="str">
        <f t="shared" si="15"/>
        <v>OK</v>
      </c>
      <c r="I415" s="121" t="str">
        <f>IF(AND($C415&gt;0, NOT($C$259&gt;0)), "Row " &amp; ROW($C$259) &amp; " should be positive!", "OK")</f>
        <v>OK</v>
      </c>
    </row>
    <row r="416" spans="1:9" x14ac:dyDescent="0.2">
      <c r="A416" s="4" t="s">
        <v>13</v>
      </c>
      <c r="B416" s="5" t="s">
        <v>428</v>
      </c>
      <c r="C416" s="112">
        <f xml:space="preserve"> SUM($C$440, $C$443, $C$446, $C$449)</f>
        <v>0</v>
      </c>
      <c r="D416" s="110" t="s">
        <v>634</v>
      </c>
      <c r="E416" s="6"/>
      <c r="F416" s="123">
        <f>SUM($C$416) - SUM($C$419, $C$434, $C$437)</f>
        <v>0</v>
      </c>
      <c r="G416" s="121" t="str">
        <f t="shared" si="14"/>
        <v>OK</v>
      </c>
      <c r="H416" s="121" t="str">
        <f t="shared" si="15"/>
        <v>OK</v>
      </c>
      <c r="I416" s="121" t="str">
        <f>IF(AND($C416&gt;0, NOT($C$260&gt;0)), "Row " &amp; ROW($C$260) &amp; " should be positive!", "OK")</f>
        <v>OK</v>
      </c>
    </row>
    <row r="417" spans="1:9" x14ac:dyDescent="0.2">
      <c r="A417" s="4" t="s">
        <v>1</v>
      </c>
      <c r="B417" s="5" t="s">
        <v>429</v>
      </c>
      <c r="C417" s="112">
        <f xml:space="preserve"> SUM($C$420, $C$423, $C$426, $C$429)</f>
        <v>0</v>
      </c>
      <c r="D417" s="110" t="s">
        <v>634</v>
      </c>
      <c r="E417" s="6"/>
      <c r="F417" s="123">
        <f>SUM($C$414) - SUM($C$438, $C$441, $C$444, $C$447)</f>
        <v>0</v>
      </c>
      <c r="G417" s="121" t="str">
        <f t="shared" si="14"/>
        <v>OK</v>
      </c>
      <c r="H417" s="121" t="str">
        <f t="shared" si="15"/>
        <v>OK</v>
      </c>
      <c r="I417" s="121" t="str">
        <f>IF(AND($C417&gt;0, NOT($C$261&gt;0)), "Row " &amp; ROW($C$261) &amp; " should be positive!", "OK")</f>
        <v>OK</v>
      </c>
    </row>
    <row r="418" spans="1:9" x14ac:dyDescent="0.2">
      <c r="A418" s="4" t="s">
        <v>12</v>
      </c>
      <c r="B418" s="5" t="s">
        <v>429</v>
      </c>
      <c r="C418" s="112">
        <f xml:space="preserve"> SUM($C$421, $C$424, $C$427, $C$430)</f>
        <v>0</v>
      </c>
      <c r="D418" s="110" t="s">
        <v>634</v>
      </c>
      <c r="E418" s="6"/>
      <c r="F418" s="123">
        <f>SUM($C$415) - SUM($C$439, $C$442, $C$445, $C$448)</f>
        <v>0</v>
      </c>
      <c r="G418" s="121" t="str">
        <f t="shared" si="14"/>
        <v>OK</v>
      </c>
      <c r="H418" s="121" t="str">
        <f t="shared" si="15"/>
        <v>OK</v>
      </c>
      <c r="I418" s="121" t="str">
        <f>IF(AND($C418&gt;0, NOT($C$262&gt;0)), "Row " &amp; ROW($C$262) &amp; " should be positive!", "OK")</f>
        <v>OK</v>
      </c>
    </row>
    <row r="419" spans="1:9" x14ac:dyDescent="0.2">
      <c r="A419" s="4" t="s">
        <v>13</v>
      </c>
      <c r="B419" s="5" t="s">
        <v>429</v>
      </c>
      <c r="C419" s="112">
        <f xml:space="preserve"> SUM($C$422, $C$425, $C$428, $C$431)</f>
        <v>0</v>
      </c>
      <c r="D419" s="110" t="s">
        <v>634</v>
      </c>
      <c r="E419" s="6"/>
      <c r="F419" s="123">
        <f>SUM($C$416) - SUM($C$440, $C$443, $C$446, $C$449)</f>
        <v>0</v>
      </c>
      <c r="G419" s="121" t="str">
        <f t="shared" si="14"/>
        <v>OK</v>
      </c>
      <c r="H419" s="121" t="str">
        <f t="shared" si="15"/>
        <v>OK</v>
      </c>
      <c r="I419" s="121" t="str">
        <f>IF(AND($C419&gt;0, NOT($C$263&gt;0)), "Row " &amp; ROW($C$263) &amp; " should be positive!", "OK")</f>
        <v>OK</v>
      </c>
    </row>
    <row r="420" spans="1:9" x14ac:dyDescent="0.2">
      <c r="A420" s="4" t="s">
        <v>1</v>
      </c>
      <c r="B420" s="5" t="s">
        <v>430</v>
      </c>
      <c r="C420" s="113">
        <v>0</v>
      </c>
      <c r="D420" s="110" t="s">
        <v>634</v>
      </c>
      <c r="E420" s="6"/>
      <c r="F420" s="123">
        <f>SUM($C$417) - SUM($C$420, $C$423, $C$426, $C$429)</f>
        <v>0</v>
      </c>
      <c r="G420" s="121" t="str">
        <f t="shared" si="14"/>
        <v>OK</v>
      </c>
      <c r="H420" s="121" t="str">
        <f t="shared" si="15"/>
        <v>OK</v>
      </c>
      <c r="I420" s="121" t="str">
        <f>IF(AND($C420&gt;0, NOT($C$264&gt;0)), "Row " &amp; ROW($C$264) &amp; " should be positive!", "OK")</f>
        <v>OK</v>
      </c>
    </row>
    <row r="421" spans="1:9" x14ac:dyDescent="0.2">
      <c r="A421" s="4" t="s">
        <v>12</v>
      </c>
      <c r="B421" s="5" t="s">
        <v>430</v>
      </c>
      <c r="C421" s="113">
        <v>0</v>
      </c>
      <c r="D421" s="110" t="s">
        <v>634</v>
      </c>
      <c r="E421" s="6"/>
      <c r="F421" s="123">
        <f>SUM($C$418) - SUM($C$421, $C$424, $C$427, $C$430)</f>
        <v>0</v>
      </c>
      <c r="G421" s="121" t="str">
        <f t="shared" si="14"/>
        <v>OK</v>
      </c>
      <c r="H421" s="121" t="str">
        <f t="shared" si="15"/>
        <v>OK</v>
      </c>
      <c r="I421" s="121" t="str">
        <f>IF(AND($C421&gt;0, NOT($C$265&gt;0)), "Row " &amp; ROW($C$265) &amp; " should be positive!", "OK")</f>
        <v>OK</v>
      </c>
    </row>
    <row r="422" spans="1:9" x14ac:dyDescent="0.2">
      <c r="A422" s="4" t="s">
        <v>13</v>
      </c>
      <c r="B422" s="5" t="s">
        <v>430</v>
      </c>
      <c r="C422" s="113">
        <v>0</v>
      </c>
      <c r="D422" s="110" t="s">
        <v>634</v>
      </c>
      <c r="E422" s="6"/>
      <c r="F422" s="123">
        <f>SUM($C$419) - SUM($C$422, $C$425, $C$428, $C$431)</f>
        <v>0</v>
      </c>
      <c r="G422" s="121" t="str">
        <f t="shared" si="14"/>
        <v>OK</v>
      </c>
      <c r="H422" s="121" t="str">
        <f t="shared" si="15"/>
        <v>OK</v>
      </c>
      <c r="I422" s="121" t="str">
        <f>IF(AND($C422&gt;0, NOT($C$266&gt;0)), "Row " &amp; ROW($C$266) &amp; " should be positive!", "OK")</f>
        <v>OK</v>
      </c>
    </row>
    <row r="423" spans="1:9" x14ac:dyDescent="0.2">
      <c r="A423" s="4" t="s">
        <v>1</v>
      </c>
      <c r="B423" s="5" t="s">
        <v>431</v>
      </c>
      <c r="C423" s="113">
        <v>0</v>
      </c>
      <c r="D423" s="110" t="s">
        <v>634</v>
      </c>
      <c r="E423" s="6"/>
      <c r="G423" s="121" t="str">
        <f t="shared" si="14"/>
        <v>OK</v>
      </c>
      <c r="H423" s="121" t="str">
        <f t="shared" si="15"/>
        <v>OK</v>
      </c>
      <c r="I423" s="121" t="str">
        <f>IF(AND($C423&gt;0, NOT($C$267&gt;0)), "Row " &amp; ROW($C$267) &amp; " should be positive!", "OK")</f>
        <v>OK</v>
      </c>
    </row>
    <row r="424" spans="1:9" x14ac:dyDescent="0.2">
      <c r="A424" s="4" t="s">
        <v>12</v>
      </c>
      <c r="B424" s="5" t="s">
        <v>431</v>
      </c>
      <c r="C424" s="113">
        <v>0</v>
      </c>
      <c r="D424" s="110" t="s">
        <v>634</v>
      </c>
      <c r="E424" s="6"/>
      <c r="G424" s="121" t="str">
        <f t="shared" si="14"/>
        <v>OK</v>
      </c>
      <c r="H424" s="121" t="str">
        <f t="shared" si="15"/>
        <v>OK</v>
      </c>
      <c r="I424" s="121" t="str">
        <f>IF(AND($C424&gt;0, NOT($C$268&gt;0)), "Row " &amp; ROW($C$268) &amp; " should be positive!", "OK")</f>
        <v>OK</v>
      </c>
    </row>
    <row r="425" spans="1:9" x14ac:dyDescent="0.2">
      <c r="A425" s="4" t="s">
        <v>13</v>
      </c>
      <c r="B425" s="5" t="s">
        <v>431</v>
      </c>
      <c r="C425" s="113">
        <v>0</v>
      </c>
      <c r="D425" s="110" t="s">
        <v>634</v>
      </c>
      <c r="E425" s="6"/>
      <c r="G425" s="121" t="str">
        <f t="shared" si="14"/>
        <v>OK</v>
      </c>
      <c r="H425" s="121" t="str">
        <f t="shared" si="15"/>
        <v>OK</v>
      </c>
      <c r="I425" s="121" t="str">
        <f>IF(AND($C425&gt;0, NOT($C$269&gt;0)), "Row " &amp; ROW($C$269) &amp; " should be positive!", "OK")</f>
        <v>OK</v>
      </c>
    </row>
    <row r="426" spans="1:9" x14ac:dyDescent="0.2">
      <c r="A426" s="4" t="s">
        <v>1</v>
      </c>
      <c r="B426" s="5" t="s">
        <v>432</v>
      </c>
      <c r="C426" s="113">
        <v>0</v>
      </c>
      <c r="D426" s="110" t="s">
        <v>634</v>
      </c>
      <c r="E426" s="6"/>
      <c r="G426" s="121" t="str">
        <f t="shared" si="14"/>
        <v>OK</v>
      </c>
      <c r="H426" s="121" t="str">
        <f t="shared" si="15"/>
        <v>OK</v>
      </c>
      <c r="I426" s="121" t="str">
        <f>IF(AND($C426&gt;0, NOT($C$270&gt;0)), "Row " &amp; ROW($C$270) &amp; " should be positive!", "OK")</f>
        <v>OK</v>
      </c>
    </row>
    <row r="427" spans="1:9" x14ac:dyDescent="0.2">
      <c r="A427" s="4" t="s">
        <v>12</v>
      </c>
      <c r="B427" s="5" t="s">
        <v>432</v>
      </c>
      <c r="C427" s="113">
        <v>0</v>
      </c>
      <c r="D427" s="110" t="s">
        <v>634</v>
      </c>
      <c r="E427" s="6"/>
      <c r="G427" s="121" t="str">
        <f t="shared" si="14"/>
        <v>OK</v>
      </c>
      <c r="H427" s="121" t="str">
        <f t="shared" si="15"/>
        <v>OK</v>
      </c>
      <c r="I427" s="121" t="str">
        <f>IF(AND($C427&gt;0, NOT($C$271&gt;0)), "Row " &amp; ROW($C$271) &amp; " should be positive!", "OK")</f>
        <v>OK</v>
      </c>
    </row>
    <row r="428" spans="1:9" x14ac:dyDescent="0.2">
      <c r="A428" s="4" t="s">
        <v>13</v>
      </c>
      <c r="B428" s="5" t="s">
        <v>432</v>
      </c>
      <c r="C428" s="113">
        <v>0</v>
      </c>
      <c r="D428" s="110" t="s">
        <v>634</v>
      </c>
      <c r="E428" s="6"/>
      <c r="G428" s="121" t="str">
        <f t="shared" si="14"/>
        <v>OK</v>
      </c>
      <c r="H428" s="121" t="str">
        <f t="shared" si="15"/>
        <v>OK</v>
      </c>
      <c r="I428" s="121" t="str">
        <f>IF(AND($C428&gt;0, NOT($C$272&gt;0)), "Row " &amp; ROW($C$272) &amp; " should be positive!", "OK")</f>
        <v>OK</v>
      </c>
    </row>
    <row r="429" spans="1:9" x14ac:dyDescent="0.2">
      <c r="A429" s="4" t="s">
        <v>1</v>
      </c>
      <c r="B429" s="5" t="s">
        <v>433</v>
      </c>
      <c r="C429" s="113">
        <v>0</v>
      </c>
      <c r="D429" s="110" t="s">
        <v>634</v>
      </c>
      <c r="E429" s="6"/>
      <c r="G429" s="121" t="str">
        <f t="shared" si="14"/>
        <v>OK</v>
      </c>
      <c r="H429" s="121" t="str">
        <f t="shared" si="15"/>
        <v>OK</v>
      </c>
      <c r="I429" s="121" t="str">
        <f>IF(AND($C429&gt;0, NOT($C$273&gt;0)), "Row " &amp; ROW($C$273) &amp; " should be positive!", "OK")</f>
        <v>OK</v>
      </c>
    </row>
    <row r="430" spans="1:9" x14ac:dyDescent="0.2">
      <c r="A430" s="4" t="s">
        <v>12</v>
      </c>
      <c r="B430" s="5" t="s">
        <v>433</v>
      </c>
      <c r="C430" s="113">
        <v>0</v>
      </c>
      <c r="D430" s="110" t="s">
        <v>634</v>
      </c>
      <c r="E430" s="6"/>
      <c r="G430" s="121" t="str">
        <f t="shared" si="14"/>
        <v>OK</v>
      </c>
      <c r="H430" s="121" t="str">
        <f t="shared" si="15"/>
        <v>OK</v>
      </c>
      <c r="I430" s="121" t="str">
        <f>IF(AND($C430&gt;0, NOT($C$274&gt;0)), "Row " &amp; ROW($C$274) &amp; " should be positive!", "OK")</f>
        <v>OK</v>
      </c>
    </row>
    <row r="431" spans="1:9" x14ac:dyDescent="0.2">
      <c r="A431" s="4" t="s">
        <v>13</v>
      </c>
      <c r="B431" s="5" t="s">
        <v>433</v>
      </c>
      <c r="C431" s="113">
        <v>0</v>
      </c>
      <c r="D431" s="110" t="s">
        <v>634</v>
      </c>
      <c r="E431" s="6"/>
      <c r="G431" s="121" t="str">
        <f t="shared" si="14"/>
        <v>OK</v>
      </c>
      <c r="H431" s="121" t="str">
        <f t="shared" si="15"/>
        <v>OK</v>
      </c>
      <c r="I431" s="121" t="str">
        <f>IF(AND($C431&gt;0, NOT($C$275&gt;0)), "Row " &amp; ROW($C$275) &amp; " should be positive!", "OK")</f>
        <v>OK</v>
      </c>
    </row>
    <row r="432" spans="1:9" x14ac:dyDescent="0.2">
      <c r="A432" s="4" t="s">
        <v>1</v>
      </c>
      <c r="B432" s="5" t="s">
        <v>434</v>
      </c>
      <c r="C432" s="113">
        <v>0</v>
      </c>
      <c r="D432" s="110" t="s">
        <v>634</v>
      </c>
      <c r="E432" s="6"/>
      <c r="G432" s="121" t="str">
        <f t="shared" si="14"/>
        <v>OK</v>
      </c>
      <c r="H432" s="121" t="str">
        <f t="shared" si="15"/>
        <v>OK</v>
      </c>
      <c r="I432" s="121" t="str">
        <f>IF(AND($C432&gt;0, NOT($C$276&gt;0)), "Row " &amp; ROW($C$276) &amp; " should be positive!", "OK")</f>
        <v>OK</v>
      </c>
    </row>
    <row r="433" spans="1:9" x14ac:dyDescent="0.2">
      <c r="A433" s="4" t="s">
        <v>12</v>
      </c>
      <c r="B433" s="5" t="s">
        <v>434</v>
      </c>
      <c r="C433" s="113">
        <v>0</v>
      </c>
      <c r="D433" s="110" t="s">
        <v>634</v>
      </c>
      <c r="E433" s="6"/>
      <c r="G433" s="121" t="str">
        <f t="shared" si="14"/>
        <v>OK</v>
      </c>
      <c r="H433" s="121" t="str">
        <f t="shared" si="15"/>
        <v>OK</v>
      </c>
      <c r="I433" s="121" t="str">
        <f>IF(AND($C433&gt;0, NOT($C$277&gt;0)), "Row " &amp; ROW($C$277) &amp; " should be positive!", "OK")</f>
        <v>OK</v>
      </c>
    </row>
    <row r="434" spans="1:9" x14ac:dyDescent="0.2">
      <c r="A434" s="4" t="s">
        <v>13</v>
      </c>
      <c r="B434" s="5" t="s">
        <v>434</v>
      </c>
      <c r="C434" s="113">
        <v>0</v>
      </c>
      <c r="D434" s="110" t="s">
        <v>634</v>
      </c>
      <c r="E434" s="6"/>
      <c r="G434" s="121" t="str">
        <f t="shared" si="14"/>
        <v>OK</v>
      </c>
      <c r="H434" s="121" t="str">
        <f t="shared" si="15"/>
        <v>OK</v>
      </c>
      <c r="I434" s="121" t="str">
        <f>IF(AND($C434&gt;0, NOT($C$278&gt;0)), "Row " &amp; ROW($C$278) &amp; " should be positive!", "OK")</f>
        <v>OK</v>
      </c>
    </row>
    <row r="435" spans="1:9" x14ac:dyDescent="0.2">
      <c r="A435" s="4" t="s">
        <v>1</v>
      </c>
      <c r="B435" s="5" t="s">
        <v>435</v>
      </c>
      <c r="C435" s="113">
        <v>0</v>
      </c>
      <c r="D435" s="110" t="s">
        <v>634</v>
      </c>
      <c r="E435" s="6"/>
      <c r="G435" s="121" t="str">
        <f t="shared" si="14"/>
        <v>OK</v>
      </c>
      <c r="H435" s="121" t="str">
        <f t="shared" si="15"/>
        <v>OK</v>
      </c>
      <c r="I435" s="121" t="str">
        <f>IF(AND($C435&gt;0, NOT($C$279&gt;0)), "Row " &amp; ROW($C$279) &amp; " should be positive!", "OK")</f>
        <v>OK</v>
      </c>
    </row>
    <row r="436" spans="1:9" x14ac:dyDescent="0.2">
      <c r="A436" s="4" t="s">
        <v>12</v>
      </c>
      <c r="B436" s="5" t="s">
        <v>435</v>
      </c>
      <c r="C436" s="113">
        <v>0</v>
      </c>
      <c r="D436" s="110" t="s">
        <v>634</v>
      </c>
      <c r="E436" s="6"/>
      <c r="G436" s="121" t="str">
        <f t="shared" si="14"/>
        <v>OK</v>
      </c>
      <c r="H436" s="121" t="str">
        <f t="shared" si="15"/>
        <v>OK</v>
      </c>
      <c r="I436" s="121" t="str">
        <f>IF(AND($C436&gt;0, NOT($C$280&gt;0)), "Row " &amp; ROW($C$280) &amp; " should be positive!", "OK")</f>
        <v>OK</v>
      </c>
    </row>
    <row r="437" spans="1:9" x14ac:dyDescent="0.2">
      <c r="A437" s="4" t="s">
        <v>13</v>
      </c>
      <c r="B437" s="5" t="s">
        <v>435</v>
      </c>
      <c r="C437" s="113">
        <v>0</v>
      </c>
      <c r="D437" s="110" t="s">
        <v>634</v>
      </c>
      <c r="E437" s="6"/>
      <c r="G437" s="121" t="str">
        <f t="shared" si="14"/>
        <v>OK</v>
      </c>
      <c r="H437" s="121" t="str">
        <f t="shared" si="15"/>
        <v>OK</v>
      </c>
      <c r="I437" s="121" t="str">
        <f>IF(AND($C437&gt;0, NOT($C$281&gt;0)), "Row " &amp; ROW($C$281) &amp; " should be positive!", "OK")</f>
        <v>OK</v>
      </c>
    </row>
    <row r="438" spans="1:9" x14ac:dyDescent="0.2">
      <c r="A438" s="4" t="s">
        <v>1</v>
      </c>
      <c r="B438" s="5" t="s">
        <v>436</v>
      </c>
      <c r="C438" s="113">
        <v>0</v>
      </c>
      <c r="D438" s="110" t="s">
        <v>634</v>
      </c>
      <c r="E438" s="6"/>
      <c r="G438" s="121" t="str">
        <f t="shared" si="14"/>
        <v>OK</v>
      </c>
      <c r="H438" s="121" t="str">
        <f t="shared" si="15"/>
        <v>OK</v>
      </c>
      <c r="I438" s="121" t="str">
        <f>IF(AND($C438&gt;0, NOT($C$282&gt;0)), "Row " &amp; ROW($C$282) &amp; " should be positive!", "OK")</f>
        <v>OK</v>
      </c>
    </row>
    <row r="439" spans="1:9" x14ac:dyDescent="0.2">
      <c r="A439" s="4" t="s">
        <v>12</v>
      </c>
      <c r="B439" s="5" t="s">
        <v>436</v>
      </c>
      <c r="C439" s="113">
        <v>0</v>
      </c>
      <c r="D439" s="110" t="s">
        <v>634</v>
      </c>
      <c r="E439" s="6"/>
      <c r="G439" s="121" t="str">
        <f t="shared" si="14"/>
        <v>OK</v>
      </c>
      <c r="H439" s="121" t="str">
        <f t="shared" si="15"/>
        <v>OK</v>
      </c>
      <c r="I439" s="121" t="str">
        <f>IF(AND($C439&gt;0, NOT($C$283&gt;0)), "Row " &amp; ROW($C$283) &amp; " should be positive!", "OK")</f>
        <v>OK</v>
      </c>
    </row>
    <row r="440" spans="1:9" x14ac:dyDescent="0.2">
      <c r="A440" s="4" t="s">
        <v>13</v>
      </c>
      <c r="B440" s="5" t="s">
        <v>436</v>
      </c>
      <c r="C440" s="113">
        <v>0</v>
      </c>
      <c r="D440" s="110" t="s">
        <v>634</v>
      </c>
      <c r="E440" s="6"/>
      <c r="G440" s="121" t="str">
        <f t="shared" si="14"/>
        <v>OK</v>
      </c>
      <c r="H440" s="121" t="str">
        <f t="shared" si="15"/>
        <v>OK</v>
      </c>
      <c r="I440" s="121" t="str">
        <f>IF(AND($C440&gt;0, NOT($C$284&gt;0)), "Row " &amp; ROW($C$284) &amp; " should be positive!", "OK")</f>
        <v>OK</v>
      </c>
    </row>
    <row r="441" spans="1:9" x14ac:dyDescent="0.2">
      <c r="A441" s="4" t="s">
        <v>1</v>
      </c>
      <c r="B441" s="5" t="s">
        <v>437</v>
      </c>
      <c r="C441" s="113">
        <v>0</v>
      </c>
      <c r="D441" s="110" t="s">
        <v>634</v>
      </c>
      <c r="E441" s="6"/>
      <c r="G441" s="121" t="str">
        <f t="shared" si="14"/>
        <v>OK</v>
      </c>
      <c r="H441" s="121" t="str">
        <f t="shared" si="15"/>
        <v>OK</v>
      </c>
      <c r="I441" s="121" t="str">
        <f>IF(AND($C441&gt;0, NOT($C$285&gt;0)), "Row " &amp; ROW($C$285) &amp; " should be positive!", "OK")</f>
        <v>OK</v>
      </c>
    </row>
    <row r="442" spans="1:9" x14ac:dyDescent="0.2">
      <c r="A442" s="4" t="s">
        <v>12</v>
      </c>
      <c r="B442" s="5" t="s">
        <v>437</v>
      </c>
      <c r="C442" s="113">
        <v>0</v>
      </c>
      <c r="D442" s="110" t="s">
        <v>634</v>
      </c>
      <c r="E442" s="6"/>
      <c r="G442" s="121" t="str">
        <f t="shared" si="14"/>
        <v>OK</v>
      </c>
      <c r="H442" s="121" t="str">
        <f t="shared" si="15"/>
        <v>OK</v>
      </c>
      <c r="I442" s="121" t="str">
        <f>IF(AND($C442&gt;0, NOT($C$286&gt;0)), "Row " &amp; ROW($C$286) &amp; " should be positive!", "OK")</f>
        <v>OK</v>
      </c>
    </row>
    <row r="443" spans="1:9" x14ac:dyDescent="0.2">
      <c r="A443" s="4" t="s">
        <v>13</v>
      </c>
      <c r="B443" s="5" t="s">
        <v>437</v>
      </c>
      <c r="C443" s="113">
        <v>0</v>
      </c>
      <c r="D443" s="110" t="s">
        <v>634</v>
      </c>
      <c r="E443" s="6"/>
      <c r="G443" s="121" t="str">
        <f t="shared" si="14"/>
        <v>OK</v>
      </c>
      <c r="H443" s="121" t="str">
        <f t="shared" si="15"/>
        <v>OK</v>
      </c>
      <c r="I443" s="121" t="str">
        <f>IF(AND($C443&gt;0, NOT($C$287&gt;0)), "Row " &amp; ROW($C$287) &amp; " should be positive!", "OK")</f>
        <v>OK</v>
      </c>
    </row>
    <row r="444" spans="1:9" x14ac:dyDescent="0.2">
      <c r="A444" s="4" t="s">
        <v>1</v>
      </c>
      <c r="B444" s="5" t="s">
        <v>438</v>
      </c>
      <c r="C444" s="113">
        <v>0</v>
      </c>
      <c r="D444" s="110" t="s">
        <v>634</v>
      </c>
      <c r="E444" s="6"/>
      <c r="G444" s="121" t="str">
        <f t="shared" si="14"/>
        <v>OK</v>
      </c>
      <c r="H444" s="121" t="str">
        <f t="shared" si="15"/>
        <v>OK</v>
      </c>
      <c r="I444" s="121" t="str">
        <f>IF(AND($C444&gt;0, NOT($C$288&gt;0)), "Row " &amp; ROW($C$288) &amp; " should be positive!", "OK")</f>
        <v>OK</v>
      </c>
    </row>
    <row r="445" spans="1:9" x14ac:dyDescent="0.2">
      <c r="A445" s="4" t="s">
        <v>12</v>
      </c>
      <c r="B445" s="5" t="s">
        <v>438</v>
      </c>
      <c r="C445" s="113">
        <v>0</v>
      </c>
      <c r="D445" s="110" t="s">
        <v>634</v>
      </c>
      <c r="E445" s="6"/>
      <c r="G445" s="121" t="str">
        <f t="shared" si="14"/>
        <v>OK</v>
      </c>
      <c r="H445" s="121" t="str">
        <f t="shared" si="15"/>
        <v>OK</v>
      </c>
      <c r="I445" s="121" t="str">
        <f>IF(AND($C445&gt;0, NOT($C$289&gt;0)), "Row " &amp; ROW($C$289) &amp; " should be positive!", "OK")</f>
        <v>OK</v>
      </c>
    </row>
    <row r="446" spans="1:9" x14ac:dyDescent="0.2">
      <c r="A446" s="4" t="s">
        <v>13</v>
      </c>
      <c r="B446" s="5" t="s">
        <v>438</v>
      </c>
      <c r="C446" s="113">
        <v>0</v>
      </c>
      <c r="D446" s="110" t="s">
        <v>634</v>
      </c>
      <c r="E446" s="6"/>
      <c r="G446" s="121" t="str">
        <f t="shared" si="14"/>
        <v>OK</v>
      </c>
      <c r="H446" s="121" t="str">
        <f t="shared" si="15"/>
        <v>OK</v>
      </c>
      <c r="I446" s="121" t="str">
        <f>IF(AND($C446&gt;0, NOT($C$290&gt;0)), "Row " &amp; ROW($C$290) &amp; " should be positive!", "OK")</f>
        <v>OK</v>
      </c>
    </row>
    <row r="447" spans="1:9" x14ac:dyDescent="0.2">
      <c r="A447" s="4" t="s">
        <v>1</v>
      </c>
      <c r="B447" s="5" t="s">
        <v>1016</v>
      </c>
      <c r="C447" s="113">
        <v>0</v>
      </c>
      <c r="D447" s="110" t="s">
        <v>634</v>
      </c>
      <c r="E447" s="6"/>
      <c r="G447" s="121" t="str">
        <f t="shared" si="14"/>
        <v>OK</v>
      </c>
      <c r="H447" s="121" t="str">
        <f t="shared" si="15"/>
        <v>OK</v>
      </c>
      <c r="I447" s="121" t="str">
        <f>IF(AND($C447&gt;0, NOT($C$291&gt;0)), "Row " &amp; ROW($C$291) &amp; " should be positive!", "OK")</f>
        <v>OK</v>
      </c>
    </row>
    <row r="448" spans="1:9" x14ac:dyDescent="0.2">
      <c r="A448" s="4" t="s">
        <v>12</v>
      </c>
      <c r="B448" s="5" t="s">
        <v>1016</v>
      </c>
      <c r="C448" s="113">
        <v>0</v>
      </c>
      <c r="D448" s="110" t="s">
        <v>634</v>
      </c>
      <c r="E448" s="6"/>
      <c r="G448" s="121" t="str">
        <f t="shared" si="14"/>
        <v>OK</v>
      </c>
      <c r="H448" s="121" t="str">
        <f t="shared" si="15"/>
        <v>OK</v>
      </c>
      <c r="I448" s="121" t="str">
        <f>IF(AND($C448&gt;0, NOT($C$292&gt;0)), "Row " &amp; ROW($C$292) &amp; " should be positive!", "OK")</f>
        <v>OK</v>
      </c>
    </row>
    <row r="449" spans="1:9" x14ac:dyDescent="0.2">
      <c r="A449" s="4" t="s">
        <v>13</v>
      </c>
      <c r="B449" s="5" t="s">
        <v>1016</v>
      </c>
      <c r="C449" s="113">
        <v>0</v>
      </c>
      <c r="D449" s="110" t="s">
        <v>634</v>
      </c>
      <c r="E449" s="6"/>
      <c r="G449" s="121" t="str">
        <f t="shared" si="14"/>
        <v>OK</v>
      </c>
      <c r="H449" s="121" t="str">
        <f t="shared" si="15"/>
        <v>OK</v>
      </c>
      <c r="I449" s="121" t="str">
        <f>IF(AND($C449&gt;0, NOT($C$293&gt;0)), "Row " &amp; ROW($C$293) &amp; " should be positive!", "OK")</f>
        <v>OK</v>
      </c>
    </row>
    <row r="450" spans="1:9" x14ac:dyDescent="0.2">
      <c r="A450" s="4" t="s">
        <v>121</v>
      </c>
      <c r="B450" s="5" t="s">
        <v>439</v>
      </c>
      <c r="C450" s="113">
        <v>0</v>
      </c>
      <c r="D450" s="110" t="s">
        <v>634</v>
      </c>
      <c r="E450" s="6"/>
      <c r="G450" s="121" t="str">
        <f t="shared" si="14"/>
        <v>OK</v>
      </c>
      <c r="H450" s="121" t="str">
        <f t="shared" si="15"/>
        <v>OK</v>
      </c>
    </row>
    <row r="451" spans="1:9" x14ac:dyDescent="0.2">
      <c r="A451" s="4" t="s">
        <v>121</v>
      </c>
      <c r="B451" s="5" t="s">
        <v>440</v>
      </c>
      <c r="C451" s="113">
        <v>0</v>
      </c>
      <c r="D451" s="110" t="s">
        <v>634</v>
      </c>
      <c r="E451" s="6"/>
      <c r="G451" s="121" t="str">
        <f t="shared" si="14"/>
        <v>OK</v>
      </c>
      <c r="H451" s="121" t="str">
        <f t="shared" si="15"/>
        <v>OK</v>
      </c>
    </row>
    <row r="452" spans="1:9" x14ac:dyDescent="0.2">
      <c r="A452" s="4" t="s">
        <v>121</v>
      </c>
      <c r="B452" s="5" t="s">
        <v>441</v>
      </c>
      <c r="C452" s="113">
        <v>0</v>
      </c>
      <c r="D452" s="110" t="s">
        <v>634</v>
      </c>
      <c r="E452" s="6"/>
      <c r="G452" s="121" t="str">
        <f t="shared" si="14"/>
        <v>OK</v>
      </c>
      <c r="H452" s="121" t="str">
        <f t="shared" si="15"/>
        <v>OK</v>
      </c>
    </row>
  </sheetData>
  <sheetProtection algorithmName="SHA-512" hashValue="Ix0DmnbZBbCuuAabgjAdSN/UzaqRDzg+02SNJjBIBwpxWSUQMnXLJho8N6oAxZfNsIrYvs38RLk66Po+Y8hbkA==" saltValue="VF6U9HDkWf/pgFOhmKcB2g==" spinCount="100000" sheet="1" objects="1" scenarios="1" formatColumns="0" formatRows="0"/>
  <conditionalFormatting sqref="B255:B257">
    <cfRule type="cellIs" dxfId="311" priority="1" stopIfTrue="1" operator="equal">
      <formula>"optional"</formula>
    </cfRule>
    <cfRule type="cellIs" dxfId="310" priority="2" stopIfTrue="1" operator="equal">
      <formula>"optional if"</formula>
    </cfRule>
  </conditionalFormatting>
  <conditionalFormatting sqref="C600:C601 C598">
    <cfRule type="containsText" priority="3" stopIfTrue="1" operator="containsText" text="TRUE">
      <formula>NOT(ISERROR(SEARCH("TRUE",C598)))</formula>
    </cfRule>
    <cfRule type="cellIs" dxfId="309" priority="4" stopIfTrue="1" operator="greaterThan">
      <formula>Tolerance</formula>
    </cfRule>
    <cfRule type="cellIs" dxfId="308" priority="5" stopIfTrue="1" operator="lessThan">
      <formula>-Tolerance</formula>
    </cfRule>
  </conditionalFormatting>
  <conditionalFormatting sqref="F6:F452">
    <cfRule type="containsText" priority="6" stopIfTrue="1" operator="containsText" text="TRUE">
      <formula>NOT(ISERROR(SEARCH("TRUE",F6)))</formula>
    </cfRule>
    <cfRule type="cellIs" dxfId="307" priority="7" stopIfTrue="1" operator="greaterThan">
      <formula>Tolerance</formula>
    </cfRule>
    <cfRule type="cellIs" dxfId="306" priority="8" stopIfTrue="1" operator="lessThan">
      <formula>-Tolerance</formula>
    </cfRule>
  </conditionalFormatting>
  <conditionalFormatting sqref="G6:G452">
    <cfRule type="containsText" dxfId="305" priority="9" stopIfTrue="1" operator="containsText" text="missing">
      <formula>NOT(ISERROR(SEARCH("missing",G6)))</formula>
    </cfRule>
  </conditionalFormatting>
  <conditionalFormatting sqref="H6:H452">
    <cfRule type="containsText" dxfId="304" priority="10" stopIfTrue="1" operator="containsText" text="Flag">
      <formula>NOT(ISERROR(SEARCH("Flag",H6)))</formula>
    </cfRule>
  </conditionalFormatting>
  <conditionalFormatting sqref="I6:I452">
    <cfRule type="containsText" dxfId="303" priority="11" stopIfTrue="1" operator="containsText" text=" ">
      <formula>NOT(ISERROR(SEARCH(" ",I6)))</formula>
    </cfRule>
  </conditionalFormatting>
  <conditionalFormatting sqref="F5:I5">
    <cfRule type="cellIs" dxfId="302" priority="12" stopIfTrue="1" operator="greaterThan">
      <formula>0</formula>
    </cfRule>
  </conditionalFormatting>
  <dataValidations count="3">
    <dataValidation type="list" allowBlank="1" showInputMessage="1" showErrorMessage="1" sqref="D450:D452 D6:D137">
      <formula1>availability_payments</formula1>
    </dataValidation>
    <dataValidation type="list" allowBlank="1" showInputMessage="1" showErrorMessage="1" sqref="D138:D449">
      <formula1>availability_fraud</formula1>
    </dataValidation>
    <dataValidation type="decimal" operator="greaterThanOrEqual" allowBlank="1" showInputMessage="1" showErrorMessage="1" errorTitle="Please correct." error="Please input a number larger or equal to zero. Negative or character values are not permitted." sqref="C6:C452">
      <formula1>0</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K80"/>
  <sheetViews>
    <sheetView workbookViewId="0"/>
  </sheetViews>
  <sheetFormatPr defaultRowHeight="12.75" x14ac:dyDescent="0.2"/>
  <cols>
    <col min="1" max="1" width="16" style="9" bestFit="1" customWidth="1"/>
    <col min="2" max="2" width="9.85546875" style="9" bestFit="1" customWidth="1"/>
    <col min="3" max="3" width="20.85546875" style="20" customWidth="1"/>
    <col min="4" max="4" width="14" style="20" customWidth="1"/>
    <col min="5" max="5" width="50.5703125" style="9" customWidth="1"/>
    <col min="6" max="6" width="11.85546875" style="121" customWidth="1"/>
    <col min="7" max="7" width="17" style="121" customWidth="1"/>
    <col min="8" max="8" width="19.42578125" style="121" customWidth="1"/>
    <col min="9" max="9" width="32.28515625" style="121" customWidth="1"/>
    <col min="12" max="16384" width="9.140625" style="9"/>
  </cols>
  <sheetData>
    <row r="1" spans="1:9" ht="15.75" x14ac:dyDescent="0.25">
      <c r="A1" s="7" t="s">
        <v>442</v>
      </c>
      <c r="B1" s="8"/>
      <c r="C1" s="115"/>
      <c r="D1" s="103"/>
      <c r="E1" s="8"/>
    </row>
    <row r="2" spans="1:9" x14ac:dyDescent="0.2">
      <c r="A2" s="10"/>
      <c r="B2" s="11"/>
      <c r="C2" s="116"/>
      <c r="D2" s="105"/>
      <c r="E2" s="12"/>
    </row>
    <row r="3" spans="1:9" x14ac:dyDescent="0.2">
      <c r="A3" s="13"/>
      <c r="B3" s="13"/>
      <c r="C3" s="104"/>
      <c r="D3" s="105"/>
      <c r="E3" s="12"/>
    </row>
    <row r="4" spans="1:9" ht="25.5" x14ac:dyDescent="0.2">
      <c r="A4" s="2"/>
      <c r="B4" s="2"/>
      <c r="C4" s="106" t="s">
        <v>5</v>
      </c>
      <c r="D4" s="106" t="s">
        <v>5</v>
      </c>
      <c r="E4" s="2" t="s">
        <v>6</v>
      </c>
      <c r="F4" s="125" t="s">
        <v>855</v>
      </c>
      <c r="G4" s="125" t="s">
        <v>857</v>
      </c>
      <c r="H4" s="125" t="s">
        <v>975</v>
      </c>
      <c r="I4" s="125" t="s">
        <v>858</v>
      </c>
    </row>
    <row r="5" spans="1:9" x14ac:dyDescent="0.2">
      <c r="A5" s="3" t="s">
        <v>7</v>
      </c>
      <c r="B5" s="3" t="s">
        <v>8</v>
      </c>
      <c r="C5" s="107" t="s">
        <v>851</v>
      </c>
      <c r="D5" s="108" t="s">
        <v>9</v>
      </c>
      <c r="E5" s="3" t="s">
        <v>10</v>
      </c>
      <c r="F5" s="121">
        <f>COUNTIF(F$6:F$80, "&lt;" &amp; -Tolerance) + COUNTIF(F$6:F$80, "&gt;" &amp; Tolerance) + COUNTIF(F$6:F$80, FALSE)</f>
        <v>0</v>
      </c>
      <c r="G5" s="121">
        <f>COUNTIF(G$6:G$80, "missing")</f>
        <v>0</v>
      </c>
      <c r="H5" s="121">
        <f>COUNTIF(H$6:H$80, "*Flag*" )</f>
        <v>0</v>
      </c>
      <c r="I5" s="121">
        <f>COUNTIF(I$6:I$80, "*Fraud*" ) + COUNTIF(I$6:I$80, "*positive*" )</f>
        <v>0</v>
      </c>
    </row>
    <row r="6" spans="1:9" x14ac:dyDescent="0.2">
      <c r="A6" s="4" t="s">
        <v>1</v>
      </c>
      <c r="B6" s="5" t="s">
        <v>443</v>
      </c>
      <c r="C6" s="109">
        <f xml:space="preserve"> SUM($C$9, $C$12)</f>
        <v>0</v>
      </c>
      <c r="D6" s="110" t="s">
        <v>634</v>
      </c>
      <c r="E6" s="6"/>
      <c r="F6" s="122">
        <f>SUM($C$6) - SUM($C$9, $C$12)</f>
        <v>0</v>
      </c>
      <c r="G6" s="121" t="str">
        <f t="shared" ref="G6:G37" si="0">IF(OR(ISBLANK($C6), ISBLANK($D6)), "missing", "OK")</f>
        <v>OK</v>
      </c>
      <c r="H6" s="121" t="str">
        <f t="shared" ref="H6:H23" si="1">IF(AND($C6&gt;0, $D6= "NA"), "Flag should be OK", IF($D6="E","Flag E only for fraud","OK"))</f>
        <v>OK</v>
      </c>
      <c r="I6" s="121" t="str">
        <f>IF(AND($C6&gt;0, NOT($C$15&gt;0)), "Row " &amp; ROW($C$15) &amp; " should also be positive!", IF($C$24 &gt; $C6 + Tolerance,"Fraud in row " &amp; ROW($C$24) &amp; " higher than payment", "OK"))</f>
        <v>OK</v>
      </c>
    </row>
    <row r="7" spans="1:9" x14ac:dyDescent="0.2">
      <c r="A7" s="4" t="s">
        <v>12</v>
      </c>
      <c r="B7" s="5" t="s">
        <v>443</v>
      </c>
      <c r="C7" s="109">
        <f xml:space="preserve"> SUM($C$10, $C$13)</f>
        <v>0</v>
      </c>
      <c r="D7" s="110" t="s">
        <v>634</v>
      </c>
      <c r="E7" s="6"/>
      <c r="F7" s="122">
        <f>SUM($C$7) - SUM($C$10, $C$13)</f>
        <v>0</v>
      </c>
      <c r="G7" s="121" t="str">
        <f t="shared" si="0"/>
        <v>OK</v>
      </c>
      <c r="H7" s="121" t="str">
        <f t="shared" si="1"/>
        <v>OK</v>
      </c>
      <c r="I7" s="121" t="str">
        <f>IF(AND($C7&gt;0, NOT($C$16&gt;0)), "Row " &amp; ROW($C$16) &amp; " should also be positive!", IF($C$25 &gt; $C7 + Tolerance,"Fraud in row " &amp; ROW($C$25) &amp; " higher than payment", "OK"))</f>
        <v>OK</v>
      </c>
    </row>
    <row r="8" spans="1:9" x14ac:dyDescent="0.2">
      <c r="A8" s="4" t="s">
        <v>13</v>
      </c>
      <c r="B8" s="5" t="s">
        <v>443</v>
      </c>
      <c r="C8" s="109">
        <f xml:space="preserve"> SUM($C$11, $C$14)</f>
        <v>0</v>
      </c>
      <c r="D8" s="110" t="s">
        <v>634</v>
      </c>
      <c r="E8" s="6"/>
      <c r="F8" s="122">
        <f>SUM($C$8) - SUM($C$11, $C$14)</f>
        <v>0</v>
      </c>
      <c r="G8" s="121" t="str">
        <f t="shared" si="0"/>
        <v>OK</v>
      </c>
      <c r="H8" s="121" t="str">
        <f t="shared" si="1"/>
        <v>OK</v>
      </c>
      <c r="I8" s="121" t="str">
        <f>IF(AND($C8&gt;0, NOT($C$17&gt;0)), "Row " &amp; ROW($C$17) &amp; " should also be positive!", IF($C$26 &gt; $C8 + Tolerance,"Fraud in row " &amp; ROW($C$26) &amp; " higher than payment", "OK"))</f>
        <v>OK</v>
      </c>
    </row>
    <row r="9" spans="1:9" x14ac:dyDescent="0.2">
      <c r="A9" s="4" t="s">
        <v>1</v>
      </c>
      <c r="B9" s="5" t="s">
        <v>444</v>
      </c>
      <c r="C9" s="111">
        <v>0</v>
      </c>
      <c r="D9" s="110" t="s">
        <v>634</v>
      </c>
      <c r="E9" s="6"/>
      <c r="G9" s="121" t="str">
        <f t="shared" si="0"/>
        <v>OK</v>
      </c>
      <c r="H9" s="121" t="str">
        <f t="shared" si="1"/>
        <v>OK</v>
      </c>
      <c r="I9" s="121" t="str">
        <f>IF(AND($C9&gt;0, NOT($C$18&gt;0)), "Row " &amp; ROW($C$18) &amp; " should also be positive!", IF($C$27 &gt; $C9 + Tolerance,"Fraud in row " &amp; ROW($C$27) &amp; " higher than payment", "OK"))</f>
        <v>OK</v>
      </c>
    </row>
    <row r="10" spans="1:9" x14ac:dyDescent="0.2">
      <c r="A10" s="4" t="s">
        <v>12</v>
      </c>
      <c r="B10" s="5" t="s">
        <v>444</v>
      </c>
      <c r="C10" s="111">
        <v>0</v>
      </c>
      <c r="D10" s="110" t="s">
        <v>634</v>
      </c>
      <c r="E10" s="6"/>
      <c r="G10" s="121" t="str">
        <f t="shared" si="0"/>
        <v>OK</v>
      </c>
      <c r="H10" s="121" t="str">
        <f t="shared" si="1"/>
        <v>OK</v>
      </c>
      <c r="I10" s="121" t="str">
        <f>IF(AND($C10&gt;0, NOT($C$19&gt;0)), "Row " &amp; ROW($C$19) &amp; " should also be positive!", IF($C$28 &gt; $C10 + Tolerance,"Fraud in row " &amp; ROW($C$28) &amp; " higher than payment", "OK"))</f>
        <v>OK</v>
      </c>
    </row>
    <row r="11" spans="1:9" x14ac:dyDescent="0.2">
      <c r="A11" s="4" t="s">
        <v>13</v>
      </c>
      <c r="B11" s="5" t="s">
        <v>444</v>
      </c>
      <c r="C11" s="111">
        <v>0</v>
      </c>
      <c r="D11" s="110" t="s">
        <v>634</v>
      </c>
      <c r="E11" s="6"/>
      <c r="G11" s="121" t="str">
        <f t="shared" si="0"/>
        <v>OK</v>
      </c>
      <c r="H11" s="121" t="str">
        <f t="shared" si="1"/>
        <v>OK</v>
      </c>
      <c r="I11" s="121" t="str">
        <f>IF(AND($C11&gt;0, NOT($C$20&gt;0)), "Row " &amp; ROW($C$20) &amp; " should also be positive!", IF($C$29 &gt; $C11 + Tolerance,"Fraud in row " &amp; ROW($C$29) &amp; " higher than payment", "OK"))</f>
        <v>OK</v>
      </c>
    </row>
    <row r="12" spans="1:9" x14ac:dyDescent="0.2">
      <c r="A12" s="4" t="s">
        <v>1</v>
      </c>
      <c r="B12" s="5" t="s">
        <v>445</v>
      </c>
      <c r="C12" s="111">
        <v>0</v>
      </c>
      <c r="D12" s="110" t="s">
        <v>634</v>
      </c>
      <c r="E12" s="6"/>
      <c r="G12" s="121" t="str">
        <f t="shared" si="0"/>
        <v>OK</v>
      </c>
      <c r="H12" s="121" t="str">
        <f t="shared" si="1"/>
        <v>OK</v>
      </c>
      <c r="I12" s="121" t="str">
        <f>IF(AND($C12&gt;0, NOT($C$21&gt;0)), "Row " &amp; ROW($C$21) &amp; " should also be positive!", IF($C$30 &gt; $C12 + Tolerance,"Fraud in row " &amp; ROW($C$30) &amp; " higher than payment", "OK"))</f>
        <v>OK</v>
      </c>
    </row>
    <row r="13" spans="1:9" x14ac:dyDescent="0.2">
      <c r="A13" s="4" t="s">
        <v>12</v>
      </c>
      <c r="B13" s="5" t="s">
        <v>445</v>
      </c>
      <c r="C13" s="111">
        <v>0</v>
      </c>
      <c r="D13" s="110" t="s">
        <v>634</v>
      </c>
      <c r="E13" s="6"/>
      <c r="G13" s="121" t="str">
        <f t="shared" si="0"/>
        <v>OK</v>
      </c>
      <c r="H13" s="121" t="str">
        <f t="shared" si="1"/>
        <v>OK</v>
      </c>
      <c r="I13" s="121" t="str">
        <f>IF(AND($C13&gt;0, NOT($C$22&gt;0)), "Row " &amp; ROW($C$22) &amp; " should also be positive!", IF($C$31 &gt; $C13 + Tolerance,"Fraud in row " &amp; ROW($C$31) &amp; " higher than payment", "OK"))</f>
        <v>OK</v>
      </c>
    </row>
    <row r="14" spans="1:9" x14ac:dyDescent="0.2">
      <c r="A14" s="4" t="s">
        <v>13</v>
      </c>
      <c r="B14" s="5" t="s">
        <v>445</v>
      </c>
      <c r="C14" s="111">
        <v>0</v>
      </c>
      <c r="D14" s="110" t="s">
        <v>634</v>
      </c>
      <c r="E14" s="6"/>
      <c r="G14" s="121" t="str">
        <f t="shared" si="0"/>
        <v>OK</v>
      </c>
      <c r="H14" s="121" t="str">
        <f t="shared" si="1"/>
        <v>OK</v>
      </c>
      <c r="I14" s="121" t="str">
        <f>IF(AND($C14&gt;0, NOT($C$23&gt;0)), "Row " &amp; ROW($C$23) &amp; " should also be positive!", IF($C$32 &gt; $C14 + Tolerance,"Fraud in row " &amp; ROW($C$32) &amp; " higher than payment", "OK"))</f>
        <v>OK</v>
      </c>
    </row>
    <row r="15" spans="1:9" x14ac:dyDescent="0.2">
      <c r="A15" s="4" t="s">
        <v>1</v>
      </c>
      <c r="B15" s="5" t="s">
        <v>446</v>
      </c>
      <c r="C15" s="112">
        <f xml:space="preserve"> SUM($C$18, $C$21)</f>
        <v>0</v>
      </c>
      <c r="D15" s="110" t="s">
        <v>634</v>
      </c>
      <c r="E15" s="6"/>
      <c r="F15" s="123">
        <f>SUM($C$15) - SUM($C$18, $C$21)</f>
        <v>0</v>
      </c>
      <c r="G15" s="121" t="str">
        <f t="shared" si="0"/>
        <v>OK</v>
      </c>
      <c r="H15" s="121" t="str">
        <f t="shared" si="1"/>
        <v>OK</v>
      </c>
      <c r="I15" s="121" t="str">
        <f>IF(AND($C15&gt;0, NOT($C$6&gt;0)), "Row " &amp; ROW($C$6) &amp; " should also be positive!", IF($C$51 &gt; $C15 + Tolerance,"Fraud in row " &amp; ROW($C$51) &amp; " higher than payment", "OK"))</f>
        <v>OK</v>
      </c>
    </row>
    <row r="16" spans="1:9" x14ac:dyDescent="0.2">
      <c r="A16" s="4" t="s">
        <v>12</v>
      </c>
      <c r="B16" s="5" t="s">
        <v>446</v>
      </c>
      <c r="C16" s="112">
        <f xml:space="preserve"> SUM($C$19, $C$22)</f>
        <v>0</v>
      </c>
      <c r="D16" s="110" t="s">
        <v>634</v>
      </c>
      <c r="E16" s="6"/>
      <c r="F16" s="123">
        <f>SUM($C$16) - SUM($C$19, $C$22)</f>
        <v>0</v>
      </c>
      <c r="G16" s="121" t="str">
        <f t="shared" si="0"/>
        <v>OK</v>
      </c>
      <c r="H16" s="121" t="str">
        <f t="shared" si="1"/>
        <v>OK</v>
      </c>
      <c r="I16" s="121" t="str">
        <f>IF(AND($C16&gt;0, NOT($C$7&gt;0)), "Row " &amp; ROW($C$7) &amp; " should also be positive!", IF($C$52 &gt; $C16 + Tolerance,"Fraud in row " &amp; ROW($C$52) &amp; " higher than payment", "OK"))</f>
        <v>OK</v>
      </c>
    </row>
    <row r="17" spans="1:9" x14ac:dyDescent="0.2">
      <c r="A17" s="4" t="s">
        <v>13</v>
      </c>
      <c r="B17" s="5" t="s">
        <v>446</v>
      </c>
      <c r="C17" s="112">
        <f xml:space="preserve"> SUM($C$20, $C$23)</f>
        <v>0</v>
      </c>
      <c r="D17" s="110" t="s">
        <v>634</v>
      </c>
      <c r="E17" s="6"/>
      <c r="F17" s="123">
        <f>SUM($C$17) - SUM($C$20, $C$23)</f>
        <v>0</v>
      </c>
      <c r="G17" s="121" t="str">
        <f t="shared" si="0"/>
        <v>OK</v>
      </c>
      <c r="H17" s="121" t="str">
        <f t="shared" si="1"/>
        <v>OK</v>
      </c>
      <c r="I17" s="121" t="str">
        <f>IF(AND($C17&gt;0, NOT($C$8&gt;0)), "Row " &amp; ROW($C$8) &amp; " should also be positive!", IF($C$53 &gt; $C17 + Tolerance,"Fraud in row " &amp; ROW($C$53) &amp; " higher than payment", "OK"))</f>
        <v>OK</v>
      </c>
    </row>
    <row r="18" spans="1:9" x14ac:dyDescent="0.2">
      <c r="A18" s="4" t="s">
        <v>1</v>
      </c>
      <c r="B18" s="5" t="s">
        <v>447</v>
      </c>
      <c r="C18" s="113">
        <v>0</v>
      </c>
      <c r="D18" s="110" t="s">
        <v>634</v>
      </c>
      <c r="E18" s="6"/>
      <c r="G18" s="121" t="str">
        <f t="shared" si="0"/>
        <v>OK</v>
      </c>
      <c r="H18" s="121" t="str">
        <f t="shared" si="1"/>
        <v>OK</v>
      </c>
      <c r="I18" s="121" t="str">
        <f>IF(AND($C18&gt;0, NOT($C$9&gt;0)), "Row " &amp; ROW($C$9) &amp; " should also be positive!", IF($C$54 &gt; $C18 + Tolerance,"Fraud in row " &amp; ROW($C$54) &amp; " higher than payment", "OK"))</f>
        <v>OK</v>
      </c>
    </row>
    <row r="19" spans="1:9" x14ac:dyDescent="0.2">
      <c r="A19" s="4" t="s">
        <v>12</v>
      </c>
      <c r="B19" s="5" t="s">
        <v>447</v>
      </c>
      <c r="C19" s="113">
        <v>0</v>
      </c>
      <c r="D19" s="110" t="s">
        <v>634</v>
      </c>
      <c r="E19" s="6"/>
      <c r="G19" s="121" t="str">
        <f t="shared" si="0"/>
        <v>OK</v>
      </c>
      <c r="H19" s="121" t="str">
        <f t="shared" si="1"/>
        <v>OK</v>
      </c>
      <c r="I19" s="121" t="str">
        <f>IF(AND($C19&gt;0, NOT($C$10&gt;0)), "Row " &amp; ROW($C$10) &amp; " should also be positive!", IF($C$55 &gt; $C19 + Tolerance,"Fraud in row " &amp; ROW($C$55) &amp; " higher than payment", "OK"))</f>
        <v>OK</v>
      </c>
    </row>
    <row r="20" spans="1:9" x14ac:dyDescent="0.2">
      <c r="A20" s="4" t="s">
        <v>13</v>
      </c>
      <c r="B20" s="5" t="s">
        <v>447</v>
      </c>
      <c r="C20" s="113">
        <v>0</v>
      </c>
      <c r="D20" s="110" t="s">
        <v>634</v>
      </c>
      <c r="E20" s="6"/>
      <c r="G20" s="121" t="str">
        <f t="shared" si="0"/>
        <v>OK</v>
      </c>
      <c r="H20" s="121" t="str">
        <f t="shared" si="1"/>
        <v>OK</v>
      </c>
      <c r="I20" s="121" t="str">
        <f>IF(AND($C20&gt;0, NOT($C$11&gt;0)), "Row " &amp; ROW($C$11) &amp; " should also be positive!", IF($C$56 &gt; $C20 + Tolerance,"Fraud in row " &amp; ROW($C$56) &amp; " higher than payment", "OK"))</f>
        <v>OK</v>
      </c>
    </row>
    <row r="21" spans="1:9" x14ac:dyDescent="0.2">
      <c r="A21" s="4" t="s">
        <v>1</v>
      </c>
      <c r="B21" s="5" t="s">
        <v>448</v>
      </c>
      <c r="C21" s="113">
        <v>0</v>
      </c>
      <c r="D21" s="110" t="s">
        <v>634</v>
      </c>
      <c r="E21" s="6"/>
      <c r="G21" s="121" t="str">
        <f t="shared" si="0"/>
        <v>OK</v>
      </c>
      <c r="H21" s="121" t="str">
        <f t="shared" si="1"/>
        <v>OK</v>
      </c>
      <c r="I21" s="121" t="str">
        <f>IF(AND($C21&gt;0, NOT($C$12&gt;0)), "Row " &amp; ROW($C$12) &amp; " should also be positive!", IF($C$57 &gt; $C21 + Tolerance,"Fraud in row " &amp; ROW($C$57) &amp; " higher than payment", "OK"))</f>
        <v>OK</v>
      </c>
    </row>
    <row r="22" spans="1:9" x14ac:dyDescent="0.2">
      <c r="A22" s="4" t="s">
        <v>12</v>
      </c>
      <c r="B22" s="5" t="s">
        <v>448</v>
      </c>
      <c r="C22" s="113">
        <v>0</v>
      </c>
      <c r="D22" s="110" t="s">
        <v>634</v>
      </c>
      <c r="E22" s="6"/>
      <c r="G22" s="121" t="str">
        <f t="shared" si="0"/>
        <v>OK</v>
      </c>
      <c r="H22" s="121" t="str">
        <f t="shared" si="1"/>
        <v>OK</v>
      </c>
      <c r="I22" s="121" t="str">
        <f>IF(AND($C22&gt;0, NOT($C$13&gt;0)), "Row " &amp; ROW($C$13) &amp; " should also be positive!", IF($C$58 &gt; $C22 + Tolerance,"Fraud in row " &amp; ROW($C$58) &amp; " higher than payment", "OK"))</f>
        <v>OK</v>
      </c>
    </row>
    <row r="23" spans="1:9" x14ac:dyDescent="0.2">
      <c r="A23" s="4" t="s">
        <v>13</v>
      </c>
      <c r="B23" s="5" t="s">
        <v>448</v>
      </c>
      <c r="C23" s="113">
        <v>0</v>
      </c>
      <c r="D23" s="110" t="s">
        <v>634</v>
      </c>
      <c r="E23" s="6"/>
      <c r="G23" s="121" t="str">
        <f t="shared" si="0"/>
        <v>OK</v>
      </c>
      <c r="H23" s="121" t="str">
        <f t="shared" si="1"/>
        <v>OK</v>
      </c>
      <c r="I23" s="121" t="str">
        <f>IF(AND($C23&gt;0, NOT($C$14&gt;0)), "Row " &amp; ROW($C$14) &amp; " should also be positive!", IF($C$59 &gt; $C23 + Tolerance,"Fraud in row " &amp; ROW($C$59) &amp; " higher than payment", "OK"))</f>
        <v>OK</v>
      </c>
    </row>
    <row r="24" spans="1:9" x14ac:dyDescent="0.2">
      <c r="A24" s="4" t="s">
        <v>1</v>
      </c>
      <c r="B24" s="5" t="s">
        <v>449</v>
      </c>
      <c r="C24" s="109">
        <f xml:space="preserve"> SUM($C$33, $C$48)</f>
        <v>0</v>
      </c>
      <c r="D24" s="110" t="s">
        <v>634</v>
      </c>
      <c r="E24" s="6"/>
      <c r="F24" s="122">
        <f>SUM($C$24) - SUM($C$27, $C$30)</f>
        <v>0</v>
      </c>
      <c r="G24" s="121" t="str">
        <f t="shared" si="0"/>
        <v>OK</v>
      </c>
      <c r="H24" s="121" t="str">
        <f t="shared" ref="H24:H55" si="2">IF(AND($C24&gt;0, $D24= "NA"), "Flag should be OK", "OK")</f>
        <v>OK</v>
      </c>
      <c r="I24" s="121" t="str">
        <f>IF(AND($C24&gt;0, NOT($C$51&gt;0)), "Row " &amp; ROW($C$51) &amp; " should be positive!", "OK")</f>
        <v>OK</v>
      </c>
    </row>
    <row r="25" spans="1:9" x14ac:dyDescent="0.2">
      <c r="A25" s="4" t="s">
        <v>12</v>
      </c>
      <c r="B25" s="5" t="s">
        <v>449</v>
      </c>
      <c r="C25" s="109">
        <f xml:space="preserve"> SUM($C$34, $C$49)</f>
        <v>0</v>
      </c>
      <c r="D25" s="110" t="s">
        <v>634</v>
      </c>
      <c r="E25" s="6"/>
      <c r="F25" s="122">
        <f>SUM($C$25) - SUM($C$28, $C$31)</f>
        <v>0</v>
      </c>
      <c r="G25" s="121" t="str">
        <f t="shared" si="0"/>
        <v>OK</v>
      </c>
      <c r="H25" s="121" t="str">
        <f t="shared" si="2"/>
        <v>OK</v>
      </c>
      <c r="I25" s="121" t="str">
        <f>IF(AND($C25&gt;0, NOT($C$52&gt;0)), "Row " &amp; ROW($C$52) &amp; " should be positive!", "OK")</f>
        <v>OK</v>
      </c>
    </row>
    <row r="26" spans="1:9" x14ac:dyDescent="0.2">
      <c r="A26" s="4" t="s">
        <v>13</v>
      </c>
      <c r="B26" s="5" t="s">
        <v>449</v>
      </c>
      <c r="C26" s="109">
        <f xml:space="preserve"> SUM($C$35, $C$50)</f>
        <v>0</v>
      </c>
      <c r="D26" s="110" t="s">
        <v>634</v>
      </c>
      <c r="E26" s="6"/>
      <c r="F26" s="122">
        <f>SUM($C$26) - SUM($C$29, $C$32)</f>
        <v>0</v>
      </c>
      <c r="G26" s="121" t="str">
        <f t="shared" si="0"/>
        <v>OK</v>
      </c>
      <c r="H26" s="121" t="str">
        <f t="shared" si="2"/>
        <v>OK</v>
      </c>
      <c r="I26" s="121" t="str">
        <f>IF(AND($C26&gt;0, NOT($C$53&gt;0)), "Row " &amp; ROW($C$53) &amp; " should be positive!", "OK")</f>
        <v>OK</v>
      </c>
    </row>
    <row r="27" spans="1:9" x14ac:dyDescent="0.2">
      <c r="A27" s="4" t="s">
        <v>1</v>
      </c>
      <c r="B27" s="5" t="s">
        <v>450</v>
      </c>
      <c r="C27" s="111">
        <v>0</v>
      </c>
      <c r="D27" s="110" t="s">
        <v>634</v>
      </c>
      <c r="E27" s="6"/>
      <c r="F27" s="122">
        <f>SUM($C$24) - SUM($C$33, $C$48)</f>
        <v>0</v>
      </c>
      <c r="G27" s="121" t="str">
        <f t="shared" si="0"/>
        <v>OK</v>
      </c>
      <c r="H27" s="121" t="str">
        <f t="shared" si="2"/>
        <v>OK</v>
      </c>
      <c r="I27" s="121" t="str">
        <f>IF(AND($C27&gt;0, NOT($C$54&gt;0)), "Row " &amp; ROW($C$54) &amp; " should be positive!", "OK")</f>
        <v>OK</v>
      </c>
    </row>
    <row r="28" spans="1:9" x14ac:dyDescent="0.2">
      <c r="A28" s="4" t="s">
        <v>12</v>
      </c>
      <c r="B28" s="5" t="s">
        <v>450</v>
      </c>
      <c r="C28" s="111">
        <v>0</v>
      </c>
      <c r="D28" s="110" t="s">
        <v>634</v>
      </c>
      <c r="E28" s="6"/>
      <c r="F28" s="122">
        <f>SUM($C$25) - SUM($C$34, $C$49)</f>
        <v>0</v>
      </c>
      <c r="G28" s="121" t="str">
        <f t="shared" si="0"/>
        <v>OK</v>
      </c>
      <c r="H28" s="121" t="str">
        <f t="shared" si="2"/>
        <v>OK</v>
      </c>
      <c r="I28" s="121" t="str">
        <f>IF(AND($C28&gt;0, NOT($C$55&gt;0)), "Row " &amp; ROW($C$55) &amp; " should be positive!", "OK")</f>
        <v>OK</v>
      </c>
    </row>
    <row r="29" spans="1:9" x14ac:dyDescent="0.2">
      <c r="A29" s="4" t="s">
        <v>13</v>
      </c>
      <c r="B29" s="5" t="s">
        <v>450</v>
      </c>
      <c r="C29" s="111">
        <v>0</v>
      </c>
      <c r="D29" s="110" t="s">
        <v>634</v>
      </c>
      <c r="E29" s="6"/>
      <c r="F29" s="122">
        <f>SUM($C$26) - SUM($C$35, $C$50)</f>
        <v>0</v>
      </c>
      <c r="G29" s="121" t="str">
        <f t="shared" si="0"/>
        <v>OK</v>
      </c>
      <c r="H29" s="121" t="str">
        <f t="shared" si="2"/>
        <v>OK</v>
      </c>
      <c r="I29" s="121" t="str">
        <f>IF(AND($C29&gt;0, NOT($C$56&gt;0)), "Row " &amp; ROW($C$56) &amp; " should be positive!", "OK")</f>
        <v>OK</v>
      </c>
    </row>
    <row r="30" spans="1:9" x14ac:dyDescent="0.2">
      <c r="A30" s="4" t="s">
        <v>1</v>
      </c>
      <c r="B30" s="5" t="s">
        <v>451</v>
      </c>
      <c r="C30" s="111">
        <v>0</v>
      </c>
      <c r="D30" s="110" t="s">
        <v>634</v>
      </c>
      <c r="E30" s="6"/>
      <c r="G30" s="121" t="str">
        <f t="shared" si="0"/>
        <v>OK</v>
      </c>
      <c r="H30" s="121" t="str">
        <f t="shared" si="2"/>
        <v>OK</v>
      </c>
      <c r="I30" s="121" t="str">
        <f>IF(AND($C30&gt;0, NOT($C$57&gt;0)), "Row " &amp; ROW($C$57) &amp; " should be positive!", "OK")</f>
        <v>OK</v>
      </c>
    </row>
    <row r="31" spans="1:9" x14ac:dyDescent="0.2">
      <c r="A31" s="4" t="s">
        <v>12</v>
      </c>
      <c r="B31" s="5" t="s">
        <v>451</v>
      </c>
      <c r="C31" s="111">
        <v>0</v>
      </c>
      <c r="D31" s="110" t="s">
        <v>634</v>
      </c>
      <c r="E31" s="6"/>
      <c r="G31" s="121" t="str">
        <f t="shared" si="0"/>
        <v>OK</v>
      </c>
      <c r="H31" s="121" t="str">
        <f t="shared" si="2"/>
        <v>OK</v>
      </c>
      <c r="I31" s="121" t="str">
        <f>IF(AND($C31&gt;0, NOT($C$58&gt;0)), "Row " &amp; ROW($C$58) &amp; " should be positive!", "OK")</f>
        <v>OK</v>
      </c>
    </row>
    <row r="32" spans="1:9" x14ac:dyDescent="0.2">
      <c r="A32" s="4" t="s">
        <v>13</v>
      </c>
      <c r="B32" s="5" t="s">
        <v>451</v>
      </c>
      <c r="C32" s="111">
        <v>0</v>
      </c>
      <c r="D32" s="110" t="s">
        <v>634</v>
      </c>
      <c r="E32" s="6"/>
      <c r="G32" s="121" t="str">
        <f t="shared" si="0"/>
        <v>OK</v>
      </c>
      <c r="H32" s="121" t="str">
        <f t="shared" si="2"/>
        <v>OK</v>
      </c>
      <c r="I32" s="121" t="str">
        <f>IF(AND($C32&gt;0, NOT($C$59&gt;0)), "Row " &amp; ROW($C$59) &amp; " should be positive!", "OK")</f>
        <v>OK</v>
      </c>
    </row>
    <row r="33" spans="1:9" x14ac:dyDescent="0.2">
      <c r="A33" s="4" t="s">
        <v>1</v>
      </c>
      <c r="B33" s="5" t="s">
        <v>452</v>
      </c>
      <c r="C33" s="109">
        <f xml:space="preserve"> SUM($C$36, $C$39, $C$42, $C$45)</f>
        <v>0</v>
      </c>
      <c r="D33" s="110" t="s">
        <v>634</v>
      </c>
      <c r="E33" s="6"/>
      <c r="F33" s="122">
        <f>SUM($C$33) - SUM($C$36, $C$39, $C$42, $C$45)</f>
        <v>0</v>
      </c>
      <c r="G33" s="121" t="str">
        <f t="shared" si="0"/>
        <v>OK</v>
      </c>
      <c r="H33" s="121" t="str">
        <f t="shared" si="2"/>
        <v>OK</v>
      </c>
      <c r="I33" s="121" t="str">
        <f>IF(AND($C33&gt;0, NOT($C$60&gt;0)), "Row " &amp; ROW($C$60) &amp; " should be positive!", "OK")</f>
        <v>OK</v>
      </c>
    </row>
    <row r="34" spans="1:9" x14ac:dyDescent="0.2">
      <c r="A34" s="4" t="s">
        <v>12</v>
      </c>
      <c r="B34" s="5" t="s">
        <v>452</v>
      </c>
      <c r="C34" s="109">
        <f xml:space="preserve"> SUM($C$37, $C$40, $C$43, $C$46)</f>
        <v>0</v>
      </c>
      <c r="D34" s="110" t="s">
        <v>634</v>
      </c>
      <c r="E34" s="6"/>
      <c r="F34" s="122">
        <f>SUM($C$34) - SUM($C$37, $C$40, $C$43, $C$46)</f>
        <v>0</v>
      </c>
      <c r="G34" s="121" t="str">
        <f t="shared" si="0"/>
        <v>OK</v>
      </c>
      <c r="H34" s="121" t="str">
        <f t="shared" si="2"/>
        <v>OK</v>
      </c>
      <c r="I34" s="121" t="str">
        <f>IF(AND($C34&gt;0, NOT($C$61&gt;0)), "Row " &amp; ROW($C$61) &amp; " should be positive!", "OK")</f>
        <v>OK</v>
      </c>
    </row>
    <row r="35" spans="1:9" x14ac:dyDescent="0.2">
      <c r="A35" s="4" t="s">
        <v>13</v>
      </c>
      <c r="B35" s="5" t="s">
        <v>452</v>
      </c>
      <c r="C35" s="109">
        <f xml:space="preserve"> SUM($C$38, $C$41, $C$44, $C$47)</f>
        <v>0</v>
      </c>
      <c r="D35" s="110" t="s">
        <v>634</v>
      </c>
      <c r="E35" s="6"/>
      <c r="F35" s="122">
        <f>SUM($C$35) - SUM($C$38, $C$41, $C$44, $C$47)</f>
        <v>0</v>
      </c>
      <c r="G35" s="121" t="str">
        <f t="shared" si="0"/>
        <v>OK</v>
      </c>
      <c r="H35" s="121" t="str">
        <f t="shared" si="2"/>
        <v>OK</v>
      </c>
      <c r="I35" s="121" t="str">
        <f>IF(AND($C35&gt;0, NOT($C$62&gt;0)), "Row " &amp; ROW($C$62) &amp; " should be positive!", "OK")</f>
        <v>OK</v>
      </c>
    </row>
    <row r="36" spans="1:9" x14ac:dyDescent="0.2">
      <c r="A36" s="4" t="s">
        <v>1</v>
      </c>
      <c r="B36" s="5" t="s">
        <v>453</v>
      </c>
      <c r="C36" s="111">
        <v>0</v>
      </c>
      <c r="D36" s="110" t="s">
        <v>634</v>
      </c>
      <c r="E36" s="6"/>
      <c r="G36" s="121" t="str">
        <f t="shared" si="0"/>
        <v>OK</v>
      </c>
      <c r="H36" s="121" t="str">
        <f t="shared" si="2"/>
        <v>OK</v>
      </c>
      <c r="I36" s="121" t="str">
        <f>IF(AND($C36&gt;0, NOT($C$63&gt;0)), "Row " &amp; ROW($C$63) &amp; " should be positive!", "OK")</f>
        <v>OK</v>
      </c>
    </row>
    <row r="37" spans="1:9" x14ac:dyDescent="0.2">
      <c r="A37" s="4" t="s">
        <v>12</v>
      </c>
      <c r="B37" s="5" t="s">
        <v>453</v>
      </c>
      <c r="C37" s="111">
        <v>0</v>
      </c>
      <c r="D37" s="110" t="s">
        <v>634</v>
      </c>
      <c r="E37" s="6"/>
      <c r="G37" s="121" t="str">
        <f t="shared" si="0"/>
        <v>OK</v>
      </c>
      <c r="H37" s="121" t="str">
        <f t="shared" si="2"/>
        <v>OK</v>
      </c>
      <c r="I37" s="121" t="str">
        <f>IF(AND($C37&gt;0, NOT($C$64&gt;0)), "Row " &amp; ROW($C$64) &amp; " should be positive!", "OK")</f>
        <v>OK</v>
      </c>
    </row>
    <row r="38" spans="1:9" x14ac:dyDescent="0.2">
      <c r="A38" s="4" t="s">
        <v>13</v>
      </c>
      <c r="B38" s="5" t="s">
        <v>453</v>
      </c>
      <c r="C38" s="111">
        <v>0</v>
      </c>
      <c r="D38" s="110" t="s">
        <v>634</v>
      </c>
      <c r="E38" s="6"/>
      <c r="G38" s="121" t="str">
        <f t="shared" ref="G38:G69" si="3">IF(OR(ISBLANK($C38), ISBLANK($D38)), "missing", "OK")</f>
        <v>OK</v>
      </c>
      <c r="H38" s="121" t="str">
        <f t="shared" si="2"/>
        <v>OK</v>
      </c>
      <c r="I38" s="121" t="str">
        <f>IF(AND($C38&gt;0, NOT($C$65&gt;0)), "Row " &amp; ROW($C$65) &amp; " should be positive!", "OK")</f>
        <v>OK</v>
      </c>
    </row>
    <row r="39" spans="1:9" x14ac:dyDescent="0.2">
      <c r="A39" s="4" t="s">
        <v>1</v>
      </c>
      <c r="B39" s="5" t="s">
        <v>454</v>
      </c>
      <c r="C39" s="111">
        <v>0</v>
      </c>
      <c r="D39" s="110" t="s">
        <v>634</v>
      </c>
      <c r="E39" s="6"/>
      <c r="G39" s="121" t="str">
        <f t="shared" si="3"/>
        <v>OK</v>
      </c>
      <c r="H39" s="121" t="str">
        <f t="shared" si="2"/>
        <v>OK</v>
      </c>
      <c r="I39" s="121" t="str">
        <f>IF(AND($C39&gt;0, NOT($C$66&gt;0)), "Row " &amp; ROW($C$66) &amp; " should be positive!", "OK")</f>
        <v>OK</v>
      </c>
    </row>
    <row r="40" spans="1:9" x14ac:dyDescent="0.2">
      <c r="A40" s="4" t="s">
        <v>12</v>
      </c>
      <c r="B40" s="5" t="s">
        <v>454</v>
      </c>
      <c r="C40" s="111">
        <v>0</v>
      </c>
      <c r="D40" s="110" t="s">
        <v>634</v>
      </c>
      <c r="E40" s="6"/>
      <c r="G40" s="121" t="str">
        <f t="shared" si="3"/>
        <v>OK</v>
      </c>
      <c r="H40" s="121" t="str">
        <f t="shared" si="2"/>
        <v>OK</v>
      </c>
      <c r="I40" s="121" t="str">
        <f>IF(AND($C40&gt;0, NOT($C$67&gt;0)), "Row " &amp; ROW($C$67) &amp; " should be positive!", "OK")</f>
        <v>OK</v>
      </c>
    </row>
    <row r="41" spans="1:9" x14ac:dyDescent="0.2">
      <c r="A41" s="4" t="s">
        <v>13</v>
      </c>
      <c r="B41" s="5" t="s">
        <v>454</v>
      </c>
      <c r="C41" s="111">
        <v>0</v>
      </c>
      <c r="D41" s="110" t="s">
        <v>634</v>
      </c>
      <c r="E41" s="6"/>
      <c r="G41" s="121" t="str">
        <f t="shared" si="3"/>
        <v>OK</v>
      </c>
      <c r="H41" s="121" t="str">
        <f t="shared" si="2"/>
        <v>OK</v>
      </c>
      <c r="I41" s="121" t="str">
        <f>IF(AND($C41&gt;0, NOT($C$68&gt;0)), "Row " &amp; ROW($C$68) &amp; " should be positive!", "OK")</f>
        <v>OK</v>
      </c>
    </row>
    <row r="42" spans="1:9" x14ac:dyDescent="0.2">
      <c r="A42" s="4" t="s">
        <v>1</v>
      </c>
      <c r="B42" s="5" t="s">
        <v>455</v>
      </c>
      <c r="C42" s="111">
        <v>0</v>
      </c>
      <c r="D42" s="110" t="s">
        <v>634</v>
      </c>
      <c r="E42" s="6"/>
      <c r="G42" s="121" t="str">
        <f t="shared" si="3"/>
        <v>OK</v>
      </c>
      <c r="H42" s="121" t="str">
        <f t="shared" si="2"/>
        <v>OK</v>
      </c>
      <c r="I42" s="121" t="str">
        <f>IF(AND($C42&gt;0, NOT($C$69&gt;0)), "Row " &amp; ROW($C$69) &amp; " should be positive!", "OK")</f>
        <v>OK</v>
      </c>
    </row>
    <row r="43" spans="1:9" x14ac:dyDescent="0.2">
      <c r="A43" s="4" t="s">
        <v>12</v>
      </c>
      <c r="B43" s="5" t="s">
        <v>455</v>
      </c>
      <c r="C43" s="111">
        <v>0</v>
      </c>
      <c r="D43" s="110" t="s">
        <v>634</v>
      </c>
      <c r="E43" s="6"/>
      <c r="G43" s="121" t="str">
        <f t="shared" si="3"/>
        <v>OK</v>
      </c>
      <c r="H43" s="121" t="str">
        <f t="shared" si="2"/>
        <v>OK</v>
      </c>
      <c r="I43" s="121" t="str">
        <f>IF(AND($C43&gt;0, NOT($C$70&gt;0)), "Row " &amp; ROW($C$70) &amp; " should be positive!", "OK")</f>
        <v>OK</v>
      </c>
    </row>
    <row r="44" spans="1:9" x14ac:dyDescent="0.2">
      <c r="A44" s="4" t="s">
        <v>13</v>
      </c>
      <c r="B44" s="5" t="s">
        <v>455</v>
      </c>
      <c r="C44" s="111">
        <v>0</v>
      </c>
      <c r="D44" s="110" t="s">
        <v>634</v>
      </c>
      <c r="E44" s="6"/>
      <c r="G44" s="121" t="str">
        <f t="shared" si="3"/>
        <v>OK</v>
      </c>
      <c r="H44" s="121" t="str">
        <f t="shared" si="2"/>
        <v>OK</v>
      </c>
      <c r="I44" s="121" t="str">
        <f>IF(AND($C44&gt;0, NOT($C$71&gt;0)), "Row " &amp; ROW($C$71) &amp; " should be positive!", "OK")</f>
        <v>OK</v>
      </c>
    </row>
    <row r="45" spans="1:9" x14ac:dyDescent="0.2">
      <c r="A45" s="4" t="s">
        <v>1</v>
      </c>
      <c r="B45" s="5" t="s">
        <v>456</v>
      </c>
      <c r="C45" s="111">
        <v>0</v>
      </c>
      <c r="D45" s="110" t="s">
        <v>634</v>
      </c>
      <c r="E45" s="6"/>
      <c r="G45" s="121" t="str">
        <f t="shared" si="3"/>
        <v>OK</v>
      </c>
      <c r="H45" s="121" t="str">
        <f t="shared" si="2"/>
        <v>OK</v>
      </c>
      <c r="I45" s="121" t="str">
        <f>IF(AND($C45&gt;0, NOT($C$72&gt;0)), "Row " &amp; ROW($C$72) &amp; " should be positive!", "OK")</f>
        <v>OK</v>
      </c>
    </row>
    <row r="46" spans="1:9" x14ac:dyDescent="0.2">
      <c r="A46" s="4" t="s">
        <v>12</v>
      </c>
      <c r="B46" s="5" t="s">
        <v>456</v>
      </c>
      <c r="C46" s="111">
        <v>0</v>
      </c>
      <c r="D46" s="110" t="s">
        <v>634</v>
      </c>
      <c r="E46" s="6"/>
      <c r="G46" s="121" t="str">
        <f t="shared" si="3"/>
        <v>OK</v>
      </c>
      <c r="H46" s="121" t="str">
        <f t="shared" si="2"/>
        <v>OK</v>
      </c>
      <c r="I46" s="121" t="str">
        <f>IF(AND($C46&gt;0, NOT($C$73&gt;0)), "Row " &amp; ROW($C$73) &amp; " should be positive!", "OK")</f>
        <v>OK</v>
      </c>
    </row>
    <row r="47" spans="1:9" x14ac:dyDescent="0.2">
      <c r="A47" s="4" t="s">
        <v>13</v>
      </c>
      <c r="B47" s="5" t="s">
        <v>456</v>
      </c>
      <c r="C47" s="111">
        <v>0</v>
      </c>
      <c r="D47" s="110" t="s">
        <v>634</v>
      </c>
      <c r="E47" s="6"/>
      <c r="G47" s="121" t="str">
        <f t="shared" si="3"/>
        <v>OK</v>
      </c>
      <c r="H47" s="121" t="str">
        <f t="shared" si="2"/>
        <v>OK</v>
      </c>
      <c r="I47" s="121" t="str">
        <f>IF(AND($C47&gt;0, NOT($C$74&gt;0)), "Row " &amp; ROW($C$74) &amp; " should be positive!", "OK")</f>
        <v>OK</v>
      </c>
    </row>
    <row r="48" spans="1:9" x14ac:dyDescent="0.2">
      <c r="A48" s="4" t="s">
        <v>1</v>
      </c>
      <c r="B48" s="5" t="s">
        <v>457</v>
      </c>
      <c r="C48" s="111">
        <v>0</v>
      </c>
      <c r="D48" s="110" t="s">
        <v>634</v>
      </c>
      <c r="E48" s="6"/>
      <c r="G48" s="121" t="str">
        <f t="shared" si="3"/>
        <v>OK</v>
      </c>
      <c r="H48" s="121" t="str">
        <f t="shared" si="2"/>
        <v>OK</v>
      </c>
      <c r="I48" s="121" t="str">
        <f>IF(AND($C48&gt;0, NOT($C$75&gt;0)), "Row " &amp; ROW($C$75) &amp; " should be positive!", "OK")</f>
        <v>OK</v>
      </c>
    </row>
    <row r="49" spans="1:9" x14ac:dyDescent="0.2">
      <c r="A49" s="4" t="s">
        <v>12</v>
      </c>
      <c r="B49" s="5" t="s">
        <v>457</v>
      </c>
      <c r="C49" s="111">
        <v>0</v>
      </c>
      <c r="D49" s="110" t="s">
        <v>634</v>
      </c>
      <c r="E49" s="6"/>
      <c r="G49" s="121" t="str">
        <f t="shared" si="3"/>
        <v>OK</v>
      </c>
      <c r="H49" s="121" t="str">
        <f t="shared" si="2"/>
        <v>OK</v>
      </c>
      <c r="I49" s="121" t="str">
        <f>IF(AND($C49&gt;0, NOT($C$76&gt;0)), "Row " &amp; ROW($C$76) &amp; " should be positive!", "OK")</f>
        <v>OK</v>
      </c>
    </row>
    <row r="50" spans="1:9" x14ac:dyDescent="0.2">
      <c r="A50" s="4" t="s">
        <v>13</v>
      </c>
      <c r="B50" s="5" t="s">
        <v>457</v>
      </c>
      <c r="C50" s="111">
        <v>0</v>
      </c>
      <c r="D50" s="110" t="s">
        <v>634</v>
      </c>
      <c r="E50" s="6"/>
      <c r="G50" s="121" t="str">
        <f t="shared" si="3"/>
        <v>OK</v>
      </c>
      <c r="H50" s="121" t="str">
        <f t="shared" si="2"/>
        <v>OK</v>
      </c>
      <c r="I50" s="121" t="str">
        <f>IF(AND($C50&gt;0, NOT($C$77&gt;0)), "Row " &amp; ROW($C$77) &amp; " should be positive!", "OK")</f>
        <v>OK</v>
      </c>
    </row>
    <row r="51" spans="1:9" x14ac:dyDescent="0.2">
      <c r="A51" s="4" t="s">
        <v>1</v>
      </c>
      <c r="B51" s="5" t="s">
        <v>458</v>
      </c>
      <c r="C51" s="112">
        <f xml:space="preserve"> SUM($C$60, $C$75)</f>
        <v>0</v>
      </c>
      <c r="D51" s="110" t="s">
        <v>634</v>
      </c>
      <c r="E51" s="6"/>
      <c r="F51" s="123">
        <f>SUM($C$51) - SUM($C$54, $C$57)</f>
        <v>0</v>
      </c>
      <c r="G51" s="121" t="str">
        <f t="shared" si="3"/>
        <v>OK</v>
      </c>
      <c r="H51" s="121" t="str">
        <f t="shared" si="2"/>
        <v>OK</v>
      </c>
      <c r="I51" s="121" t="str">
        <f>IF(AND($C51&gt;0, NOT($C$24&gt;0)), "Row " &amp; ROW($C$24) &amp; " should be positive!", "OK")</f>
        <v>OK</v>
      </c>
    </row>
    <row r="52" spans="1:9" x14ac:dyDescent="0.2">
      <c r="A52" s="4" t="s">
        <v>12</v>
      </c>
      <c r="B52" s="5" t="s">
        <v>458</v>
      </c>
      <c r="C52" s="112">
        <f xml:space="preserve"> SUM($C$61, $C$76)</f>
        <v>0</v>
      </c>
      <c r="D52" s="110" t="s">
        <v>634</v>
      </c>
      <c r="E52" s="6"/>
      <c r="F52" s="123">
        <f>SUM($C$52) - SUM($C$55, $C$58)</f>
        <v>0</v>
      </c>
      <c r="G52" s="121" t="str">
        <f t="shared" si="3"/>
        <v>OK</v>
      </c>
      <c r="H52" s="121" t="str">
        <f t="shared" si="2"/>
        <v>OK</v>
      </c>
      <c r="I52" s="121" t="str">
        <f>IF(AND($C52&gt;0, NOT($C$25&gt;0)), "Row " &amp; ROW($C$25) &amp; " should be positive!", "OK")</f>
        <v>OK</v>
      </c>
    </row>
    <row r="53" spans="1:9" x14ac:dyDescent="0.2">
      <c r="A53" s="4" t="s">
        <v>13</v>
      </c>
      <c r="B53" s="5" t="s">
        <v>458</v>
      </c>
      <c r="C53" s="112">
        <f xml:space="preserve"> SUM($C$62, $C$77)</f>
        <v>0</v>
      </c>
      <c r="D53" s="110" t="s">
        <v>634</v>
      </c>
      <c r="E53" s="6"/>
      <c r="F53" s="123">
        <f>SUM($C$53) - SUM($C$56, $C$59)</f>
        <v>0</v>
      </c>
      <c r="G53" s="121" t="str">
        <f t="shared" si="3"/>
        <v>OK</v>
      </c>
      <c r="H53" s="121" t="str">
        <f t="shared" si="2"/>
        <v>OK</v>
      </c>
      <c r="I53" s="121" t="str">
        <f>IF(AND($C53&gt;0, NOT($C$26&gt;0)), "Row " &amp; ROW($C$26) &amp; " should be positive!", "OK")</f>
        <v>OK</v>
      </c>
    </row>
    <row r="54" spans="1:9" x14ac:dyDescent="0.2">
      <c r="A54" s="4" t="s">
        <v>1</v>
      </c>
      <c r="B54" s="5" t="s">
        <v>459</v>
      </c>
      <c r="C54" s="113">
        <v>0</v>
      </c>
      <c r="D54" s="110" t="s">
        <v>634</v>
      </c>
      <c r="E54" s="6"/>
      <c r="F54" s="123">
        <f>SUM($C$51) - SUM($C$60, $C$75)</f>
        <v>0</v>
      </c>
      <c r="G54" s="121" t="str">
        <f t="shared" si="3"/>
        <v>OK</v>
      </c>
      <c r="H54" s="121" t="str">
        <f t="shared" si="2"/>
        <v>OK</v>
      </c>
      <c r="I54" s="121" t="str">
        <f>IF(AND($C54&gt;0, NOT($C$27&gt;0)), "Row " &amp; ROW($C$27) &amp; " should be positive!", "OK")</f>
        <v>OK</v>
      </c>
    </row>
    <row r="55" spans="1:9" x14ac:dyDescent="0.2">
      <c r="A55" s="4" t="s">
        <v>12</v>
      </c>
      <c r="B55" s="5" t="s">
        <v>459</v>
      </c>
      <c r="C55" s="113">
        <v>0</v>
      </c>
      <c r="D55" s="110" t="s">
        <v>634</v>
      </c>
      <c r="E55" s="6"/>
      <c r="F55" s="123">
        <f>SUM($C$52) - SUM($C$61, $C$76)</f>
        <v>0</v>
      </c>
      <c r="G55" s="121" t="str">
        <f t="shared" si="3"/>
        <v>OK</v>
      </c>
      <c r="H55" s="121" t="str">
        <f t="shared" si="2"/>
        <v>OK</v>
      </c>
      <c r="I55" s="121" t="str">
        <f>IF(AND($C55&gt;0, NOT($C$28&gt;0)), "Row " &amp; ROW($C$28) &amp; " should be positive!", "OK")</f>
        <v>OK</v>
      </c>
    </row>
    <row r="56" spans="1:9" x14ac:dyDescent="0.2">
      <c r="A56" s="4" t="s">
        <v>13</v>
      </c>
      <c r="B56" s="5" t="s">
        <v>459</v>
      </c>
      <c r="C56" s="113">
        <v>0</v>
      </c>
      <c r="D56" s="110" t="s">
        <v>634</v>
      </c>
      <c r="E56" s="6"/>
      <c r="F56" s="123">
        <f>SUM($C$53) - SUM($C$62, $C$77)</f>
        <v>0</v>
      </c>
      <c r="G56" s="121" t="str">
        <f t="shared" si="3"/>
        <v>OK</v>
      </c>
      <c r="H56" s="121" t="str">
        <f t="shared" ref="H56:H80" si="4">IF(AND($C56&gt;0, $D56= "NA"), "Flag should be OK", "OK")</f>
        <v>OK</v>
      </c>
      <c r="I56" s="121" t="str">
        <f>IF(AND($C56&gt;0, NOT($C$29&gt;0)), "Row " &amp; ROW($C$29) &amp; " should be positive!", "OK")</f>
        <v>OK</v>
      </c>
    </row>
    <row r="57" spans="1:9" x14ac:dyDescent="0.2">
      <c r="A57" s="4" t="s">
        <v>1</v>
      </c>
      <c r="B57" s="5" t="s">
        <v>460</v>
      </c>
      <c r="C57" s="113">
        <v>0</v>
      </c>
      <c r="D57" s="110" t="s">
        <v>634</v>
      </c>
      <c r="E57" s="6"/>
      <c r="G57" s="121" t="str">
        <f t="shared" si="3"/>
        <v>OK</v>
      </c>
      <c r="H57" s="121" t="str">
        <f t="shared" si="4"/>
        <v>OK</v>
      </c>
      <c r="I57" s="121" t="str">
        <f>IF(AND($C57&gt;0, NOT($C$30&gt;0)), "Row " &amp; ROW($C$30) &amp; " should be positive!", "OK")</f>
        <v>OK</v>
      </c>
    </row>
    <row r="58" spans="1:9" x14ac:dyDescent="0.2">
      <c r="A58" s="4" t="s">
        <v>12</v>
      </c>
      <c r="B58" s="5" t="s">
        <v>460</v>
      </c>
      <c r="C58" s="113">
        <v>0</v>
      </c>
      <c r="D58" s="110" t="s">
        <v>634</v>
      </c>
      <c r="E58" s="6"/>
      <c r="G58" s="121" t="str">
        <f t="shared" si="3"/>
        <v>OK</v>
      </c>
      <c r="H58" s="121" t="str">
        <f t="shared" si="4"/>
        <v>OK</v>
      </c>
      <c r="I58" s="121" t="str">
        <f>IF(AND($C58&gt;0, NOT($C$31&gt;0)), "Row " &amp; ROW($C$31) &amp; " should be positive!", "OK")</f>
        <v>OK</v>
      </c>
    </row>
    <row r="59" spans="1:9" x14ac:dyDescent="0.2">
      <c r="A59" s="4" t="s">
        <v>13</v>
      </c>
      <c r="B59" s="5" t="s">
        <v>460</v>
      </c>
      <c r="C59" s="113">
        <v>0</v>
      </c>
      <c r="D59" s="110" t="s">
        <v>634</v>
      </c>
      <c r="E59" s="6"/>
      <c r="G59" s="121" t="str">
        <f t="shared" si="3"/>
        <v>OK</v>
      </c>
      <c r="H59" s="121" t="str">
        <f t="shared" si="4"/>
        <v>OK</v>
      </c>
      <c r="I59" s="121" t="str">
        <f>IF(AND($C59&gt;0, NOT($C$32&gt;0)), "Row " &amp; ROW($C$32) &amp; " should be positive!", "OK")</f>
        <v>OK</v>
      </c>
    </row>
    <row r="60" spans="1:9" x14ac:dyDescent="0.2">
      <c r="A60" s="4" t="s">
        <v>1</v>
      </c>
      <c r="B60" s="5" t="s">
        <v>461</v>
      </c>
      <c r="C60" s="112">
        <f xml:space="preserve"> SUM($C$63, $C$66, $C$69, $C$72)</f>
        <v>0</v>
      </c>
      <c r="D60" s="110" t="s">
        <v>634</v>
      </c>
      <c r="E60" s="6"/>
      <c r="F60" s="123">
        <f>SUM($C$60) - SUM($C$63, $C$66, $C$69, $C$72)</f>
        <v>0</v>
      </c>
      <c r="G60" s="121" t="str">
        <f t="shared" si="3"/>
        <v>OK</v>
      </c>
      <c r="H60" s="121" t="str">
        <f t="shared" si="4"/>
        <v>OK</v>
      </c>
      <c r="I60" s="121" t="str">
        <f>IF(AND($C60&gt;0, NOT($C$33&gt;0)), "Row " &amp; ROW($C$33) &amp; " should be positive!", "OK")</f>
        <v>OK</v>
      </c>
    </row>
    <row r="61" spans="1:9" x14ac:dyDescent="0.2">
      <c r="A61" s="4" t="s">
        <v>12</v>
      </c>
      <c r="B61" s="5" t="s">
        <v>461</v>
      </c>
      <c r="C61" s="112">
        <f xml:space="preserve"> SUM($C$64, $C$67, $C$70, $C$73)</f>
        <v>0</v>
      </c>
      <c r="D61" s="110" t="s">
        <v>634</v>
      </c>
      <c r="E61" s="6"/>
      <c r="F61" s="123">
        <f>SUM($C$61) - SUM($C$64, $C$67, $C$70, $C$73)</f>
        <v>0</v>
      </c>
      <c r="G61" s="121" t="str">
        <f t="shared" si="3"/>
        <v>OK</v>
      </c>
      <c r="H61" s="121" t="str">
        <f t="shared" si="4"/>
        <v>OK</v>
      </c>
      <c r="I61" s="121" t="str">
        <f>IF(AND($C61&gt;0, NOT($C$34&gt;0)), "Row " &amp; ROW($C$34) &amp; " should be positive!", "OK")</f>
        <v>OK</v>
      </c>
    </row>
    <row r="62" spans="1:9" x14ac:dyDescent="0.2">
      <c r="A62" s="4" t="s">
        <v>13</v>
      </c>
      <c r="B62" s="5" t="s">
        <v>461</v>
      </c>
      <c r="C62" s="112">
        <f xml:space="preserve"> SUM($C$65, $C$68, $C$71, $C$74)</f>
        <v>0</v>
      </c>
      <c r="D62" s="110" t="s">
        <v>634</v>
      </c>
      <c r="E62" s="6"/>
      <c r="F62" s="123">
        <f>SUM($C$62) - SUM($C$65, $C$68, $C$71, $C$74)</f>
        <v>0</v>
      </c>
      <c r="G62" s="121" t="str">
        <f t="shared" si="3"/>
        <v>OK</v>
      </c>
      <c r="H62" s="121" t="str">
        <f t="shared" si="4"/>
        <v>OK</v>
      </c>
      <c r="I62" s="121" t="str">
        <f>IF(AND($C62&gt;0, NOT($C$35&gt;0)), "Row " &amp; ROW($C$35) &amp; " should be positive!", "OK")</f>
        <v>OK</v>
      </c>
    </row>
    <row r="63" spans="1:9" x14ac:dyDescent="0.2">
      <c r="A63" s="4" t="s">
        <v>1</v>
      </c>
      <c r="B63" s="5" t="s">
        <v>462</v>
      </c>
      <c r="C63" s="113">
        <v>0</v>
      </c>
      <c r="D63" s="110" t="s">
        <v>634</v>
      </c>
      <c r="E63" s="6"/>
      <c r="G63" s="121" t="str">
        <f t="shared" si="3"/>
        <v>OK</v>
      </c>
      <c r="H63" s="121" t="str">
        <f t="shared" si="4"/>
        <v>OK</v>
      </c>
      <c r="I63" s="121" t="str">
        <f>IF(AND($C63&gt;0, NOT($C$36&gt;0)), "Row " &amp; ROW($C$36) &amp; " should be positive!", "OK")</f>
        <v>OK</v>
      </c>
    </row>
    <row r="64" spans="1:9" x14ac:dyDescent="0.2">
      <c r="A64" s="4" t="s">
        <v>12</v>
      </c>
      <c r="B64" s="5" t="s">
        <v>462</v>
      </c>
      <c r="C64" s="113">
        <v>0</v>
      </c>
      <c r="D64" s="110" t="s">
        <v>634</v>
      </c>
      <c r="E64" s="6"/>
      <c r="G64" s="121" t="str">
        <f t="shared" si="3"/>
        <v>OK</v>
      </c>
      <c r="H64" s="121" t="str">
        <f t="shared" si="4"/>
        <v>OK</v>
      </c>
      <c r="I64" s="121" t="str">
        <f>IF(AND($C64&gt;0, NOT($C$37&gt;0)), "Row " &amp; ROW($C$37) &amp; " should be positive!", "OK")</f>
        <v>OK</v>
      </c>
    </row>
    <row r="65" spans="1:9" x14ac:dyDescent="0.2">
      <c r="A65" s="4" t="s">
        <v>13</v>
      </c>
      <c r="B65" s="5" t="s">
        <v>462</v>
      </c>
      <c r="C65" s="113">
        <v>0</v>
      </c>
      <c r="D65" s="110" t="s">
        <v>634</v>
      </c>
      <c r="E65" s="6"/>
      <c r="G65" s="121" t="str">
        <f t="shared" si="3"/>
        <v>OK</v>
      </c>
      <c r="H65" s="121" t="str">
        <f t="shared" si="4"/>
        <v>OK</v>
      </c>
      <c r="I65" s="121" t="str">
        <f>IF(AND($C65&gt;0, NOT($C$38&gt;0)), "Row " &amp; ROW($C$38) &amp; " should be positive!", "OK")</f>
        <v>OK</v>
      </c>
    </row>
    <row r="66" spans="1:9" x14ac:dyDescent="0.2">
      <c r="A66" s="4" t="s">
        <v>1</v>
      </c>
      <c r="B66" s="5" t="s">
        <v>463</v>
      </c>
      <c r="C66" s="113">
        <v>0</v>
      </c>
      <c r="D66" s="110" t="s">
        <v>634</v>
      </c>
      <c r="E66" s="6"/>
      <c r="G66" s="121" t="str">
        <f t="shared" si="3"/>
        <v>OK</v>
      </c>
      <c r="H66" s="121" t="str">
        <f t="shared" si="4"/>
        <v>OK</v>
      </c>
      <c r="I66" s="121" t="str">
        <f>IF(AND($C66&gt;0, NOT($C$39&gt;0)), "Row " &amp; ROW($C$39) &amp; " should be positive!", "OK")</f>
        <v>OK</v>
      </c>
    </row>
    <row r="67" spans="1:9" x14ac:dyDescent="0.2">
      <c r="A67" s="4" t="s">
        <v>12</v>
      </c>
      <c r="B67" s="5" t="s">
        <v>463</v>
      </c>
      <c r="C67" s="113">
        <v>0</v>
      </c>
      <c r="D67" s="110" t="s">
        <v>634</v>
      </c>
      <c r="E67" s="6"/>
      <c r="G67" s="121" t="str">
        <f t="shared" si="3"/>
        <v>OK</v>
      </c>
      <c r="H67" s="121" t="str">
        <f t="shared" si="4"/>
        <v>OK</v>
      </c>
      <c r="I67" s="121" t="str">
        <f>IF(AND($C67&gt;0, NOT($C$40&gt;0)), "Row " &amp; ROW($C$40) &amp; " should be positive!", "OK")</f>
        <v>OK</v>
      </c>
    </row>
    <row r="68" spans="1:9" x14ac:dyDescent="0.2">
      <c r="A68" s="4" t="s">
        <v>13</v>
      </c>
      <c r="B68" s="5" t="s">
        <v>463</v>
      </c>
      <c r="C68" s="113">
        <v>0</v>
      </c>
      <c r="D68" s="110" t="s">
        <v>634</v>
      </c>
      <c r="E68" s="6"/>
      <c r="G68" s="121" t="str">
        <f t="shared" si="3"/>
        <v>OK</v>
      </c>
      <c r="H68" s="121" t="str">
        <f t="shared" si="4"/>
        <v>OK</v>
      </c>
      <c r="I68" s="121" t="str">
        <f>IF(AND($C68&gt;0, NOT($C$41&gt;0)), "Row " &amp; ROW($C$41) &amp; " should be positive!", "OK")</f>
        <v>OK</v>
      </c>
    </row>
    <row r="69" spans="1:9" x14ac:dyDescent="0.2">
      <c r="A69" s="4" t="s">
        <v>1</v>
      </c>
      <c r="B69" s="5" t="s">
        <v>464</v>
      </c>
      <c r="C69" s="113">
        <v>0</v>
      </c>
      <c r="D69" s="110" t="s">
        <v>634</v>
      </c>
      <c r="E69" s="6"/>
      <c r="G69" s="121" t="str">
        <f t="shared" si="3"/>
        <v>OK</v>
      </c>
      <c r="H69" s="121" t="str">
        <f t="shared" si="4"/>
        <v>OK</v>
      </c>
      <c r="I69" s="121" t="str">
        <f>IF(AND($C69&gt;0, NOT($C$42&gt;0)), "Row " &amp; ROW($C$42) &amp; " should be positive!", "OK")</f>
        <v>OK</v>
      </c>
    </row>
    <row r="70" spans="1:9" x14ac:dyDescent="0.2">
      <c r="A70" s="4" t="s">
        <v>12</v>
      </c>
      <c r="B70" s="5" t="s">
        <v>464</v>
      </c>
      <c r="C70" s="113">
        <v>0</v>
      </c>
      <c r="D70" s="110" t="s">
        <v>634</v>
      </c>
      <c r="E70" s="6"/>
      <c r="G70" s="121" t="str">
        <f t="shared" ref="G70:G80" si="5">IF(OR(ISBLANK($C70), ISBLANK($D70)), "missing", "OK")</f>
        <v>OK</v>
      </c>
      <c r="H70" s="121" t="str">
        <f t="shared" si="4"/>
        <v>OK</v>
      </c>
      <c r="I70" s="121" t="str">
        <f>IF(AND($C70&gt;0, NOT($C$43&gt;0)), "Row " &amp; ROW($C$43) &amp; " should be positive!", "OK")</f>
        <v>OK</v>
      </c>
    </row>
    <row r="71" spans="1:9" x14ac:dyDescent="0.2">
      <c r="A71" s="4" t="s">
        <v>13</v>
      </c>
      <c r="B71" s="5" t="s">
        <v>464</v>
      </c>
      <c r="C71" s="113">
        <v>0</v>
      </c>
      <c r="D71" s="110" t="s">
        <v>634</v>
      </c>
      <c r="E71" s="6"/>
      <c r="G71" s="121" t="str">
        <f t="shared" si="5"/>
        <v>OK</v>
      </c>
      <c r="H71" s="121" t="str">
        <f t="shared" si="4"/>
        <v>OK</v>
      </c>
      <c r="I71" s="121" t="str">
        <f>IF(AND($C71&gt;0, NOT($C$44&gt;0)), "Row " &amp; ROW($C$44) &amp; " should be positive!", "OK")</f>
        <v>OK</v>
      </c>
    </row>
    <row r="72" spans="1:9" x14ac:dyDescent="0.2">
      <c r="A72" s="4" t="s">
        <v>1</v>
      </c>
      <c r="B72" s="5" t="s">
        <v>465</v>
      </c>
      <c r="C72" s="113">
        <v>0</v>
      </c>
      <c r="D72" s="110" t="s">
        <v>634</v>
      </c>
      <c r="E72" s="6"/>
      <c r="G72" s="121" t="str">
        <f t="shared" si="5"/>
        <v>OK</v>
      </c>
      <c r="H72" s="121" t="str">
        <f t="shared" si="4"/>
        <v>OK</v>
      </c>
      <c r="I72" s="121" t="str">
        <f>IF(AND($C72&gt;0, NOT($C$45&gt;0)), "Row " &amp; ROW($C$45) &amp; " should be positive!", "OK")</f>
        <v>OK</v>
      </c>
    </row>
    <row r="73" spans="1:9" x14ac:dyDescent="0.2">
      <c r="A73" s="4" t="s">
        <v>12</v>
      </c>
      <c r="B73" s="5" t="s">
        <v>465</v>
      </c>
      <c r="C73" s="113">
        <v>0</v>
      </c>
      <c r="D73" s="110" t="s">
        <v>634</v>
      </c>
      <c r="E73" s="6"/>
      <c r="G73" s="121" t="str">
        <f t="shared" si="5"/>
        <v>OK</v>
      </c>
      <c r="H73" s="121" t="str">
        <f t="shared" si="4"/>
        <v>OK</v>
      </c>
      <c r="I73" s="121" t="str">
        <f>IF(AND($C73&gt;0, NOT($C$46&gt;0)), "Row " &amp; ROW($C$46) &amp; " should be positive!", "OK")</f>
        <v>OK</v>
      </c>
    </row>
    <row r="74" spans="1:9" x14ac:dyDescent="0.2">
      <c r="A74" s="4" t="s">
        <v>13</v>
      </c>
      <c r="B74" s="5" t="s">
        <v>465</v>
      </c>
      <c r="C74" s="113">
        <v>0</v>
      </c>
      <c r="D74" s="110" t="s">
        <v>634</v>
      </c>
      <c r="E74" s="6"/>
      <c r="G74" s="121" t="str">
        <f t="shared" si="5"/>
        <v>OK</v>
      </c>
      <c r="H74" s="121" t="str">
        <f t="shared" si="4"/>
        <v>OK</v>
      </c>
      <c r="I74" s="121" t="str">
        <f>IF(AND($C74&gt;0, NOT($C$47&gt;0)), "Row " &amp; ROW($C$47) &amp; " should be positive!", "OK")</f>
        <v>OK</v>
      </c>
    </row>
    <row r="75" spans="1:9" x14ac:dyDescent="0.2">
      <c r="A75" s="4" t="s">
        <v>1</v>
      </c>
      <c r="B75" s="5" t="s">
        <v>466</v>
      </c>
      <c r="C75" s="113">
        <v>0</v>
      </c>
      <c r="D75" s="110" t="s">
        <v>634</v>
      </c>
      <c r="E75" s="6"/>
      <c r="G75" s="121" t="str">
        <f t="shared" si="5"/>
        <v>OK</v>
      </c>
      <c r="H75" s="121" t="str">
        <f t="shared" si="4"/>
        <v>OK</v>
      </c>
      <c r="I75" s="121" t="str">
        <f>IF(AND($C75&gt;0, NOT($C$48&gt;0)), "Row " &amp; ROW($C$48) &amp; " should be positive!", "OK")</f>
        <v>OK</v>
      </c>
    </row>
    <row r="76" spans="1:9" x14ac:dyDescent="0.2">
      <c r="A76" s="4" t="s">
        <v>12</v>
      </c>
      <c r="B76" s="5" t="s">
        <v>466</v>
      </c>
      <c r="C76" s="113">
        <v>0</v>
      </c>
      <c r="D76" s="110" t="s">
        <v>634</v>
      </c>
      <c r="E76" s="6"/>
      <c r="G76" s="121" t="str">
        <f t="shared" si="5"/>
        <v>OK</v>
      </c>
      <c r="H76" s="121" t="str">
        <f t="shared" si="4"/>
        <v>OK</v>
      </c>
      <c r="I76" s="121" t="str">
        <f>IF(AND($C76&gt;0, NOT($C$49&gt;0)), "Row " &amp; ROW($C$49) &amp; " should be positive!", "OK")</f>
        <v>OK</v>
      </c>
    </row>
    <row r="77" spans="1:9" x14ac:dyDescent="0.2">
      <c r="A77" s="4" t="s">
        <v>13</v>
      </c>
      <c r="B77" s="5" t="s">
        <v>466</v>
      </c>
      <c r="C77" s="113">
        <v>0</v>
      </c>
      <c r="D77" s="110" t="s">
        <v>634</v>
      </c>
      <c r="E77" s="6"/>
      <c r="G77" s="121" t="str">
        <f t="shared" si="5"/>
        <v>OK</v>
      </c>
      <c r="H77" s="121" t="str">
        <f t="shared" si="4"/>
        <v>OK</v>
      </c>
      <c r="I77" s="121" t="str">
        <f>IF(AND($C77&gt;0, NOT($C$50&gt;0)), "Row " &amp; ROW($C$50) &amp; " should be positive!", "OK")</f>
        <v>OK</v>
      </c>
    </row>
    <row r="78" spans="1:9" x14ac:dyDescent="0.2">
      <c r="A78" s="4" t="s">
        <v>121</v>
      </c>
      <c r="B78" s="5" t="s">
        <v>467</v>
      </c>
      <c r="C78" s="113">
        <v>0</v>
      </c>
      <c r="D78" s="110" t="s">
        <v>634</v>
      </c>
      <c r="E78" s="6"/>
      <c r="G78" s="121" t="str">
        <f t="shared" si="5"/>
        <v>OK</v>
      </c>
      <c r="H78" s="121" t="str">
        <f t="shared" si="4"/>
        <v>OK</v>
      </c>
    </row>
    <row r="79" spans="1:9" x14ac:dyDescent="0.2">
      <c r="A79" s="4" t="s">
        <v>121</v>
      </c>
      <c r="B79" s="5" t="s">
        <v>468</v>
      </c>
      <c r="C79" s="113">
        <v>0</v>
      </c>
      <c r="D79" s="110" t="s">
        <v>634</v>
      </c>
      <c r="E79" s="6"/>
      <c r="G79" s="121" t="str">
        <f t="shared" si="5"/>
        <v>OK</v>
      </c>
      <c r="H79" s="121" t="str">
        <f t="shared" si="4"/>
        <v>OK</v>
      </c>
    </row>
    <row r="80" spans="1:9" x14ac:dyDescent="0.2">
      <c r="A80" s="4" t="s">
        <v>121</v>
      </c>
      <c r="B80" s="5" t="s">
        <v>469</v>
      </c>
      <c r="C80" s="113">
        <v>0</v>
      </c>
      <c r="D80" s="110" t="s">
        <v>634</v>
      </c>
      <c r="E80" s="6"/>
      <c r="G80" s="121" t="str">
        <f t="shared" si="5"/>
        <v>OK</v>
      </c>
      <c r="H80" s="121" t="str">
        <f t="shared" si="4"/>
        <v>OK</v>
      </c>
    </row>
  </sheetData>
  <sheetProtection algorithmName="SHA-512" hashValue="HNi8RRpgyfkrGRNRIfQJ9l2SVt88sVdInv2N9nzKP6KdXc8h3PjLCEAPiuWPV5lqN3jjpfDUBVSbAXb2iKePcQ==" saltValue="NUs2MORJJH2IjdYpeqnTgw==" spinCount="100000" sheet="1" objects="1" scenarios="1" formatColumns="0" formatRows="0"/>
  <conditionalFormatting sqref="C108:C109 C106">
    <cfRule type="containsText" priority="1" stopIfTrue="1" operator="containsText" text="TRUE">
      <formula>NOT(ISERROR(SEARCH("TRUE",C106)))</formula>
    </cfRule>
    <cfRule type="cellIs" dxfId="301" priority="2" stopIfTrue="1" operator="greaterThan">
      <formula>Tolerance</formula>
    </cfRule>
    <cfRule type="cellIs" dxfId="300" priority="3" stopIfTrue="1" operator="lessThan">
      <formula>-Tolerance</formula>
    </cfRule>
  </conditionalFormatting>
  <conditionalFormatting sqref="F6:F80">
    <cfRule type="containsText" priority="4" stopIfTrue="1" operator="containsText" text="TRUE">
      <formula>NOT(ISERROR(SEARCH("TRUE",F6)))</formula>
    </cfRule>
    <cfRule type="cellIs" dxfId="299" priority="5" stopIfTrue="1" operator="greaterThan">
      <formula>Tolerance</formula>
    </cfRule>
    <cfRule type="cellIs" dxfId="298" priority="6" stopIfTrue="1" operator="lessThan">
      <formula>-Tolerance</formula>
    </cfRule>
  </conditionalFormatting>
  <conditionalFormatting sqref="G6:G80">
    <cfRule type="containsText" dxfId="297" priority="7" stopIfTrue="1" operator="containsText" text="missing">
      <formula>NOT(ISERROR(SEARCH("missing",G6)))</formula>
    </cfRule>
  </conditionalFormatting>
  <conditionalFormatting sqref="H6:H80">
    <cfRule type="containsText" dxfId="296" priority="8" stopIfTrue="1" operator="containsText" text="Flag">
      <formula>NOT(ISERROR(SEARCH("Flag",H6)))</formula>
    </cfRule>
  </conditionalFormatting>
  <conditionalFormatting sqref="I6:I80">
    <cfRule type="containsText" dxfId="295" priority="9" stopIfTrue="1" operator="containsText" text=" ">
      <formula>NOT(ISERROR(SEARCH(" ",I6)))</formula>
    </cfRule>
  </conditionalFormatting>
  <conditionalFormatting sqref="F5:I5">
    <cfRule type="cellIs" dxfId="294" priority="10" stopIfTrue="1" operator="greaterThan">
      <formula>0</formula>
    </cfRule>
  </conditionalFormatting>
  <dataValidations count="3">
    <dataValidation type="list" allowBlank="1" showInputMessage="1" showErrorMessage="1" sqref="D78:D80 D6:D23">
      <formula1>availability_payments</formula1>
    </dataValidation>
    <dataValidation type="list" allowBlank="1" showInputMessage="1" showErrorMessage="1" sqref="D24:D77">
      <formula1>availability_fraud</formula1>
    </dataValidation>
    <dataValidation type="decimal" operator="greaterThanOrEqual" allowBlank="1" showInputMessage="1" showErrorMessage="1" errorTitle="Please correct." error="Please input a number larger or equal to zero. Negative or character values are not permitted." sqref="C6:C80">
      <formula1>0</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dimension ref="A1:K320"/>
  <sheetViews>
    <sheetView workbookViewId="0"/>
  </sheetViews>
  <sheetFormatPr defaultRowHeight="12.75" x14ac:dyDescent="0.2"/>
  <cols>
    <col min="1" max="1" width="16" style="9" bestFit="1" customWidth="1"/>
    <col min="2" max="2" width="11.42578125" style="9" customWidth="1"/>
    <col min="3" max="3" width="20.85546875" style="20" customWidth="1"/>
    <col min="4" max="4" width="14" style="20" customWidth="1"/>
    <col min="5" max="5" width="50.5703125" style="9" customWidth="1"/>
    <col min="6" max="6" width="11.85546875" style="121" customWidth="1"/>
    <col min="7" max="7" width="17" style="121" customWidth="1"/>
    <col min="8" max="8" width="19.42578125" style="121" customWidth="1"/>
    <col min="9" max="9" width="32.28515625" style="121" customWidth="1"/>
    <col min="12" max="16384" width="9.140625" style="9"/>
  </cols>
  <sheetData>
    <row r="1" spans="1:9" ht="15.75" x14ac:dyDescent="0.25">
      <c r="A1" s="7" t="s">
        <v>470</v>
      </c>
      <c r="B1" s="8"/>
      <c r="C1" s="115"/>
      <c r="D1" s="103"/>
      <c r="E1" s="8"/>
    </row>
    <row r="2" spans="1:9" x14ac:dyDescent="0.2">
      <c r="A2" s="10"/>
      <c r="B2" s="11"/>
      <c r="C2" s="116"/>
      <c r="D2" s="105"/>
      <c r="E2" s="12"/>
    </row>
    <row r="3" spans="1:9" x14ac:dyDescent="0.2">
      <c r="A3" s="13"/>
      <c r="B3" s="13"/>
      <c r="C3" s="104"/>
      <c r="D3" s="105"/>
      <c r="E3" s="12"/>
    </row>
    <row r="4" spans="1:9" ht="25.5" x14ac:dyDescent="0.2">
      <c r="A4" s="2"/>
      <c r="B4" s="2"/>
      <c r="C4" s="106" t="s">
        <v>5</v>
      </c>
      <c r="D4" s="106" t="s">
        <v>5</v>
      </c>
      <c r="E4" s="2" t="s">
        <v>6</v>
      </c>
      <c r="F4" s="125" t="s">
        <v>855</v>
      </c>
      <c r="G4" s="125" t="s">
        <v>857</v>
      </c>
      <c r="H4" s="125" t="s">
        <v>975</v>
      </c>
      <c r="I4" s="125" t="s">
        <v>858</v>
      </c>
    </row>
    <row r="5" spans="1:9" x14ac:dyDescent="0.2">
      <c r="A5" s="3" t="s">
        <v>7</v>
      </c>
      <c r="B5" s="3" t="s">
        <v>8</v>
      </c>
      <c r="C5" s="107" t="s">
        <v>851</v>
      </c>
      <c r="D5" s="108" t="s">
        <v>9</v>
      </c>
      <c r="E5" s="3" t="s">
        <v>10</v>
      </c>
      <c r="F5" s="121">
        <f>COUNTIF(F$6:F$320, "&lt;" &amp; -Tolerance) + COUNTIF(F$6:F$320, "&gt;" &amp; Tolerance) + COUNTIF(F$6:F$320, FALSE)</f>
        <v>0</v>
      </c>
      <c r="G5" s="121">
        <f>COUNTIF(G$6:G$320, "missing")</f>
        <v>0</v>
      </c>
      <c r="H5" s="121">
        <f>COUNTIF(H$6:H$320, "*Flag*" )</f>
        <v>0</v>
      </c>
      <c r="I5" s="121">
        <f>COUNTIF(I$6:I$320, "*Fraud*" ) + COUNTIF(I$6:I$320, "*positive*" )</f>
        <v>0</v>
      </c>
    </row>
    <row r="6" spans="1:9" x14ac:dyDescent="0.2">
      <c r="A6" s="4" t="s">
        <v>1</v>
      </c>
      <c r="B6" s="5" t="s">
        <v>471</v>
      </c>
      <c r="C6" s="109">
        <f xml:space="preserve"> SUM($C$9, $C$42)</f>
        <v>0</v>
      </c>
      <c r="D6" s="110" t="s">
        <v>634</v>
      </c>
      <c r="E6" s="6"/>
      <c r="F6" s="122">
        <f>SUM($C$6) - SUM($C$9, $C$42)</f>
        <v>0</v>
      </c>
      <c r="G6" s="121" t="str">
        <f t="shared" ref="G6:G69" si="0">IF(OR(ISBLANK($C6), ISBLANK($D6)), "missing", "OK")</f>
        <v>OK</v>
      </c>
      <c r="H6" s="121" t="str">
        <f t="shared" ref="H6:H37" si="1">IF(AND($C6&gt;0, $D6= "NA"), "Flag should be OK", IF($D6="E","Flag E only for fraud","OK"))</f>
        <v>OK</v>
      </c>
      <c r="I6" s="121" t="str">
        <f>IF(AND($C6&gt;0, NOT($C$66&gt;0)), "Row " &amp; ROW($C$66) &amp; " should also be positive!", IF($C$126 &gt; $C6 + Tolerance,"Fraud in row " &amp; ROW($C$126) &amp; " higher than payment", "OK"))</f>
        <v>OK</v>
      </c>
    </row>
    <row r="7" spans="1:9" x14ac:dyDescent="0.2">
      <c r="A7" s="4" t="s">
        <v>12</v>
      </c>
      <c r="B7" s="5" t="s">
        <v>471</v>
      </c>
      <c r="C7" s="109">
        <f xml:space="preserve"> SUM($C$10, $C$43)</f>
        <v>0</v>
      </c>
      <c r="D7" s="110" t="s">
        <v>634</v>
      </c>
      <c r="E7" s="6"/>
      <c r="F7" s="122">
        <f>SUM($C$7) - SUM($C$10, $C$43)</f>
        <v>0</v>
      </c>
      <c r="G7" s="121" t="str">
        <f t="shared" si="0"/>
        <v>OK</v>
      </c>
      <c r="H7" s="121" t="str">
        <f t="shared" si="1"/>
        <v>OK</v>
      </c>
      <c r="I7" s="121" t="str">
        <f>IF(AND($C7&gt;0, NOT($C$67&gt;0)), "Row " &amp; ROW($C$67) &amp; " should also be positive!", IF($C$127 &gt; $C7 + Tolerance,"Fraud in row " &amp; ROW($C$127) &amp; " higher than payment", "OK"))</f>
        <v>OK</v>
      </c>
    </row>
    <row r="8" spans="1:9" x14ac:dyDescent="0.2">
      <c r="A8" s="4" t="s">
        <v>13</v>
      </c>
      <c r="B8" s="5" t="s">
        <v>471</v>
      </c>
      <c r="C8" s="109">
        <f xml:space="preserve"> SUM($C$11, $C$44)</f>
        <v>0</v>
      </c>
      <c r="D8" s="110" t="s">
        <v>634</v>
      </c>
      <c r="E8" s="6"/>
      <c r="F8" s="122">
        <f>SUM($C$8) - SUM($C$11, $C$44)</f>
        <v>0</v>
      </c>
      <c r="G8" s="121" t="str">
        <f t="shared" si="0"/>
        <v>OK</v>
      </c>
      <c r="H8" s="121" t="str">
        <f t="shared" si="1"/>
        <v>OK</v>
      </c>
      <c r="I8" s="121" t="str">
        <f>IF(AND($C8&gt;0, NOT($C$68&gt;0)), "Row " &amp; ROW($C$68) &amp; " should also be positive!", IF($C$128 &gt; $C8 + Tolerance,"Fraud in row " &amp; ROW($C$128) &amp; " higher than payment", "OK"))</f>
        <v>OK</v>
      </c>
    </row>
    <row r="9" spans="1:9" x14ac:dyDescent="0.2">
      <c r="A9" s="4" t="s">
        <v>1</v>
      </c>
      <c r="B9" s="5" t="s">
        <v>472</v>
      </c>
      <c r="C9" s="109">
        <f xml:space="preserve"> SUM($C$12, $C$15)</f>
        <v>0</v>
      </c>
      <c r="D9" s="110" t="s">
        <v>634</v>
      </c>
      <c r="E9" s="6"/>
      <c r="F9" s="122">
        <f>SUM($C$9) - SUM($C$12, $C$15)</f>
        <v>0</v>
      </c>
      <c r="G9" s="121" t="str">
        <f t="shared" si="0"/>
        <v>OK</v>
      </c>
      <c r="H9" s="121" t="str">
        <f t="shared" si="1"/>
        <v>OK</v>
      </c>
      <c r="I9" s="121" t="str">
        <f>IF(AND($C9&gt;0, NOT($C$69&gt;0)), "Row " &amp; ROW($C$69) &amp; " should also be positive!", IF($C$129 &gt; $C9 + Tolerance,"Fraud in row " &amp; ROW($C$129) &amp; " higher than payment", "OK"))</f>
        <v>OK</v>
      </c>
    </row>
    <row r="10" spans="1:9" x14ac:dyDescent="0.2">
      <c r="A10" s="4" t="s">
        <v>12</v>
      </c>
      <c r="B10" s="5" t="s">
        <v>472</v>
      </c>
      <c r="C10" s="109">
        <f xml:space="preserve"> SUM($C$13, $C$16)</f>
        <v>0</v>
      </c>
      <c r="D10" s="110" t="s">
        <v>634</v>
      </c>
      <c r="E10" s="6"/>
      <c r="F10" s="122">
        <f>SUM($C$10) - SUM($C$13, $C$16)</f>
        <v>0</v>
      </c>
      <c r="G10" s="121" t="str">
        <f t="shared" si="0"/>
        <v>OK</v>
      </c>
      <c r="H10" s="121" t="str">
        <f t="shared" si="1"/>
        <v>OK</v>
      </c>
      <c r="I10" s="121" t="str">
        <f>IF(AND($C10&gt;0, NOT($C$70&gt;0)), "Row " &amp; ROW($C$70) &amp; " should also be positive!", IF($C$130 &gt; $C10 + Tolerance,"Fraud in row " &amp; ROW($C$130) &amp; " higher than payment", "OK"))</f>
        <v>OK</v>
      </c>
    </row>
    <row r="11" spans="1:9" x14ac:dyDescent="0.2">
      <c r="A11" s="4" t="s">
        <v>13</v>
      </c>
      <c r="B11" s="5" t="s">
        <v>472</v>
      </c>
      <c r="C11" s="109">
        <f xml:space="preserve"> SUM($C$14, $C$17)</f>
        <v>0</v>
      </c>
      <c r="D11" s="110" t="s">
        <v>634</v>
      </c>
      <c r="E11" s="6"/>
      <c r="F11" s="122">
        <f>SUM($C$11) - SUM($C$14, $C$17)</f>
        <v>0</v>
      </c>
      <c r="G11" s="121" t="str">
        <f t="shared" si="0"/>
        <v>OK</v>
      </c>
      <c r="H11" s="121" t="str">
        <f t="shared" si="1"/>
        <v>OK</v>
      </c>
      <c r="I11" s="121" t="str">
        <f>IF(AND($C11&gt;0, NOT($C$71&gt;0)), "Row " &amp; ROW($C$71) &amp; " should also be positive!", IF($C$131 &gt; $C11 + Tolerance,"Fraud in row " &amp; ROW($C$131) &amp; " higher than payment", "OK"))</f>
        <v>OK</v>
      </c>
    </row>
    <row r="12" spans="1:9" x14ac:dyDescent="0.2">
      <c r="A12" s="4" t="s">
        <v>1</v>
      </c>
      <c r="B12" s="5" t="s">
        <v>473</v>
      </c>
      <c r="C12" s="111">
        <v>0</v>
      </c>
      <c r="D12" s="110" t="s">
        <v>634</v>
      </c>
      <c r="E12" s="6"/>
      <c r="G12" s="121" t="str">
        <f t="shared" si="0"/>
        <v>OK</v>
      </c>
      <c r="H12" s="121" t="str">
        <f t="shared" si="1"/>
        <v>OK</v>
      </c>
      <c r="I12" s="121" t="str">
        <f>IF(AND($C12&gt;0, NOT($C$72&gt;0)), "Row " &amp; ROW($C$72) &amp; " should also be positive!", IF($C$132 &gt; $C12 + Tolerance,"Fraud in row " &amp; ROW($C$132) &amp; " higher than payment", "OK"))</f>
        <v>OK</v>
      </c>
    </row>
    <row r="13" spans="1:9" x14ac:dyDescent="0.2">
      <c r="A13" s="4" t="s">
        <v>12</v>
      </c>
      <c r="B13" s="5" t="s">
        <v>473</v>
      </c>
      <c r="C13" s="111">
        <v>0</v>
      </c>
      <c r="D13" s="110" t="s">
        <v>634</v>
      </c>
      <c r="E13" s="6"/>
      <c r="G13" s="121" t="str">
        <f t="shared" si="0"/>
        <v>OK</v>
      </c>
      <c r="H13" s="121" t="str">
        <f t="shared" si="1"/>
        <v>OK</v>
      </c>
      <c r="I13" s="121" t="str">
        <f>IF(AND($C13&gt;0, NOT($C$73&gt;0)), "Row " &amp; ROW($C$73) &amp; " should also be positive!", IF($C$133 &gt; $C13 + Tolerance,"Fraud in row " &amp; ROW($C$133) &amp; " higher than payment", "OK"))</f>
        <v>OK</v>
      </c>
    </row>
    <row r="14" spans="1:9" x14ac:dyDescent="0.2">
      <c r="A14" s="4" t="s">
        <v>13</v>
      </c>
      <c r="B14" s="5" t="s">
        <v>473</v>
      </c>
      <c r="C14" s="111">
        <v>0</v>
      </c>
      <c r="D14" s="110" t="s">
        <v>634</v>
      </c>
      <c r="E14" s="6"/>
      <c r="G14" s="121" t="str">
        <f t="shared" si="0"/>
        <v>OK</v>
      </c>
      <c r="H14" s="121" t="str">
        <f t="shared" si="1"/>
        <v>OK</v>
      </c>
      <c r="I14" s="121" t="str">
        <f>IF(AND($C14&gt;0, NOT($C$74&gt;0)), "Row " &amp; ROW($C$74) &amp; " should also be positive!", IF($C$134 &gt; $C14 + Tolerance,"Fraud in row " &amp; ROW($C$134) &amp; " higher than payment", "OK"))</f>
        <v>OK</v>
      </c>
    </row>
    <row r="15" spans="1:9" x14ac:dyDescent="0.2">
      <c r="A15" s="4" t="s">
        <v>1</v>
      </c>
      <c r="B15" s="5" t="s">
        <v>474</v>
      </c>
      <c r="C15" s="109">
        <f xml:space="preserve"> SUM($C$18, $C$21, $C$24, $C$27, $C$30, $C$33, $C$36, $C$39)</f>
        <v>0</v>
      </c>
      <c r="D15" s="110" t="s">
        <v>634</v>
      </c>
      <c r="E15" s="6"/>
      <c r="F15" s="122">
        <f>SUM($C$15) - SUM($C$18, $C$21, $C$24, $C$27, $C$30, $C$33, $C$36, $C$39)</f>
        <v>0</v>
      </c>
      <c r="G15" s="121" t="str">
        <f t="shared" si="0"/>
        <v>OK</v>
      </c>
      <c r="H15" s="121" t="str">
        <f t="shared" si="1"/>
        <v>OK</v>
      </c>
      <c r="I15" s="121" t="str">
        <f>IF(AND($C15&gt;0, NOT($C$75&gt;0)), "Row " &amp; ROW($C$75) &amp; " should also be positive!", IF($C$144 &gt; $C15 + Tolerance,"Fraud in row " &amp; ROW($C$144) &amp; " higher than payment", "OK"))</f>
        <v>OK</v>
      </c>
    </row>
    <row r="16" spans="1:9" x14ac:dyDescent="0.2">
      <c r="A16" s="4" t="s">
        <v>12</v>
      </c>
      <c r="B16" s="5" t="s">
        <v>474</v>
      </c>
      <c r="C16" s="109">
        <f xml:space="preserve"> SUM($C$19, $C$22, $C$25, $C$28, $C$31, $C$34, $C$37, $C$40)</f>
        <v>0</v>
      </c>
      <c r="D16" s="110" t="s">
        <v>634</v>
      </c>
      <c r="E16" s="6"/>
      <c r="F16" s="122">
        <f>SUM($C$16) - SUM($C$19, $C$22, $C$25, $C$28, $C$31, $C$34, $C$37, $C$40)</f>
        <v>0</v>
      </c>
      <c r="G16" s="121" t="str">
        <f t="shared" si="0"/>
        <v>OK</v>
      </c>
      <c r="H16" s="121" t="str">
        <f t="shared" si="1"/>
        <v>OK</v>
      </c>
      <c r="I16" s="121" t="str">
        <f>IF(AND($C16&gt;0, NOT($C$76&gt;0)), "Row " &amp; ROW($C$76) &amp; " should also be positive!", IF($C$145 &gt; $C16 + Tolerance,"Fraud in row " &amp; ROW($C$145) &amp; " higher than payment", "OK"))</f>
        <v>OK</v>
      </c>
    </row>
    <row r="17" spans="1:9" x14ac:dyDescent="0.2">
      <c r="A17" s="4" t="s">
        <v>13</v>
      </c>
      <c r="B17" s="5" t="s">
        <v>474</v>
      </c>
      <c r="C17" s="109">
        <f xml:space="preserve"> SUM($C$20, $C$23, $C$26, $C$29, $C$32, $C$35, $C$38, $C$41)</f>
        <v>0</v>
      </c>
      <c r="D17" s="110" t="s">
        <v>634</v>
      </c>
      <c r="E17" s="6"/>
      <c r="F17" s="122">
        <f>SUM($C$17) - SUM($C$20, $C$23, $C$26, $C$29, $C$32, $C$35, $C$38, $C$41)</f>
        <v>0</v>
      </c>
      <c r="G17" s="121" t="str">
        <f t="shared" si="0"/>
        <v>OK</v>
      </c>
      <c r="H17" s="121" t="str">
        <f t="shared" si="1"/>
        <v>OK</v>
      </c>
      <c r="I17" s="121" t="str">
        <f>IF(AND($C17&gt;0, NOT($C$77&gt;0)), "Row " &amp; ROW($C$77) &amp; " should also be positive!", IF($C$146 &gt; $C17 + Tolerance,"Fraud in row " &amp; ROW($C$146) &amp; " higher than payment", "OK"))</f>
        <v>OK</v>
      </c>
    </row>
    <row r="18" spans="1:9" x14ac:dyDescent="0.2">
      <c r="A18" s="4" t="s">
        <v>1</v>
      </c>
      <c r="B18" s="5" t="s">
        <v>475</v>
      </c>
      <c r="C18" s="111">
        <v>0</v>
      </c>
      <c r="D18" s="110" t="s">
        <v>634</v>
      </c>
      <c r="E18" s="6"/>
      <c r="G18" s="121" t="str">
        <f t="shared" si="0"/>
        <v>OK</v>
      </c>
      <c r="H18" s="121" t="str">
        <f t="shared" si="1"/>
        <v>OK</v>
      </c>
      <c r="I18" s="121" t="str">
        <f>IF(AND($C18&gt;0, NOT($C$78&gt;0)), "Row " &amp; ROW($C$78) &amp; " should also be positive!", IF($C$156 &gt; $C18 + Tolerance,"Fraud in row " &amp; ROW($C$156) &amp; " higher than payment", "OK"))</f>
        <v>OK</v>
      </c>
    </row>
    <row r="19" spans="1:9" x14ac:dyDescent="0.2">
      <c r="A19" s="4" t="s">
        <v>12</v>
      </c>
      <c r="B19" s="5" t="s">
        <v>475</v>
      </c>
      <c r="C19" s="111">
        <v>0</v>
      </c>
      <c r="D19" s="110" t="s">
        <v>634</v>
      </c>
      <c r="E19" s="6"/>
      <c r="G19" s="121" t="str">
        <f t="shared" si="0"/>
        <v>OK</v>
      </c>
      <c r="H19" s="121" t="str">
        <f t="shared" si="1"/>
        <v>OK</v>
      </c>
      <c r="I19" s="121" t="str">
        <f>IF(AND($C19&gt;0, NOT($C$79&gt;0)), "Row " &amp; ROW($C$79) &amp; " should also be positive!", IF($C$157 &gt; $C19 + Tolerance,"Fraud in row " &amp; ROW($C$157) &amp; " higher than payment", "OK"))</f>
        <v>OK</v>
      </c>
    </row>
    <row r="20" spans="1:9" x14ac:dyDescent="0.2">
      <c r="A20" s="4" t="s">
        <v>13</v>
      </c>
      <c r="B20" s="5" t="s">
        <v>475</v>
      </c>
      <c r="C20" s="111">
        <v>0</v>
      </c>
      <c r="D20" s="110" t="s">
        <v>634</v>
      </c>
      <c r="E20" s="6"/>
      <c r="G20" s="121" t="str">
        <f t="shared" si="0"/>
        <v>OK</v>
      </c>
      <c r="H20" s="121" t="str">
        <f t="shared" si="1"/>
        <v>OK</v>
      </c>
      <c r="I20" s="121" t="str">
        <f>IF(AND($C20&gt;0, NOT($C$80&gt;0)), "Row " &amp; ROW($C$80) &amp; " should also be positive!", IF($C$158 &gt; $C20 + Tolerance,"Fraud in row " &amp; ROW($C$158) &amp; " higher than payment", "OK"))</f>
        <v>OK</v>
      </c>
    </row>
    <row r="21" spans="1:9" x14ac:dyDescent="0.2">
      <c r="A21" s="4" t="s">
        <v>1</v>
      </c>
      <c r="B21" s="5" t="s">
        <v>476</v>
      </c>
      <c r="C21" s="111">
        <v>0</v>
      </c>
      <c r="D21" s="110" t="s">
        <v>634</v>
      </c>
      <c r="E21" s="6"/>
      <c r="G21" s="121" t="str">
        <f t="shared" si="0"/>
        <v>OK</v>
      </c>
      <c r="H21" s="121" t="str">
        <f t="shared" si="1"/>
        <v>OK</v>
      </c>
      <c r="I21" s="121" t="str">
        <f>IF(AND($C21&gt;0, NOT($C$81&gt;0)), "Row " &amp; ROW($C$81) &amp; " should also be positive!", IF($C$159 &gt; $C21 + Tolerance,"Fraud in row " &amp; ROW($C$159) &amp; " higher than payment", "OK"))</f>
        <v>OK</v>
      </c>
    </row>
    <row r="22" spans="1:9" x14ac:dyDescent="0.2">
      <c r="A22" s="4" t="s">
        <v>12</v>
      </c>
      <c r="B22" s="5" t="s">
        <v>476</v>
      </c>
      <c r="C22" s="111">
        <v>0</v>
      </c>
      <c r="D22" s="110" t="s">
        <v>634</v>
      </c>
      <c r="E22" s="6"/>
      <c r="G22" s="121" t="str">
        <f t="shared" si="0"/>
        <v>OK</v>
      </c>
      <c r="H22" s="121" t="str">
        <f t="shared" si="1"/>
        <v>OK</v>
      </c>
      <c r="I22" s="121" t="str">
        <f>IF(AND($C22&gt;0, NOT($C$82&gt;0)), "Row " &amp; ROW($C$82) &amp; " should also be positive!", IF($C$160 &gt; $C22 + Tolerance,"Fraud in row " &amp; ROW($C$160) &amp; " higher than payment", "OK"))</f>
        <v>OK</v>
      </c>
    </row>
    <row r="23" spans="1:9" x14ac:dyDescent="0.2">
      <c r="A23" s="4" t="s">
        <v>13</v>
      </c>
      <c r="B23" s="5" t="s">
        <v>476</v>
      </c>
      <c r="C23" s="111">
        <v>0</v>
      </c>
      <c r="D23" s="110" t="s">
        <v>634</v>
      </c>
      <c r="E23" s="6"/>
      <c r="G23" s="121" t="str">
        <f t="shared" si="0"/>
        <v>OK</v>
      </c>
      <c r="H23" s="121" t="str">
        <f t="shared" si="1"/>
        <v>OK</v>
      </c>
      <c r="I23" s="121" t="str">
        <f>IF(AND($C23&gt;0, NOT($C$83&gt;0)), "Row " &amp; ROW($C$83) &amp; " should also be positive!", IF($C$161 &gt; $C23 + Tolerance,"Fraud in row " &amp; ROW($C$161) &amp; " higher than payment", "OK"))</f>
        <v>OK</v>
      </c>
    </row>
    <row r="24" spans="1:9" x14ac:dyDescent="0.2">
      <c r="A24" s="4" t="s">
        <v>1</v>
      </c>
      <c r="B24" s="5" t="s">
        <v>477</v>
      </c>
      <c r="C24" s="111">
        <v>0</v>
      </c>
      <c r="D24" s="110" t="s">
        <v>634</v>
      </c>
      <c r="E24" s="6"/>
      <c r="G24" s="121" t="str">
        <f t="shared" si="0"/>
        <v>OK</v>
      </c>
      <c r="H24" s="121" t="str">
        <f t="shared" si="1"/>
        <v>OK</v>
      </c>
      <c r="I24" s="121" t="str">
        <f>IF(AND($C24&gt;0, NOT($C$84&gt;0)), "Row " &amp; ROW($C$84) &amp; " should also be positive!", IF($C$162 &gt; $C24 + Tolerance,"Fraud in row " &amp; ROW($C$162) &amp; " higher than payment", "OK"))</f>
        <v>OK</v>
      </c>
    </row>
    <row r="25" spans="1:9" x14ac:dyDescent="0.2">
      <c r="A25" s="4" t="s">
        <v>12</v>
      </c>
      <c r="B25" s="5" t="s">
        <v>477</v>
      </c>
      <c r="C25" s="111">
        <v>0</v>
      </c>
      <c r="D25" s="110" t="s">
        <v>634</v>
      </c>
      <c r="E25" s="6"/>
      <c r="G25" s="121" t="str">
        <f t="shared" si="0"/>
        <v>OK</v>
      </c>
      <c r="H25" s="121" t="str">
        <f t="shared" si="1"/>
        <v>OK</v>
      </c>
      <c r="I25" s="121" t="str">
        <f>IF(AND($C25&gt;0, NOT($C$85&gt;0)), "Row " &amp; ROW($C$85) &amp; " should also be positive!", IF($C$163 &gt; $C25 + Tolerance,"Fraud in row " &amp; ROW($C$163) &amp; " higher than payment", "OK"))</f>
        <v>OK</v>
      </c>
    </row>
    <row r="26" spans="1:9" x14ac:dyDescent="0.2">
      <c r="A26" s="4" t="s">
        <v>13</v>
      </c>
      <c r="B26" s="5" t="s">
        <v>477</v>
      </c>
      <c r="C26" s="111">
        <v>0</v>
      </c>
      <c r="D26" s="110" t="s">
        <v>634</v>
      </c>
      <c r="E26" s="6"/>
      <c r="G26" s="121" t="str">
        <f t="shared" si="0"/>
        <v>OK</v>
      </c>
      <c r="H26" s="121" t="str">
        <f t="shared" si="1"/>
        <v>OK</v>
      </c>
      <c r="I26" s="121" t="str">
        <f>IF(AND($C26&gt;0, NOT($C$86&gt;0)), "Row " &amp; ROW($C$86) &amp; " should also be positive!", IF($C$164 &gt; $C26 + Tolerance,"Fraud in row " &amp; ROW($C$164) &amp; " higher than payment", "OK"))</f>
        <v>OK</v>
      </c>
    </row>
    <row r="27" spans="1:9" x14ac:dyDescent="0.2">
      <c r="A27" s="4" t="s">
        <v>1</v>
      </c>
      <c r="B27" s="5" t="s">
        <v>478</v>
      </c>
      <c r="C27" s="111">
        <v>0</v>
      </c>
      <c r="D27" s="110" t="s">
        <v>634</v>
      </c>
      <c r="E27" s="6"/>
      <c r="G27" s="121" t="str">
        <f t="shared" si="0"/>
        <v>OK</v>
      </c>
      <c r="H27" s="121" t="str">
        <f t="shared" si="1"/>
        <v>OK</v>
      </c>
      <c r="I27" s="121" t="str">
        <f>IF(AND($C27&gt;0, NOT($C$87&gt;0)), "Row " &amp; ROW($C$87) &amp; " should also be positive!", IF($C$165 &gt; $C27 + Tolerance,"Fraud in row " &amp; ROW($C$165) &amp; " higher than payment", "OK"))</f>
        <v>OK</v>
      </c>
    </row>
    <row r="28" spans="1:9" x14ac:dyDescent="0.2">
      <c r="A28" s="4" t="s">
        <v>12</v>
      </c>
      <c r="B28" s="5" t="s">
        <v>478</v>
      </c>
      <c r="C28" s="111">
        <v>0</v>
      </c>
      <c r="D28" s="110" t="s">
        <v>634</v>
      </c>
      <c r="E28" s="6"/>
      <c r="G28" s="121" t="str">
        <f t="shared" si="0"/>
        <v>OK</v>
      </c>
      <c r="H28" s="121" t="str">
        <f t="shared" si="1"/>
        <v>OK</v>
      </c>
      <c r="I28" s="121" t="str">
        <f>IF(AND($C28&gt;0, NOT($C$88&gt;0)), "Row " &amp; ROW($C$88) &amp; " should also be positive!", IF($C$166 &gt; $C28 + Tolerance,"Fraud in row " &amp; ROW($C$166) &amp; " higher than payment", "OK"))</f>
        <v>OK</v>
      </c>
    </row>
    <row r="29" spans="1:9" x14ac:dyDescent="0.2">
      <c r="A29" s="4" t="s">
        <v>13</v>
      </c>
      <c r="B29" s="5" t="s">
        <v>478</v>
      </c>
      <c r="C29" s="111">
        <v>0</v>
      </c>
      <c r="D29" s="110" t="s">
        <v>634</v>
      </c>
      <c r="E29" s="6"/>
      <c r="G29" s="121" t="str">
        <f t="shared" si="0"/>
        <v>OK</v>
      </c>
      <c r="H29" s="121" t="str">
        <f t="shared" si="1"/>
        <v>OK</v>
      </c>
      <c r="I29" s="121" t="str">
        <f>IF(AND($C29&gt;0, NOT($C$89&gt;0)), "Row " &amp; ROW($C$89) &amp; " should also be positive!", IF($C$167 &gt; $C29 + Tolerance,"Fraud in row " &amp; ROW($C$167) &amp; " higher than payment", "OK"))</f>
        <v>OK</v>
      </c>
    </row>
    <row r="30" spans="1:9" x14ac:dyDescent="0.2">
      <c r="A30" s="4" t="s">
        <v>1</v>
      </c>
      <c r="B30" s="5" t="s">
        <v>479</v>
      </c>
      <c r="C30" s="111">
        <v>0</v>
      </c>
      <c r="D30" s="110" t="s">
        <v>634</v>
      </c>
      <c r="E30" s="6"/>
      <c r="G30" s="121" t="str">
        <f t="shared" si="0"/>
        <v>OK</v>
      </c>
      <c r="H30" s="121" t="str">
        <f t="shared" si="1"/>
        <v>OK</v>
      </c>
      <c r="I30" s="121" t="str">
        <f>IF(AND($C30&gt;0, NOT($C$90&gt;0)), "Row " &amp; ROW($C$90) &amp; " should also be positive!", IF($C$168 &gt; $C30 + Tolerance,"Fraud in row " &amp; ROW($C$168) &amp; " higher than payment", "OK"))</f>
        <v>OK</v>
      </c>
    </row>
    <row r="31" spans="1:9" x14ac:dyDescent="0.2">
      <c r="A31" s="4" t="s">
        <v>12</v>
      </c>
      <c r="B31" s="5" t="s">
        <v>479</v>
      </c>
      <c r="C31" s="111">
        <v>0</v>
      </c>
      <c r="D31" s="110" t="s">
        <v>634</v>
      </c>
      <c r="E31" s="6"/>
      <c r="G31" s="121" t="str">
        <f t="shared" si="0"/>
        <v>OK</v>
      </c>
      <c r="H31" s="121" t="str">
        <f t="shared" si="1"/>
        <v>OK</v>
      </c>
      <c r="I31" s="121" t="str">
        <f>IF(AND($C31&gt;0, NOT($C$91&gt;0)), "Row " &amp; ROW($C$91) &amp; " should also be positive!", IF($C$169 &gt; $C31 + Tolerance,"Fraud in row " &amp; ROW($C$169) &amp; " higher than payment", "OK"))</f>
        <v>OK</v>
      </c>
    </row>
    <row r="32" spans="1:9" x14ac:dyDescent="0.2">
      <c r="A32" s="4" t="s">
        <v>13</v>
      </c>
      <c r="B32" s="5" t="s">
        <v>479</v>
      </c>
      <c r="C32" s="111">
        <v>0</v>
      </c>
      <c r="D32" s="110" t="s">
        <v>634</v>
      </c>
      <c r="E32" s="6"/>
      <c r="G32" s="121" t="str">
        <f t="shared" si="0"/>
        <v>OK</v>
      </c>
      <c r="H32" s="121" t="str">
        <f t="shared" si="1"/>
        <v>OK</v>
      </c>
      <c r="I32" s="121" t="str">
        <f>IF(AND($C32&gt;0, NOT($C$92&gt;0)), "Row " &amp; ROW($C$92) &amp; " should also be positive!", IF($C$170 &gt; $C32 + Tolerance,"Fraud in row " &amp; ROW($C$170) &amp; " higher than payment", "OK"))</f>
        <v>OK</v>
      </c>
    </row>
    <row r="33" spans="1:9" x14ac:dyDescent="0.2">
      <c r="A33" s="4" t="s">
        <v>1</v>
      </c>
      <c r="B33" s="5" t="s">
        <v>480</v>
      </c>
      <c r="C33" s="111">
        <v>0</v>
      </c>
      <c r="D33" s="110" t="s">
        <v>634</v>
      </c>
      <c r="E33" s="6"/>
      <c r="G33" s="121" t="str">
        <f t="shared" si="0"/>
        <v>OK</v>
      </c>
      <c r="H33" s="121" t="str">
        <f t="shared" si="1"/>
        <v>OK</v>
      </c>
      <c r="I33" s="121" t="str">
        <f>IF(AND($C33&gt;0, NOT($C$93&gt;0)), "Row " &amp; ROW($C$93) &amp; " should also be positive!", IF($C$171 &gt; $C33 + Tolerance,"Fraud in row " &amp; ROW($C$171) &amp; " higher than payment", "OK"))</f>
        <v>OK</v>
      </c>
    </row>
    <row r="34" spans="1:9" x14ac:dyDescent="0.2">
      <c r="A34" s="4" t="s">
        <v>12</v>
      </c>
      <c r="B34" s="5" t="s">
        <v>480</v>
      </c>
      <c r="C34" s="111">
        <v>0</v>
      </c>
      <c r="D34" s="110" t="s">
        <v>634</v>
      </c>
      <c r="E34" s="6"/>
      <c r="G34" s="121" t="str">
        <f t="shared" si="0"/>
        <v>OK</v>
      </c>
      <c r="H34" s="121" t="str">
        <f t="shared" si="1"/>
        <v>OK</v>
      </c>
      <c r="I34" s="121" t="str">
        <f>IF(AND($C34&gt;0, NOT($C$94&gt;0)), "Row " &amp; ROW($C$94) &amp; " should also be positive!", IF($C$172 &gt; $C34 + Tolerance,"Fraud in row " &amp; ROW($C$172) &amp; " higher than payment", "OK"))</f>
        <v>OK</v>
      </c>
    </row>
    <row r="35" spans="1:9" x14ac:dyDescent="0.2">
      <c r="A35" s="4" t="s">
        <v>13</v>
      </c>
      <c r="B35" s="5" t="s">
        <v>480</v>
      </c>
      <c r="C35" s="111">
        <v>0</v>
      </c>
      <c r="D35" s="110" t="s">
        <v>634</v>
      </c>
      <c r="E35" s="6"/>
      <c r="G35" s="121" t="str">
        <f t="shared" si="0"/>
        <v>OK</v>
      </c>
      <c r="H35" s="121" t="str">
        <f t="shared" si="1"/>
        <v>OK</v>
      </c>
      <c r="I35" s="121" t="str">
        <f>IF(AND($C35&gt;0, NOT($C$95&gt;0)), "Row " &amp; ROW($C$95) &amp; " should also be positive!", IF($C$173 &gt; $C35 + Tolerance,"Fraud in row " &amp; ROW($C$173) &amp; " higher than payment", "OK"))</f>
        <v>OK</v>
      </c>
    </row>
    <row r="36" spans="1:9" x14ac:dyDescent="0.2">
      <c r="A36" s="4" t="s">
        <v>1</v>
      </c>
      <c r="B36" s="5" t="s">
        <v>1018</v>
      </c>
      <c r="C36" s="111">
        <v>0</v>
      </c>
      <c r="D36" s="110" t="s">
        <v>634</v>
      </c>
      <c r="E36" s="6"/>
      <c r="G36" s="121" t="str">
        <f t="shared" si="0"/>
        <v>OK</v>
      </c>
      <c r="H36" s="121" t="str">
        <f t="shared" si="1"/>
        <v>OK</v>
      </c>
      <c r="I36" s="121" t="str">
        <f>IF(AND($C36&gt;0, NOT($C$96&gt;0)), "Row " &amp; ROW($C$96) &amp; " should also be positive!", IF($C$174 &gt; $C36 + Tolerance,"Fraud in row " &amp; ROW($C$174) &amp; " higher than payment", "OK"))</f>
        <v>OK</v>
      </c>
    </row>
    <row r="37" spans="1:9" x14ac:dyDescent="0.2">
      <c r="A37" s="4" t="s">
        <v>12</v>
      </c>
      <c r="B37" s="5" t="s">
        <v>1018</v>
      </c>
      <c r="C37" s="111">
        <v>0</v>
      </c>
      <c r="D37" s="110" t="s">
        <v>634</v>
      </c>
      <c r="E37" s="6"/>
      <c r="G37" s="121" t="str">
        <f t="shared" si="0"/>
        <v>OK</v>
      </c>
      <c r="H37" s="121" t="str">
        <f t="shared" si="1"/>
        <v>OK</v>
      </c>
      <c r="I37" s="121" t="str">
        <f>IF(AND($C37&gt;0, NOT($C$97&gt;0)), "Row " &amp; ROW($C$97) &amp; " should also be positive!", IF($C$175 &gt; $C37 + Tolerance,"Fraud in row " &amp; ROW($C$175) &amp; " higher than payment", "OK"))</f>
        <v>OK</v>
      </c>
    </row>
    <row r="38" spans="1:9" x14ac:dyDescent="0.2">
      <c r="A38" s="4" t="s">
        <v>13</v>
      </c>
      <c r="B38" s="5" t="s">
        <v>1018</v>
      </c>
      <c r="C38" s="111">
        <v>0</v>
      </c>
      <c r="D38" s="110" t="s">
        <v>634</v>
      </c>
      <c r="E38" s="6"/>
      <c r="G38" s="121" t="str">
        <f t="shared" si="0"/>
        <v>OK</v>
      </c>
      <c r="H38" s="121" t="str">
        <f t="shared" ref="H38:H69" si="2">IF(AND($C38&gt;0, $D38= "NA"), "Flag should be OK", IF($D38="E","Flag E only for fraud","OK"))</f>
        <v>OK</v>
      </c>
      <c r="I38" s="121" t="str">
        <f>IF(AND($C38&gt;0, NOT($C$98&gt;0)), "Row " &amp; ROW($C$98) &amp; " should also be positive!", IF($C$176 &gt; $C38 + Tolerance,"Fraud in row " &amp; ROW($C$176) &amp; " higher than payment", "OK"))</f>
        <v>OK</v>
      </c>
    </row>
    <row r="39" spans="1:9" x14ac:dyDescent="0.2">
      <c r="A39" s="4" t="s">
        <v>1</v>
      </c>
      <c r="B39" s="5" t="s">
        <v>1023</v>
      </c>
      <c r="C39" s="111">
        <v>0</v>
      </c>
      <c r="D39" s="110" t="s">
        <v>634</v>
      </c>
      <c r="E39" s="6"/>
      <c r="G39" s="121" t="str">
        <f t="shared" si="0"/>
        <v>OK</v>
      </c>
      <c r="H39" s="121" t="str">
        <f t="shared" si="2"/>
        <v>OK</v>
      </c>
      <c r="I39" s="121" t="str">
        <f>IF(AND($C39&gt;0, NOT($C$99&gt;0)), "Row " &amp; ROW($C$99) &amp; " should also be positive!", IF($C$177 &gt; $C39 + Tolerance,"Fraud in row " &amp; ROW($C$177) &amp; " higher than payment", "OK"))</f>
        <v>OK</v>
      </c>
    </row>
    <row r="40" spans="1:9" x14ac:dyDescent="0.2">
      <c r="A40" s="4" t="s">
        <v>12</v>
      </c>
      <c r="B40" s="5" t="s">
        <v>1023</v>
      </c>
      <c r="C40" s="111">
        <v>0</v>
      </c>
      <c r="D40" s="110" t="s">
        <v>634</v>
      </c>
      <c r="E40" s="6"/>
      <c r="G40" s="121" t="str">
        <f t="shared" si="0"/>
        <v>OK</v>
      </c>
      <c r="H40" s="121" t="str">
        <f t="shared" si="2"/>
        <v>OK</v>
      </c>
      <c r="I40" s="121" t="str">
        <f>IF(AND($C40&gt;0, NOT($C$100&gt;0)), "Row " &amp; ROW($C$100) &amp; " should also be positive!", IF($C$178 &gt; $C40 + Tolerance,"Fraud in row " &amp; ROW($C$178) &amp; " higher than payment", "OK"))</f>
        <v>OK</v>
      </c>
    </row>
    <row r="41" spans="1:9" x14ac:dyDescent="0.2">
      <c r="A41" s="4" t="s">
        <v>13</v>
      </c>
      <c r="B41" s="5" t="s">
        <v>1023</v>
      </c>
      <c r="C41" s="111">
        <v>0</v>
      </c>
      <c r="D41" s="110" t="s">
        <v>634</v>
      </c>
      <c r="E41" s="6"/>
      <c r="G41" s="121" t="str">
        <f t="shared" si="0"/>
        <v>OK</v>
      </c>
      <c r="H41" s="121" t="str">
        <f t="shared" si="2"/>
        <v>OK</v>
      </c>
      <c r="I41" s="121" t="str">
        <f>IF(AND($C41&gt;0, NOT($C$101&gt;0)), "Row " &amp; ROW($C$101) &amp; " should also be positive!", IF($C$179 &gt; $C41 + Tolerance,"Fraud in row " &amp; ROW($C$179) &amp; " higher than payment", "OK"))</f>
        <v>OK</v>
      </c>
    </row>
    <row r="42" spans="1:9" x14ac:dyDescent="0.2">
      <c r="A42" s="4" t="s">
        <v>1</v>
      </c>
      <c r="B42" s="5" t="s">
        <v>481</v>
      </c>
      <c r="C42" s="109">
        <f xml:space="preserve"> SUM($C$45, $C$48)</f>
        <v>0</v>
      </c>
      <c r="D42" s="110" t="s">
        <v>634</v>
      </c>
      <c r="E42" s="6"/>
      <c r="F42" s="122">
        <f>SUM($C$42) - SUM($C$45, $C$48)</f>
        <v>0</v>
      </c>
      <c r="G42" s="121" t="str">
        <f t="shared" si="0"/>
        <v>OK</v>
      </c>
      <c r="H42" s="121" t="str">
        <f t="shared" si="2"/>
        <v>OK</v>
      </c>
      <c r="I42" s="121" t="str">
        <f>IF(AND($C42&gt;0, NOT($C$102&gt;0)), "Row " &amp; ROW($C$102) &amp; " should also be positive!", IF($C$180 &gt; $C42 + Tolerance,"Fraud in row " &amp; ROW($C$180) &amp; " higher than payment", "OK"))</f>
        <v>OK</v>
      </c>
    </row>
    <row r="43" spans="1:9" x14ac:dyDescent="0.2">
      <c r="A43" s="4" t="s">
        <v>12</v>
      </c>
      <c r="B43" s="5" t="s">
        <v>481</v>
      </c>
      <c r="C43" s="109">
        <f xml:space="preserve"> SUM($C$46, $C$49)</f>
        <v>0</v>
      </c>
      <c r="D43" s="110" t="s">
        <v>634</v>
      </c>
      <c r="E43" s="6"/>
      <c r="F43" s="122">
        <f>SUM($C$43) - SUM($C$46, $C$49)</f>
        <v>0</v>
      </c>
      <c r="G43" s="121" t="str">
        <f t="shared" si="0"/>
        <v>OK</v>
      </c>
      <c r="H43" s="121" t="str">
        <f t="shared" si="2"/>
        <v>OK</v>
      </c>
      <c r="I43" s="121" t="str">
        <f>IF(AND($C43&gt;0, NOT($C$103&gt;0)), "Row " &amp; ROW($C$103) &amp; " should also be positive!", IF($C$181 &gt; $C43 + Tolerance,"Fraud in row " &amp; ROW($C$181) &amp; " higher than payment", "OK"))</f>
        <v>OK</v>
      </c>
    </row>
    <row r="44" spans="1:9" x14ac:dyDescent="0.2">
      <c r="A44" s="4" t="s">
        <v>13</v>
      </c>
      <c r="B44" s="5" t="s">
        <v>481</v>
      </c>
      <c r="C44" s="109">
        <f xml:space="preserve"> SUM($C$47, $C$50)</f>
        <v>0</v>
      </c>
      <c r="D44" s="110" t="s">
        <v>634</v>
      </c>
      <c r="E44" s="6"/>
      <c r="F44" s="122">
        <f>SUM($C$44) - SUM($C$47, $C$50)</f>
        <v>0</v>
      </c>
      <c r="G44" s="121" t="str">
        <f t="shared" si="0"/>
        <v>OK</v>
      </c>
      <c r="H44" s="121" t="str">
        <f t="shared" si="2"/>
        <v>OK</v>
      </c>
      <c r="I44" s="121" t="str">
        <f>IF(AND($C44&gt;0, NOT($C$104&gt;0)), "Row " &amp; ROW($C$104) &amp; " should also be positive!", IF($C$182 &gt; $C44 + Tolerance,"Fraud in row " &amp; ROW($C$182) &amp; " higher than payment", "OK"))</f>
        <v>OK</v>
      </c>
    </row>
    <row r="45" spans="1:9" x14ac:dyDescent="0.2">
      <c r="A45" s="4" t="s">
        <v>1</v>
      </c>
      <c r="B45" s="5" t="s">
        <v>482</v>
      </c>
      <c r="C45" s="111">
        <v>0</v>
      </c>
      <c r="D45" s="110" t="s">
        <v>634</v>
      </c>
      <c r="E45" s="6"/>
      <c r="G45" s="121" t="str">
        <f t="shared" si="0"/>
        <v>OK</v>
      </c>
      <c r="H45" s="121" t="str">
        <f t="shared" si="2"/>
        <v>OK</v>
      </c>
      <c r="I45" s="121" t="str">
        <f>IF(AND($C45&gt;0, NOT($C$105&gt;0)), "Row " &amp; ROW($C$105) &amp; " should also be positive!", IF($C$183 &gt; $C45 + Tolerance,"Fraud in row " &amp; ROW($C$183) &amp; " higher than payment", "OK"))</f>
        <v>OK</v>
      </c>
    </row>
    <row r="46" spans="1:9" x14ac:dyDescent="0.2">
      <c r="A46" s="4" t="s">
        <v>12</v>
      </c>
      <c r="B46" s="5" t="s">
        <v>482</v>
      </c>
      <c r="C46" s="111">
        <v>0</v>
      </c>
      <c r="D46" s="110" t="s">
        <v>634</v>
      </c>
      <c r="E46" s="6"/>
      <c r="G46" s="121" t="str">
        <f t="shared" si="0"/>
        <v>OK</v>
      </c>
      <c r="H46" s="121" t="str">
        <f t="shared" si="2"/>
        <v>OK</v>
      </c>
      <c r="I46" s="121" t="str">
        <f>IF(AND($C46&gt;0, NOT($C$106&gt;0)), "Row " &amp; ROW($C$106) &amp; " should also be positive!", IF($C$184 &gt; $C46 + Tolerance,"Fraud in row " &amp; ROW($C$184) &amp; " higher than payment", "OK"))</f>
        <v>OK</v>
      </c>
    </row>
    <row r="47" spans="1:9" x14ac:dyDescent="0.2">
      <c r="A47" s="4" t="s">
        <v>13</v>
      </c>
      <c r="B47" s="5" t="s">
        <v>482</v>
      </c>
      <c r="C47" s="111">
        <v>0</v>
      </c>
      <c r="D47" s="110" t="s">
        <v>634</v>
      </c>
      <c r="E47" s="6"/>
      <c r="G47" s="121" t="str">
        <f t="shared" si="0"/>
        <v>OK</v>
      </c>
      <c r="H47" s="121" t="str">
        <f t="shared" si="2"/>
        <v>OK</v>
      </c>
      <c r="I47" s="121" t="str">
        <f>IF(AND($C47&gt;0, NOT($C$107&gt;0)), "Row " &amp; ROW($C$107) &amp; " should also be positive!", IF($C$185 &gt; $C47 + Tolerance,"Fraud in row " &amp; ROW($C$185) &amp; " higher than payment", "OK"))</f>
        <v>OK</v>
      </c>
    </row>
    <row r="48" spans="1:9" x14ac:dyDescent="0.2">
      <c r="A48" s="4" t="s">
        <v>1</v>
      </c>
      <c r="B48" s="5" t="s">
        <v>483</v>
      </c>
      <c r="C48" s="109">
        <f xml:space="preserve"> SUM($C$51, $C$54, $C$57, $C$60, $C$63)</f>
        <v>0</v>
      </c>
      <c r="D48" s="110" t="s">
        <v>634</v>
      </c>
      <c r="E48" s="6"/>
      <c r="F48" s="122">
        <f>SUM($C$48) - SUM($C$51, $C$54, $C$57, $C$60, $C$63)</f>
        <v>0</v>
      </c>
      <c r="G48" s="121" t="str">
        <f t="shared" si="0"/>
        <v>OK</v>
      </c>
      <c r="H48" s="121" t="str">
        <f t="shared" si="2"/>
        <v>OK</v>
      </c>
      <c r="I48" s="121" t="str">
        <f>IF(AND($C48&gt;0, NOT($C$108&gt;0)), "Row " &amp; ROW($C$108) &amp; " should also be positive!", IF($C$195 &gt; $C48 + Tolerance,"Fraud in row " &amp; ROW($C$195) &amp; " higher than payment", "OK"))</f>
        <v>OK</v>
      </c>
    </row>
    <row r="49" spans="1:9" x14ac:dyDescent="0.2">
      <c r="A49" s="4" t="s">
        <v>12</v>
      </c>
      <c r="B49" s="5" t="s">
        <v>483</v>
      </c>
      <c r="C49" s="109">
        <f xml:space="preserve"> SUM($C$52, $C$55, $C$58, $C$61, $C$64)</f>
        <v>0</v>
      </c>
      <c r="D49" s="110" t="s">
        <v>634</v>
      </c>
      <c r="E49" s="6"/>
      <c r="F49" s="122">
        <f>SUM($C$49) - SUM($C$52, $C$55, $C$58, $C$61, $C$64)</f>
        <v>0</v>
      </c>
      <c r="G49" s="121" t="str">
        <f t="shared" si="0"/>
        <v>OK</v>
      </c>
      <c r="H49" s="121" t="str">
        <f t="shared" si="2"/>
        <v>OK</v>
      </c>
      <c r="I49" s="121" t="str">
        <f>IF(AND($C49&gt;0, NOT($C$109&gt;0)), "Row " &amp; ROW($C$109) &amp; " should also be positive!", IF($C$196 &gt; $C49 + Tolerance,"Fraud in row " &amp; ROW($C$196) &amp; " higher than payment", "OK"))</f>
        <v>OK</v>
      </c>
    </row>
    <row r="50" spans="1:9" x14ac:dyDescent="0.2">
      <c r="A50" s="4" t="s">
        <v>13</v>
      </c>
      <c r="B50" s="5" t="s">
        <v>483</v>
      </c>
      <c r="C50" s="109">
        <f xml:space="preserve"> SUM($C$53, $C$56, $C$59, $C$62, $C$65)</f>
        <v>0</v>
      </c>
      <c r="D50" s="110" t="s">
        <v>634</v>
      </c>
      <c r="E50" s="6"/>
      <c r="F50" s="122">
        <f>SUM($C$50) - SUM($C$53, $C$56, $C$59, $C$62, $C$65)</f>
        <v>0</v>
      </c>
      <c r="G50" s="121" t="str">
        <f t="shared" si="0"/>
        <v>OK</v>
      </c>
      <c r="H50" s="121" t="str">
        <f t="shared" si="2"/>
        <v>OK</v>
      </c>
      <c r="I50" s="121" t="str">
        <f>IF(AND($C50&gt;0, NOT($C$110&gt;0)), "Row " &amp; ROW($C$110) &amp; " should also be positive!", IF($C$197 &gt; $C50 + Tolerance,"Fraud in row " &amp; ROW($C$197) &amp; " higher than payment", "OK"))</f>
        <v>OK</v>
      </c>
    </row>
    <row r="51" spans="1:9" x14ac:dyDescent="0.2">
      <c r="A51" s="4" t="s">
        <v>1</v>
      </c>
      <c r="B51" s="5" t="s">
        <v>484</v>
      </c>
      <c r="C51" s="111">
        <v>0</v>
      </c>
      <c r="D51" s="110" t="s">
        <v>634</v>
      </c>
      <c r="E51" s="6"/>
      <c r="G51" s="121" t="str">
        <f t="shared" si="0"/>
        <v>OK</v>
      </c>
      <c r="H51" s="121" t="str">
        <f t="shared" si="2"/>
        <v>OK</v>
      </c>
      <c r="I51" s="121" t="str">
        <f>IF(AND($C51&gt;0, NOT($C$111&gt;0)), "Row " &amp; ROW($C$111) &amp; " should also be positive!", IF($C$207 &gt; $C51 + Tolerance,"Fraud in row " &amp; ROW($C$207) &amp; " higher than payment", "OK"))</f>
        <v>OK</v>
      </c>
    </row>
    <row r="52" spans="1:9" x14ac:dyDescent="0.2">
      <c r="A52" s="4" t="s">
        <v>12</v>
      </c>
      <c r="B52" s="5" t="s">
        <v>484</v>
      </c>
      <c r="C52" s="111">
        <v>0</v>
      </c>
      <c r="D52" s="110" t="s">
        <v>634</v>
      </c>
      <c r="E52" s="6"/>
      <c r="G52" s="121" t="str">
        <f t="shared" si="0"/>
        <v>OK</v>
      </c>
      <c r="H52" s="121" t="str">
        <f t="shared" si="2"/>
        <v>OK</v>
      </c>
      <c r="I52" s="121" t="str">
        <f>IF(AND($C52&gt;0, NOT($C$112&gt;0)), "Row " &amp; ROW($C$112) &amp; " should also be positive!", IF($C$208 &gt; $C52 + Tolerance,"Fraud in row " &amp; ROW($C$208) &amp; " higher than payment", "OK"))</f>
        <v>OK</v>
      </c>
    </row>
    <row r="53" spans="1:9" x14ac:dyDescent="0.2">
      <c r="A53" s="4" t="s">
        <v>13</v>
      </c>
      <c r="B53" s="5" t="s">
        <v>484</v>
      </c>
      <c r="C53" s="111">
        <v>0</v>
      </c>
      <c r="D53" s="110" t="s">
        <v>634</v>
      </c>
      <c r="E53" s="6"/>
      <c r="G53" s="121" t="str">
        <f t="shared" si="0"/>
        <v>OK</v>
      </c>
      <c r="H53" s="121" t="str">
        <f t="shared" si="2"/>
        <v>OK</v>
      </c>
      <c r="I53" s="121" t="str">
        <f>IF(AND($C53&gt;0, NOT($C$113&gt;0)), "Row " &amp; ROW($C$113) &amp; " should also be positive!", IF($C$209 &gt; $C53 + Tolerance,"Fraud in row " &amp; ROW($C$209) &amp; " higher than payment", "OK"))</f>
        <v>OK</v>
      </c>
    </row>
    <row r="54" spans="1:9" x14ac:dyDescent="0.2">
      <c r="A54" s="4" t="s">
        <v>1</v>
      </c>
      <c r="B54" s="5" t="s">
        <v>485</v>
      </c>
      <c r="C54" s="111">
        <v>0</v>
      </c>
      <c r="D54" s="110" t="s">
        <v>634</v>
      </c>
      <c r="E54" s="6"/>
      <c r="G54" s="121" t="str">
        <f t="shared" si="0"/>
        <v>OK</v>
      </c>
      <c r="H54" s="121" t="str">
        <f t="shared" si="2"/>
        <v>OK</v>
      </c>
      <c r="I54" s="121" t="str">
        <f>IF(AND($C54&gt;0, NOT($C$114&gt;0)), "Row " &amp; ROW($C$114) &amp; " should also be positive!", IF($C$210 &gt; $C54 + Tolerance,"Fraud in row " &amp; ROW($C$210) &amp; " higher than payment", "OK"))</f>
        <v>OK</v>
      </c>
    </row>
    <row r="55" spans="1:9" x14ac:dyDescent="0.2">
      <c r="A55" s="4" t="s">
        <v>12</v>
      </c>
      <c r="B55" s="5" t="s">
        <v>485</v>
      </c>
      <c r="C55" s="111">
        <v>0</v>
      </c>
      <c r="D55" s="110" t="s">
        <v>634</v>
      </c>
      <c r="E55" s="6"/>
      <c r="G55" s="121" t="str">
        <f t="shared" si="0"/>
        <v>OK</v>
      </c>
      <c r="H55" s="121" t="str">
        <f t="shared" si="2"/>
        <v>OK</v>
      </c>
      <c r="I55" s="121" t="str">
        <f>IF(AND($C55&gt;0, NOT($C$115&gt;0)), "Row " &amp; ROW($C$115) &amp; " should also be positive!", IF($C$211 &gt; $C55 + Tolerance,"Fraud in row " &amp; ROW($C$211) &amp; " higher than payment", "OK"))</f>
        <v>OK</v>
      </c>
    </row>
    <row r="56" spans="1:9" x14ac:dyDescent="0.2">
      <c r="A56" s="4" t="s">
        <v>13</v>
      </c>
      <c r="B56" s="5" t="s">
        <v>485</v>
      </c>
      <c r="C56" s="111">
        <v>0</v>
      </c>
      <c r="D56" s="110" t="s">
        <v>634</v>
      </c>
      <c r="E56" s="6"/>
      <c r="G56" s="121" t="str">
        <f t="shared" si="0"/>
        <v>OK</v>
      </c>
      <c r="H56" s="121" t="str">
        <f t="shared" si="2"/>
        <v>OK</v>
      </c>
      <c r="I56" s="121" t="str">
        <f>IF(AND($C56&gt;0, NOT($C$116&gt;0)), "Row " &amp; ROW($C$116) &amp; " should also be positive!", IF($C$212 &gt; $C56 + Tolerance,"Fraud in row " &amp; ROW($C$212) &amp; " higher than payment", "OK"))</f>
        <v>OK</v>
      </c>
    </row>
    <row r="57" spans="1:9" x14ac:dyDescent="0.2">
      <c r="A57" s="4" t="s">
        <v>1</v>
      </c>
      <c r="B57" s="5" t="s">
        <v>486</v>
      </c>
      <c r="C57" s="111">
        <v>0</v>
      </c>
      <c r="D57" s="110" t="s">
        <v>634</v>
      </c>
      <c r="E57" s="6"/>
      <c r="G57" s="121" t="str">
        <f t="shared" si="0"/>
        <v>OK</v>
      </c>
      <c r="H57" s="121" t="str">
        <f t="shared" si="2"/>
        <v>OK</v>
      </c>
      <c r="I57" s="121" t="str">
        <f>IF(AND($C57&gt;0, NOT($C$117&gt;0)), "Row " &amp; ROW($C$117) &amp; " should also be positive!", IF($C$213 &gt; $C57 + Tolerance,"Fraud in row " &amp; ROW($C$213) &amp; " higher than payment", "OK"))</f>
        <v>OK</v>
      </c>
    </row>
    <row r="58" spans="1:9" x14ac:dyDescent="0.2">
      <c r="A58" s="4" t="s">
        <v>12</v>
      </c>
      <c r="B58" s="5" t="s">
        <v>486</v>
      </c>
      <c r="C58" s="111">
        <v>0</v>
      </c>
      <c r="D58" s="110" t="s">
        <v>634</v>
      </c>
      <c r="E58" s="6"/>
      <c r="G58" s="121" t="str">
        <f t="shared" si="0"/>
        <v>OK</v>
      </c>
      <c r="H58" s="121" t="str">
        <f t="shared" si="2"/>
        <v>OK</v>
      </c>
      <c r="I58" s="121" t="str">
        <f>IF(AND($C58&gt;0, NOT($C$118&gt;0)), "Row " &amp; ROW($C$118) &amp; " should also be positive!", IF($C$214 &gt; $C58 + Tolerance,"Fraud in row " &amp; ROW($C$214) &amp; " higher than payment", "OK"))</f>
        <v>OK</v>
      </c>
    </row>
    <row r="59" spans="1:9" x14ac:dyDescent="0.2">
      <c r="A59" s="4" t="s">
        <v>13</v>
      </c>
      <c r="B59" s="5" t="s">
        <v>486</v>
      </c>
      <c r="C59" s="111">
        <v>0</v>
      </c>
      <c r="D59" s="110" t="s">
        <v>634</v>
      </c>
      <c r="E59" s="6"/>
      <c r="G59" s="121" t="str">
        <f t="shared" si="0"/>
        <v>OK</v>
      </c>
      <c r="H59" s="121" t="str">
        <f t="shared" si="2"/>
        <v>OK</v>
      </c>
      <c r="I59" s="121" t="str">
        <f>IF(AND($C59&gt;0, NOT($C$119&gt;0)), "Row " &amp; ROW($C$119) &amp; " should also be positive!", IF($C$215 &gt; $C59 + Tolerance,"Fraud in row " &amp; ROW($C$215) &amp; " higher than payment", "OK"))</f>
        <v>OK</v>
      </c>
    </row>
    <row r="60" spans="1:9" x14ac:dyDescent="0.2">
      <c r="A60" s="4" t="s">
        <v>1</v>
      </c>
      <c r="B60" s="5" t="s">
        <v>487</v>
      </c>
      <c r="C60" s="111">
        <v>0</v>
      </c>
      <c r="D60" s="110" t="s">
        <v>634</v>
      </c>
      <c r="E60" s="6"/>
      <c r="G60" s="121" t="str">
        <f t="shared" si="0"/>
        <v>OK</v>
      </c>
      <c r="H60" s="121" t="str">
        <f t="shared" si="2"/>
        <v>OK</v>
      </c>
      <c r="I60" s="121" t="str">
        <f>IF(AND($C60&gt;0, NOT($C$120&gt;0)), "Row " &amp; ROW($C$120) &amp; " should also be positive!", IF($C$216 &gt; $C60 + Tolerance,"Fraud in row " &amp; ROW($C$216) &amp; " higher than payment", "OK"))</f>
        <v>OK</v>
      </c>
    </row>
    <row r="61" spans="1:9" x14ac:dyDescent="0.2">
      <c r="A61" s="4" t="s">
        <v>12</v>
      </c>
      <c r="B61" s="5" t="s">
        <v>487</v>
      </c>
      <c r="C61" s="111">
        <v>0</v>
      </c>
      <c r="D61" s="110" t="s">
        <v>634</v>
      </c>
      <c r="E61" s="6"/>
      <c r="G61" s="121" t="str">
        <f t="shared" si="0"/>
        <v>OK</v>
      </c>
      <c r="H61" s="121" t="str">
        <f t="shared" si="2"/>
        <v>OK</v>
      </c>
      <c r="I61" s="121" t="str">
        <f>IF(AND($C61&gt;0, NOT($C$121&gt;0)), "Row " &amp; ROW($C$121) &amp; " should also be positive!", IF($C$217 &gt; $C61 + Tolerance,"Fraud in row " &amp; ROW($C$217) &amp; " higher than payment", "OK"))</f>
        <v>OK</v>
      </c>
    </row>
    <row r="62" spans="1:9" x14ac:dyDescent="0.2">
      <c r="A62" s="4" t="s">
        <v>13</v>
      </c>
      <c r="B62" s="5" t="s">
        <v>487</v>
      </c>
      <c r="C62" s="111">
        <v>0</v>
      </c>
      <c r="D62" s="110" t="s">
        <v>634</v>
      </c>
      <c r="E62" s="6"/>
      <c r="G62" s="121" t="str">
        <f t="shared" si="0"/>
        <v>OK</v>
      </c>
      <c r="H62" s="121" t="str">
        <f t="shared" si="2"/>
        <v>OK</v>
      </c>
      <c r="I62" s="121" t="str">
        <f>IF(AND($C62&gt;0, NOT($C$122&gt;0)), "Row " &amp; ROW($C$122) &amp; " should also be positive!", IF($C$218 &gt; $C62 + Tolerance,"Fraud in row " &amp; ROW($C$218) &amp; " higher than payment", "OK"))</f>
        <v>OK</v>
      </c>
    </row>
    <row r="63" spans="1:9" x14ac:dyDescent="0.2">
      <c r="A63" s="4" t="s">
        <v>1</v>
      </c>
      <c r="B63" s="5" t="s">
        <v>1028</v>
      </c>
      <c r="C63" s="111">
        <v>0</v>
      </c>
      <c r="D63" s="110" t="s">
        <v>634</v>
      </c>
      <c r="E63" s="6"/>
      <c r="G63" s="121" t="str">
        <f t="shared" si="0"/>
        <v>OK</v>
      </c>
      <c r="H63" s="121" t="str">
        <f t="shared" si="2"/>
        <v>OK</v>
      </c>
      <c r="I63" s="121" t="str">
        <f>IF(AND($C63&gt;0, NOT($C$123&gt;0)), "Row " &amp; ROW($C$123) &amp; " should also be positive!", IF($C$219 &gt; $C63 + Tolerance,"Fraud in row " &amp; ROW($C$219) &amp; " higher than payment", "OK"))</f>
        <v>OK</v>
      </c>
    </row>
    <row r="64" spans="1:9" x14ac:dyDescent="0.2">
      <c r="A64" s="4" t="s">
        <v>12</v>
      </c>
      <c r="B64" s="5" t="s">
        <v>1028</v>
      </c>
      <c r="C64" s="111">
        <v>0</v>
      </c>
      <c r="D64" s="110" t="s">
        <v>634</v>
      </c>
      <c r="E64" s="6"/>
      <c r="G64" s="121" t="str">
        <f t="shared" si="0"/>
        <v>OK</v>
      </c>
      <c r="H64" s="121" t="str">
        <f t="shared" si="2"/>
        <v>OK</v>
      </c>
      <c r="I64" s="121" t="str">
        <f>IF(AND($C64&gt;0, NOT($C$124&gt;0)), "Row " &amp; ROW($C$124) &amp; " should also be positive!", IF($C$220 &gt; $C64 + Tolerance,"Fraud in row " &amp; ROW($C$220) &amp; " higher than payment", "OK"))</f>
        <v>OK</v>
      </c>
    </row>
    <row r="65" spans="1:9" x14ac:dyDescent="0.2">
      <c r="A65" s="4" t="s">
        <v>13</v>
      </c>
      <c r="B65" s="5" t="s">
        <v>1028</v>
      </c>
      <c r="C65" s="111">
        <v>0</v>
      </c>
      <c r="D65" s="110" t="s">
        <v>634</v>
      </c>
      <c r="E65" s="6"/>
      <c r="G65" s="121" t="str">
        <f t="shared" si="0"/>
        <v>OK</v>
      </c>
      <c r="H65" s="121" t="str">
        <f t="shared" si="2"/>
        <v>OK</v>
      </c>
      <c r="I65" s="121" t="str">
        <f>IF(AND($C65&gt;0, NOT($C$125&gt;0)), "Row " &amp; ROW($C$125) &amp; " should also be positive!", IF($C$221 &gt; $C65 + Tolerance,"Fraud in row " &amp; ROW($C$221) &amp; " higher than payment", "OK"))</f>
        <v>OK</v>
      </c>
    </row>
    <row r="66" spans="1:9" x14ac:dyDescent="0.2">
      <c r="A66" s="4" t="s">
        <v>1</v>
      </c>
      <c r="B66" s="5" t="s">
        <v>488</v>
      </c>
      <c r="C66" s="112">
        <f xml:space="preserve"> SUM($C$69, $C$102)</f>
        <v>0</v>
      </c>
      <c r="D66" s="110" t="s">
        <v>634</v>
      </c>
      <c r="E66" s="6"/>
      <c r="F66" s="123">
        <f>SUM($C$66) - SUM($C$69, $C$102)</f>
        <v>0</v>
      </c>
      <c r="G66" s="121" t="str">
        <f t="shared" si="0"/>
        <v>OK</v>
      </c>
      <c r="H66" s="121" t="str">
        <f t="shared" si="2"/>
        <v>OK</v>
      </c>
      <c r="I66" s="121" t="str">
        <f>IF(AND($C66&gt;0, NOT($C$6&gt;0)), "Row " &amp; ROW($C$6) &amp; " should also be positive!", IF($C$222 &gt; $C66 + Tolerance,"Fraud in row " &amp; ROW($C$222) &amp; " higher than payment", "OK"))</f>
        <v>OK</v>
      </c>
    </row>
    <row r="67" spans="1:9" x14ac:dyDescent="0.2">
      <c r="A67" s="4" t="s">
        <v>12</v>
      </c>
      <c r="B67" s="5" t="s">
        <v>488</v>
      </c>
      <c r="C67" s="112">
        <f xml:space="preserve"> SUM($C$70, $C$103)</f>
        <v>0</v>
      </c>
      <c r="D67" s="110" t="s">
        <v>634</v>
      </c>
      <c r="E67" s="6"/>
      <c r="F67" s="123">
        <f>SUM($C$67) - SUM($C$70, $C$103)</f>
        <v>0</v>
      </c>
      <c r="G67" s="121" t="str">
        <f t="shared" si="0"/>
        <v>OK</v>
      </c>
      <c r="H67" s="121" t="str">
        <f t="shared" si="2"/>
        <v>OK</v>
      </c>
      <c r="I67" s="121" t="str">
        <f>IF(AND($C67&gt;0, NOT($C$7&gt;0)), "Row " &amp; ROW($C$7) &amp; " should also be positive!", IF($C$223 &gt; $C67 + Tolerance,"Fraud in row " &amp; ROW($C$223) &amp; " higher than payment", "OK"))</f>
        <v>OK</v>
      </c>
    </row>
    <row r="68" spans="1:9" x14ac:dyDescent="0.2">
      <c r="A68" s="4" t="s">
        <v>13</v>
      </c>
      <c r="B68" s="5" t="s">
        <v>488</v>
      </c>
      <c r="C68" s="112">
        <f xml:space="preserve"> SUM($C$71, $C$104)</f>
        <v>0</v>
      </c>
      <c r="D68" s="110" t="s">
        <v>634</v>
      </c>
      <c r="E68" s="6"/>
      <c r="F68" s="123">
        <f>SUM($C$68) - SUM($C$71, $C$104)</f>
        <v>0</v>
      </c>
      <c r="G68" s="121" t="str">
        <f t="shared" si="0"/>
        <v>OK</v>
      </c>
      <c r="H68" s="121" t="str">
        <f t="shared" si="2"/>
        <v>OK</v>
      </c>
      <c r="I68" s="121" t="str">
        <f>IF(AND($C68&gt;0, NOT($C$8&gt;0)), "Row " &amp; ROW($C$8) &amp; " should also be positive!", IF($C$224 &gt; $C68 + Tolerance,"Fraud in row " &amp; ROW($C$224) &amp; " higher than payment", "OK"))</f>
        <v>OK</v>
      </c>
    </row>
    <row r="69" spans="1:9" x14ac:dyDescent="0.2">
      <c r="A69" s="4" t="s">
        <v>1</v>
      </c>
      <c r="B69" s="5" t="s">
        <v>489</v>
      </c>
      <c r="C69" s="112">
        <f xml:space="preserve"> SUM($C$72, $C$75)</f>
        <v>0</v>
      </c>
      <c r="D69" s="110" t="s">
        <v>634</v>
      </c>
      <c r="E69" s="6"/>
      <c r="F69" s="123">
        <f>SUM($C$69) - SUM($C$72, $C$75)</f>
        <v>0</v>
      </c>
      <c r="G69" s="121" t="str">
        <f t="shared" si="0"/>
        <v>OK</v>
      </c>
      <c r="H69" s="121" t="str">
        <f t="shared" si="2"/>
        <v>OK</v>
      </c>
      <c r="I69" s="121" t="str">
        <f>IF(AND($C69&gt;0, NOT($C$9&gt;0)), "Row " &amp; ROW($C$9) &amp; " should also be positive!", IF($C$225 &gt; $C69 + Tolerance,"Fraud in row " &amp; ROW($C$225) &amp; " higher than payment", "OK"))</f>
        <v>OK</v>
      </c>
    </row>
    <row r="70" spans="1:9" x14ac:dyDescent="0.2">
      <c r="A70" s="4" t="s">
        <v>12</v>
      </c>
      <c r="B70" s="5" t="s">
        <v>489</v>
      </c>
      <c r="C70" s="112">
        <f xml:space="preserve"> SUM($C$73, $C$76)</f>
        <v>0</v>
      </c>
      <c r="D70" s="110" t="s">
        <v>634</v>
      </c>
      <c r="E70" s="6"/>
      <c r="F70" s="123">
        <f>SUM($C$70) - SUM($C$73, $C$76)</f>
        <v>0</v>
      </c>
      <c r="G70" s="121" t="str">
        <f t="shared" ref="G70:G133" si="3">IF(OR(ISBLANK($C70), ISBLANK($D70)), "missing", "OK")</f>
        <v>OK</v>
      </c>
      <c r="H70" s="121" t="str">
        <f t="shared" ref="H70:H101" si="4">IF(AND($C70&gt;0, $D70= "NA"), "Flag should be OK", IF($D70="E","Flag E only for fraud","OK"))</f>
        <v>OK</v>
      </c>
      <c r="I70" s="121" t="str">
        <f>IF(AND($C70&gt;0, NOT($C$10&gt;0)), "Row " &amp; ROW($C$10) &amp; " should also be positive!", IF($C$226 &gt; $C70 + Tolerance,"Fraud in row " &amp; ROW($C$226) &amp; " higher than payment", "OK"))</f>
        <v>OK</v>
      </c>
    </row>
    <row r="71" spans="1:9" x14ac:dyDescent="0.2">
      <c r="A71" s="4" t="s">
        <v>13</v>
      </c>
      <c r="B71" s="5" t="s">
        <v>489</v>
      </c>
      <c r="C71" s="112">
        <f xml:space="preserve"> SUM($C$74, $C$77)</f>
        <v>0</v>
      </c>
      <c r="D71" s="110" t="s">
        <v>634</v>
      </c>
      <c r="E71" s="6"/>
      <c r="F71" s="123">
        <f>SUM($C$71) - SUM($C$74, $C$77)</f>
        <v>0</v>
      </c>
      <c r="G71" s="121" t="str">
        <f t="shared" si="3"/>
        <v>OK</v>
      </c>
      <c r="H71" s="121" t="str">
        <f t="shared" si="4"/>
        <v>OK</v>
      </c>
      <c r="I71" s="121" t="str">
        <f>IF(AND($C71&gt;0, NOT($C$11&gt;0)), "Row " &amp; ROW($C$11) &amp; " should also be positive!", IF($C$227 &gt; $C71 + Tolerance,"Fraud in row " &amp; ROW($C$227) &amp; " higher than payment", "OK"))</f>
        <v>OK</v>
      </c>
    </row>
    <row r="72" spans="1:9" x14ac:dyDescent="0.2">
      <c r="A72" s="4" t="s">
        <v>1</v>
      </c>
      <c r="B72" s="5" t="s">
        <v>490</v>
      </c>
      <c r="C72" s="113">
        <v>0</v>
      </c>
      <c r="D72" s="110" t="s">
        <v>634</v>
      </c>
      <c r="E72" s="6"/>
      <c r="G72" s="121" t="str">
        <f t="shared" si="3"/>
        <v>OK</v>
      </c>
      <c r="H72" s="121" t="str">
        <f t="shared" si="4"/>
        <v>OK</v>
      </c>
      <c r="I72" s="121" t="str">
        <f>IF(AND($C72&gt;0, NOT($C$12&gt;0)), "Row " &amp; ROW($C$12) &amp; " should also be positive!", IF($C$228 &gt; $C72 + Tolerance,"Fraud in row " &amp; ROW($C$228) &amp; " higher than payment", "OK"))</f>
        <v>OK</v>
      </c>
    </row>
    <row r="73" spans="1:9" x14ac:dyDescent="0.2">
      <c r="A73" s="4" t="s">
        <v>12</v>
      </c>
      <c r="B73" s="5" t="s">
        <v>490</v>
      </c>
      <c r="C73" s="113">
        <v>0</v>
      </c>
      <c r="D73" s="110" t="s">
        <v>634</v>
      </c>
      <c r="E73" s="6"/>
      <c r="G73" s="121" t="str">
        <f t="shared" si="3"/>
        <v>OK</v>
      </c>
      <c r="H73" s="121" t="str">
        <f t="shared" si="4"/>
        <v>OK</v>
      </c>
      <c r="I73" s="121" t="str">
        <f>IF(AND($C73&gt;0, NOT($C$13&gt;0)), "Row " &amp; ROW($C$13) &amp; " should also be positive!", IF($C$229 &gt; $C73 + Tolerance,"Fraud in row " &amp; ROW($C$229) &amp; " higher than payment", "OK"))</f>
        <v>OK</v>
      </c>
    </row>
    <row r="74" spans="1:9" x14ac:dyDescent="0.2">
      <c r="A74" s="4" t="s">
        <v>13</v>
      </c>
      <c r="B74" s="5" t="s">
        <v>490</v>
      </c>
      <c r="C74" s="113">
        <v>0</v>
      </c>
      <c r="D74" s="110" t="s">
        <v>634</v>
      </c>
      <c r="E74" s="6"/>
      <c r="G74" s="121" t="str">
        <f t="shared" si="3"/>
        <v>OK</v>
      </c>
      <c r="H74" s="121" t="str">
        <f t="shared" si="4"/>
        <v>OK</v>
      </c>
      <c r="I74" s="121" t="str">
        <f>IF(AND($C74&gt;0, NOT($C$14&gt;0)), "Row " &amp; ROW($C$14) &amp; " should also be positive!", IF($C$230 &gt; $C74 + Tolerance,"Fraud in row " &amp; ROW($C$230) &amp; " higher than payment", "OK"))</f>
        <v>OK</v>
      </c>
    </row>
    <row r="75" spans="1:9" x14ac:dyDescent="0.2">
      <c r="A75" s="4" t="s">
        <v>1</v>
      </c>
      <c r="B75" s="5" t="s">
        <v>491</v>
      </c>
      <c r="C75" s="112">
        <f xml:space="preserve"> SUM($C$78, $C$81, $C$84, $C$87, $C$90, $C$93, $C$96, $C$99)</f>
        <v>0</v>
      </c>
      <c r="D75" s="110" t="s">
        <v>634</v>
      </c>
      <c r="E75" s="6"/>
      <c r="F75" s="123">
        <f>SUM($C$75) - SUM($C$78, $C$81, $C$84, $C$87, $C$90, $C$93, $C$96, $C$99)</f>
        <v>0</v>
      </c>
      <c r="G75" s="121" t="str">
        <f t="shared" si="3"/>
        <v>OK</v>
      </c>
      <c r="H75" s="121" t="str">
        <f t="shared" si="4"/>
        <v>OK</v>
      </c>
      <c r="I75" s="121" t="str">
        <f>IF(AND($C75&gt;0, NOT($C$15&gt;0)), "Row " &amp; ROW($C$15) &amp; " should also be positive!", IF($C$240 &gt; $C75 + Tolerance,"Fraud in row " &amp; ROW($C$240) &amp; " higher than payment", "OK"))</f>
        <v>OK</v>
      </c>
    </row>
    <row r="76" spans="1:9" x14ac:dyDescent="0.2">
      <c r="A76" s="4" t="s">
        <v>12</v>
      </c>
      <c r="B76" s="5" t="s">
        <v>491</v>
      </c>
      <c r="C76" s="112">
        <f xml:space="preserve"> SUM($C$79, $C$82, $C$85, $C$88, $C$91, $C$94, $C$97, $C$100)</f>
        <v>0</v>
      </c>
      <c r="D76" s="110" t="s">
        <v>634</v>
      </c>
      <c r="E76" s="6"/>
      <c r="F76" s="123">
        <f>SUM($C$76) - SUM($C$79, $C$82, $C$85, $C$88, $C$91, $C$94, $C$97, $C$100)</f>
        <v>0</v>
      </c>
      <c r="G76" s="121" t="str">
        <f t="shared" si="3"/>
        <v>OK</v>
      </c>
      <c r="H76" s="121" t="str">
        <f t="shared" si="4"/>
        <v>OK</v>
      </c>
      <c r="I76" s="121" t="str">
        <f>IF(AND($C76&gt;0, NOT($C$16&gt;0)), "Row " &amp; ROW($C$16) &amp; " should also be positive!", IF($C$241 &gt; $C76 + Tolerance,"Fraud in row " &amp; ROW($C$241) &amp; " higher than payment", "OK"))</f>
        <v>OK</v>
      </c>
    </row>
    <row r="77" spans="1:9" x14ac:dyDescent="0.2">
      <c r="A77" s="4" t="s">
        <v>13</v>
      </c>
      <c r="B77" s="5" t="s">
        <v>491</v>
      </c>
      <c r="C77" s="112">
        <f xml:space="preserve"> SUM($C$80, $C$83, $C$86, $C$89, $C$92, $C$95, $C$98, $C$101)</f>
        <v>0</v>
      </c>
      <c r="D77" s="110" t="s">
        <v>634</v>
      </c>
      <c r="E77" s="6"/>
      <c r="F77" s="123">
        <f>SUM($C$77) - SUM($C$80, $C$83, $C$86, $C$89, $C$92, $C$95, $C$98, $C$101)</f>
        <v>0</v>
      </c>
      <c r="G77" s="121" t="str">
        <f t="shared" si="3"/>
        <v>OK</v>
      </c>
      <c r="H77" s="121" t="str">
        <f t="shared" si="4"/>
        <v>OK</v>
      </c>
      <c r="I77" s="121" t="str">
        <f>IF(AND($C77&gt;0, NOT($C$17&gt;0)), "Row " &amp; ROW($C$17) &amp; " should also be positive!", IF($C$242 &gt; $C77 + Tolerance,"Fraud in row " &amp; ROW($C$242) &amp; " higher than payment", "OK"))</f>
        <v>OK</v>
      </c>
    </row>
    <row r="78" spans="1:9" x14ac:dyDescent="0.2">
      <c r="A78" s="4" t="s">
        <v>1</v>
      </c>
      <c r="B78" s="5" t="s">
        <v>492</v>
      </c>
      <c r="C78" s="113">
        <v>0</v>
      </c>
      <c r="D78" s="110" t="s">
        <v>634</v>
      </c>
      <c r="E78" s="6"/>
      <c r="G78" s="121" t="str">
        <f t="shared" si="3"/>
        <v>OK</v>
      </c>
      <c r="H78" s="121" t="str">
        <f t="shared" si="4"/>
        <v>OK</v>
      </c>
      <c r="I78" s="121" t="str">
        <f>IF(AND($C78&gt;0, NOT($C$18&gt;0)), "Row " &amp; ROW($C$18) &amp; " should also be positive!", IF($C$252 &gt; $C78 + Tolerance,"Fraud in row " &amp; ROW($C$252) &amp; " higher than payment", "OK"))</f>
        <v>OK</v>
      </c>
    </row>
    <row r="79" spans="1:9" x14ac:dyDescent="0.2">
      <c r="A79" s="4" t="s">
        <v>12</v>
      </c>
      <c r="B79" s="5" t="s">
        <v>492</v>
      </c>
      <c r="C79" s="113">
        <v>0</v>
      </c>
      <c r="D79" s="110" t="s">
        <v>634</v>
      </c>
      <c r="E79" s="6"/>
      <c r="G79" s="121" t="str">
        <f t="shared" si="3"/>
        <v>OK</v>
      </c>
      <c r="H79" s="121" t="str">
        <f t="shared" si="4"/>
        <v>OK</v>
      </c>
      <c r="I79" s="121" t="str">
        <f>IF(AND($C79&gt;0, NOT($C$19&gt;0)), "Row " &amp; ROW($C$19) &amp; " should also be positive!", IF($C$253 &gt; $C79 + Tolerance,"Fraud in row " &amp; ROW($C$253) &amp; " higher than payment", "OK"))</f>
        <v>OK</v>
      </c>
    </row>
    <row r="80" spans="1:9" x14ac:dyDescent="0.2">
      <c r="A80" s="4" t="s">
        <v>13</v>
      </c>
      <c r="B80" s="5" t="s">
        <v>492</v>
      </c>
      <c r="C80" s="113">
        <v>0</v>
      </c>
      <c r="D80" s="110" t="s">
        <v>634</v>
      </c>
      <c r="E80" s="6"/>
      <c r="G80" s="121" t="str">
        <f t="shared" si="3"/>
        <v>OK</v>
      </c>
      <c r="H80" s="121" t="str">
        <f t="shared" si="4"/>
        <v>OK</v>
      </c>
      <c r="I80" s="121" t="str">
        <f>IF(AND($C80&gt;0, NOT($C$20&gt;0)), "Row " &amp; ROW($C$20) &amp; " should also be positive!", IF($C$254 &gt; $C80 + Tolerance,"Fraud in row " &amp; ROW($C$254) &amp; " higher than payment", "OK"))</f>
        <v>OK</v>
      </c>
    </row>
    <row r="81" spans="1:9" x14ac:dyDescent="0.2">
      <c r="A81" s="4" t="s">
        <v>1</v>
      </c>
      <c r="B81" s="5" t="s">
        <v>493</v>
      </c>
      <c r="C81" s="113">
        <v>0</v>
      </c>
      <c r="D81" s="110" t="s">
        <v>634</v>
      </c>
      <c r="E81" s="6"/>
      <c r="G81" s="121" t="str">
        <f t="shared" si="3"/>
        <v>OK</v>
      </c>
      <c r="H81" s="121" t="str">
        <f t="shared" si="4"/>
        <v>OK</v>
      </c>
      <c r="I81" s="121" t="str">
        <f>IF(AND($C81&gt;0, NOT($C$21&gt;0)), "Row " &amp; ROW($C$21) &amp; " should also be positive!", IF($C$255 &gt; $C81 + Tolerance,"Fraud in row " &amp; ROW($C$255) &amp; " higher than payment", "OK"))</f>
        <v>OK</v>
      </c>
    </row>
    <row r="82" spans="1:9" x14ac:dyDescent="0.2">
      <c r="A82" s="4" t="s">
        <v>12</v>
      </c>
      <c r="B82" s="5" t="s">
        <v>493</v>
      </c>
      <c r="C82" s="113">
        <v>0</v>
      </c>
      <c r="D82" s="110" t="s">
        <v>634</v>
      </c>
      <c r="E82" s="6"/>
      <c r="G82" s="121" t="str">
        <f t="shared" si="3"/>
        <v>OK</v>
      </c>
      <c r="H82" s="121" t="str">
        <f t="shared" si="4"/>
        <v>OK</v>
      </c>
      <c r="I82" s="121" t="str">
        <f>IF(AND($C82&gt;0, NOT($C$22&gt;0)), "Row " &amp; ROW($C$22) &amp; " should also be positive!", IF($C$256 &gt; $C82 + Tolerance,"Fraud in row " &amp; ROW($C$256) &amp; " higher than payment", "OK"))</f>
        <v>OK</v>
      </c>
    </row>
    <row r="83" spans="1:9" x14ac:dyDescent="0.2">
      <c r="A83" s="4" t="s">
        <v>13</v>
      </c>
      <c r="B83" s="5" t="s">
        <v>493</v>
      </c>
      <c r="C83" s="113">
        <v>0</v>
      </c>
      <c r="D83" s="110" t="s">
        <v>634</v>
      </c>
      <c r="E83" s="6"/>
      <c r="G83" s="121" t="str">
        <f t="shared" si="3"/>
        <v>OK</v>
      </c>
      <c r="H83" s="121" t="str">
        <f t="shared" si="4"/>
        <v>OK</v>
      </c>
      <c r="I83" s="121" t="str">
        <f>IF(AND($C83&gt;0, NOT($C$23&gt;0)), "Row " &amp; ROW($C$23) &amp; " should also be positive!", IF($C$257 &gt; $C83 + Tolerance,"Fraud in row " &amp; ROW($C$257) &amp; " higher than payment", "OK"))</f>
        <v>OK</v>
      </c>
    </row>
    <row r="84" spans="1:9" x14ac:dyDescent="0.2">
      <c r="A84" s="4" t="s">
        <v>1</v>
      </c>
      <c r="B84" s="5" t="s">
        <v>494</v>
      </c>
      <c r="C84" s="113">
        <v>0</v>
      </c>
      <c r="D84" s="110" t="s">
        <v>634</v>
      </c>
      <c r="E84" s="6"/>
      <c r="G84" s="121" t="str">
        <f t="shared" si="3"/>
        <v>OK</v>
      </c>
      <c r="H84" s="121" t="str">
        <f t="shared" si="4"/>
        <v>OK</v>
      </c>
      <c r="I84" s="121" t="str">
        <f>IF(AND($C84&gt;0, NOT($C$24&gt;0)), "Row " &amp; ROW($C$24) &amp; " should also be positive!", IF($C$258 &gt; $C84 + Tolerance,"Fraud in row " &amp; ROW($C$258) &amp; " higher than payment", "OK"))</f>
        <v>OK</v>
      </c>
    </row>
    <row r="85" spans="1:9" x14ac:dyDescent="0.2">
      <c r="A85" s="4" t="s">
        <v>12</v>
      </c>
      <c r="B85" s="5" t="s">
        <v>494</v>
      </c>
      <c r="C85" s="113">
        <v>0</v>
      </c>
      <c r="D85" s="110" t="s">
        <v>634</v>
      </c>
      <c r="E85" s="6"/>
      <c r="G85" s="121" t="str">
        <f t="shared" si="3"/>
        <v>OK</v>
      </c>
      <c r="H85" s="121" t="str">
        <f t="shared" si="4"/>
        <v>OK</v>
      </c>
      <c r="I85" s="121" t="str">
        <f>IF(AND($C85&gt;0, NOT($C$25&gt;0)), "Row " &amp; ROW($C$25) &amp; " should also be positive!", IF($C$259 &gt; $C85 + Tolerance,"Fraud in row " &amp; ROW($C$259) &amp; " higher than payment", "OK"))</f>
        <v>OK</v>
      </c>
    </row>
    <row r="86" spans="1:9" x14ac:dyDescent="0.2">
      <c r="A86" s="4" t="s">
        <v>13</v>
      </c>
      <c r="B86" s="5" t="s">
        <v>494</v>
      </c>
      <c r="C86" s="113">
        <v>0</v>
      </c>
      <c r="D86" s="110" t="s">
        <v>634</v>
      </c>
      <c r="E86" s="6"/>
      <c r="G86" s="121" t="str">
        <f t="shared" si="3"/>
        <v>OK</v>
      </c>
      <c r="H86" s="121" t="str">
        <f t="shared" si="4"/>
        <v>OK</v>
      </c>
      <c r="I86" s="121" t="str">
        <f>IF(AND($C86&gt;0, NOT($C$26&gt;0)), "Row " &amp; ROW($C$26) &amp; " should also be positive!", IF($C$260 &gt; $C86 + Tolerance,"Fraud in row " &amp; ROW($C$260) &amp; " higher than payment", "OK"))</f>
        <v>OK</v>
      </c>
    </row>
    <row r="87" spans="1:9" x14ac:dyDescent="0.2">
      <c r="A87" s="4" t="s">
        <v>1</v>
      </c>
      <c r="B87" s="5" t="s">
        <v>495</v>
      </c>
      <c r="C87" s="113">
        <v>0</v>
      </c>
      <c r="D87" s="110" t="s">
        <v>634</v>
      </c>
      <c r="E87" s="6"/>
      <c r="G87" s="121" t="str">
        <f t="shared" si="3"/>
        <v>OK</v>
      </c>
      <c r="H87" s="121" t="str">
        <f t="shared" si="4"/>
        <v>OK</v>
      </c>
      <c r="I87" s="121" t="str">
        <f>IF(AND($C87&gt;0, NOT($C$27&gt;0)), "Row " &amp; ROW($C$27) &amp; " should also be positive!", IF($C$261 &gt; $C87 + Tolerance,"Fraud in row " &amp; ROW($C$261) &amp; " higher than payment", "OK"))</f>
        <v>OK</v>
      </c>
    </row>
    <row r="88" spans="1:9" x14ac:dyDescent="0.2">
      <c r="A88" s="4" t="s">
        <v>12</v>
      </c>
      <c r="B88" s="5" t="s">
        <v>495</v>
      </c>
      <c r="C88" s="113">
        <v>0</v>
      </c>
      <c r="D88" s="110" t="s">
        <v>634</v>
      </c>
      <c r="E88" s="6"/>
      <c r="G88" s="121" t="str">
        <f t="shared" si="3"/>
        <v>OK</v>
      </c>
      <c r="H88" s="121" t="str">
        <f t="shared" si="4"/>
        <v>OK</v>
      </c>
      <c r="I88" s="121" t="str">
        <f>IF(AND($C88&gt;0, NOT($C$28&gt;0)), "Row " &amp; ROW($C$28) &amp; " should also be positive!", IF($C$262 &gt; $C88 + Tolerance,"Fraud in row " &amp; ROW($C$262) &amp; " higher than payment", "OK"))</f>
        <v>OK</v>
      </c>
    </row>
    <row r="89" spans="1:9" x14ac:dyDescent="0.2">
      <c r="A89" s="4" t="s">
        <v>13</v>
      </c>
      <c r="B89" s="5" t="s">
        <v>495</v>
      </c>
      <c r="C89" s="113">
        <v>0</v>
      </c>
      <c r="D89" s="110" t="s">
        <v>634</v>
      </c>
      <c r="E89" s="6"/>
      <c r="G89" s="121" t="str">
        <f t="shared" si="3"/>
        <v>OK</v>
      </c>
      <c r="H89" s="121" t="str">
        <f t="shared" si="4"/>
        <v>OK</v>
      </c>
      <c r="I89" s="121" t="str">
        <f>IF(AND($C89&gt;0, NOT($C$29&gt;0)), "Row " &amp; ROW($C$29) &amp; " should also be positive!", IF($C$263 &gt; $C89 + Tolerance,"Fraud in row " &amp; ROW($C$263) &amp; " higher than payment", "OK"))</f>
        <v>OK</v>
      </c>
    </row>
    <row r="90" spans="1:9" x14ac:dyDescent="0.2">
      <c r="A90" s="4" t="s">
        <v>1</v>
      </c>
      <c r="B90" s="5" t="s">
        <v>496</v>
      </c>
      <c r="C90" s="113">
        <v>0</v>
      </c>
      <c r="D90" s="110" t="s">
        <v>634</v>
      </c>
      <c r="E90" s="6"/>
      <c r="G90" s="121" t="str">
        <f t="shared" si="3"/>
        <v>OK</v>
      </c>
      <c r="H90" s="121" t="str">
        <f t="shared" si="4"/>
        <v>OK</v>
      </c>
      <c r="I90" s="121" t="str">
        <f>IF(AND($C90&gt;0, NOT($C$30&gt;0)), "Row " &amp; ROW($C$30) &amp; " should also be positive!", IF($C$264 &gt; $C90 + Tolerance,"Fraud in row " &amp; ROW($C$264) &amp; " higher than payment", "OK"))</f>
        <v>OK</v>
      </c>
    </row>
    <row r="91" spans="1:9" x14ac:dyDescent="0.2">
      <c r="A91" s="4" t="s">
        <v>12</v>
      </c>
      <c r="B91" s="5" t="s">
        <v>496</v>
      </c>
      <c r="C91" s="113">
        <v>0</v>
      </c>
      <c r="D91" s="110" t="s">
        <v>634</v>
      </c>
      <c r="E91" s="6"/>
      <c r="G91" s="121" t="str">
        <f t="shared" si="3"/>
        <v>OK</v>
      </c>
      <c r="H91" s="121" t="str">
        <f t="shared" si="4"/>
        <v>OK</v>
      </c>
      <c r="I91" s="121" t="str">
        <f>IF(AND($C91&gt;0, NOT($C$31&gt;0)), "Row " &amp; ROW($C$31) &amp; " should also be positive!", IF($C$265 &gt; $C91 + Tolerance,"Fraud in row " &amp; ROW($C$265) &amp; " higher than payment", "OK"))</f>
        <v>OK</v>
      </c>
    </row>
    <row r="92" spans="1:9" x14ac:dyDescent="0.2">
      <c r="A92" s="4" t="s">
        <v>13</v>
      </c>
      <c r="B92" s="5" t="s">
        <v>496</v>
      </c>
      <c r="C92" s="113">
        <v>0</v>
      </c>
      <c r="D92" s="110" t="s">
        <v>634</v>
      </c>
      <c r="E92" s="6"/>
      <c r="G92" s="121" t="str">
        <f t="shared" si="3"/>
        <v>OK</v>
      </c>
      <c r="H92" s="121" t="str">
        <f t="shared" si="4"/>
        <v>OK</v>
      </c>
      <c r="I92" s="121" t="str">
        <f>IF(AND($C92&gt;0, NOT($C$32&gt;0)), "Row " &amp; ROW($C$32) &amp; " should also be positive!", IF($C$266 &gt; $C92 + Tolerance,"Fraud in row " &amp; ROW($C$266) &amp; " higher than payment", "OK"))</f>
        <v>OK</v>
      </c>
    </row>
    <row r="93" spans="1:9" x14ac:dyDescent="0.2">
      <c r="A93" s="4" t="s">
        <v>1</v>
      </c>
      <c r="B93" s="5" t="s">
        <v>497</v>
      </c>
      <c r="C93" s="113">
        <v>0</v>
      </c>
      <c r="D93" s="110" t="s">
        <v>634</v>
      </c>
      <c r="E93" s="6"/>
      <c r="G93" s="121" t="str">
        <f t="shared" si="3"/>
        <v>OK</v>
      </c>
      <c r="H93" s="121" t="str">
        <f t="shared" si="4"/>
        <v>OK</v>
      </c>
      <c r="I93" s="121" t="str">
        <f>IF(AND($C93&gt;0, NOT($C$33&gt;0)), "Row " &amp; ROW($C$33) &amp; " should also be positive!", IF($C$267 &gt; $C93 + Tolerance,"Fraud in row " &amp; ROW($C$267) &amp; " higher than payment", "OK"))</f>
        <v>OK</v>
      </c>
    </row>
    <row r="94" spans="1:9" x14ac:dyDescent="0.2">
      <c r="A94" s="4" t="s">
        <v>12</v>
      </c>
      <c r="B94" s="5" t="s">
        <v>497</v>
      </c>
      <c r="C94" s="113">
        <v>0</v>
      </c>
      <c r="D94" s="110" t="s">
        <v>634</v>
      </c>
      <c r="E94" s="6"/>
      <c r="G94" s="121" t="str">
        <f t="shared" si="3"/>
        <v>OK</v>
      </c>
      <c r="H94" s="121" t="str">
        <f t="shared" si="4"/>
        <v>OK</v>
      </c>
      <c r="I94" s="121" t="str">
        <f>IF(AND($C94&gt;0, NOT($C$34&gt;0)), "Row " &amp; ROW($C$34) &amp; " should also be positive!", IF($C$268 &gt; $C94 + Tolerance,"Fraud in row " &amp; ROW($C$268) &amp; " higher than payment", "OK"))</f>
        <v>OK</v>
      </c>
    </row>
    <row r="95" spans="1:9" x14ac:dyDescent="0.2">
      <c r="A95" s="4" t="s">
        <v>13</v>
      </c>
      <c r="B95" s="5" t="s">
        <v>497</v>
      </c>
      <c r="C95" s="113">
        <v>0</v>
      </c>
      <c r="D95" s="110" t="s">
        <v>634</v>
      </c>
      <c r="E95" s="6"/>
      <c r="G95" s="121" t="str">
        <f t="shared" si="3"/>
        <v>OK</v>
      </c>
      <c r="H95" s="121" t="str">
        <f t="shared" si="4"/>
        <v>OK</v>
      </c>
      <c r="I95" s="121" t="str">
        <f>IF(AND($C95&gt;0, NOT($C$35&gt;0)), "Row " &amp; ROW($C$35) &amp; " should also be positive!", IF($C$269 &gt; $C95 + Tolerance,"Fraud in row " &amp; ROW($C$269) &amp; " higher than payment", "OK"))</f>
        <v>OK</v>
      </c>
    </row>
    <row r="96" spans="1:9" x14ac:dyDescent="0.2">
      <c r="A96" s="4" t="s">
        <v>1</v>
      </c>
      <c r="B96" s="5" t="s">
        <v>1019</v>
      </c>
      <c r="C96" s="113">
        <v>0</v>
      </c>
      <c r="D96" s="110" t="s">
        <v>634</v>
      </c>
      <c r="E96" s="6"/>
      <c r="G96" s="121" t="str">
        <f t="shared" si="3"/>
        <v>OK</v>
      </c>
      <c r="H96" s="121" t="str">
        <f t="shared" si="4"/>
        <v>OK</v>
      </c>
      <c r="I96" s="121" t="str">
        <f>IF(AND($C96&gt;0, NOT($C$36&gt;0)), "Row " &amp; ROW($C$36) &amp; " should also be positive!", IF($C$270 &gt; $C96 + Tolerance,"Fraud in row " &amp; ROW($C$270) &amp; " higher than payment", "OK"))</f>
        <v>OK</v>
      </c>
    </row>
    <row r="97" spans="1:9" x14ac:dyDescent="0.2">
      <c r="A97" s="4" t="s">
        <v>12</v>
      </c>
      <c r="B97" s="5" t="s">
        <v>1019</v>
      </c>
      <c r="C97" s="113">
        <v>0</v>
      </c>
      <c r="D97" s="110" t="s">
        <v>634</v>
      </c>
      <c r="E97" s="6"/>
      <c r="G97" s="121" t="str">
        <f t="shared" si="3"/>
        <v>OK</v>
      </c>
      <c r="H97" s="121" t="str">
        <f t="shared" si="4"/>
        <v>OK</v>
      </c>
      <c r="I97" s="121" t="str">
        <f>IF(AND($C97&gt;0, NOT($C$37&gt;0)), "Row " &amp; ROW($C$37) &amp; " should also be positive!", IF($C$271 &gt; $C97 + Tolerance,"Fraud in row " &amp; ROW($C$271) &amp; " higher than payment", "OK"))</f>
        <v>OK</v>
      </c>
    </row>
    <row r="98" spans="1:9" x14ac:dyDescent="0.2">
      <c r="A98" s="4" t="s">
        <v>13</v>
      </c>
      <c r="B98" s="5" t="s">
        <v>1019</v>
      </c>
      <c r="C98" s="113">
        <v>0</v>
      </c>
      <c r="D98" s="110" t="s">
        <v>634</v>
      </c>
      <c r="E98" s="6"/>
      <c r="G98" s="121" t="str">
        <f t="shared" si="3"/>
        <v>OK</v>
      </c>
      <c r="H98" s="121" t="str">
        <f t="shared" si="4"/>
        <v>OK</v>
      </c>
      <c r="I98" s="121" t="str">
        <f>IF(AND($C98&gt;0, NOT($C$38&gt;0)), "Row " &amp; ROW($C$38) &amp; " should also be positive!", IF($C$272 &gt; $C98 + Tolerance,"Fraud in row " &amp; ROW($C$272) &amp; " higher than payment", "OK"))</f>
        <v>OK</v>
      </c>
    </row>
    <row r="99" spans="1:9" x14ac:dyDescent="0.2">
      <c r="A99" s="4" t="s">
        <v>1</v>
      </c>
      <c r="B99" s="5" t="s">
        <v>1024</v>
      </c>
      <c r="C99" s="113">
        <v>0</v>
      </c>
      <c r="D99" s="110" t="s">
        <v>634</v>
      </c>
      <c r="E99" s="6"/>
      <c r="G99" s="121" t="str">
        <f t="shared" si="3"/>
        <v>OK</v>
      </c>
      <c r="H99" s="121" t="str">
        <f t="shared" si="4"/>
        <v>OK</v>
      </c>
      <c r="I99" s="121" t="str">
        <f>IF(AND($C99&gt;0, NOT($C$39&gt;0)), "Row " &amp; ROW($C$39) &amp; " should also be positive!", IF($C$273 &gt; $C99 + Tolerance,"Fraud in row " &amp; ROW($C$273) &amp; " higher than payment", "OK"))</f>
        <v>OK</v>
      </c>
    </row>
    <row r="100" spans="1:9" x14ac:dyDescent="0.2">
      <c r="A100" s="4" t="s">
        <v>12</v>
      </c>
      <c r="B100" s="5" t="s">
        <v>1024</v>
      </c>
      <c r="C100" s="113">
        <v>0</v>
      </c>
      <c r="D100" s="110" t="s">
        <v>634</v>
      </c>
      <c r="E100" s="6"/>
      <c r="G100" s="121" t="str">
        <f t="shared" si="3"/>
        <v>OK</v>
      </c>
      <c r="H100" s="121" t="str">
        <f t="shared" si="4"/>
        <v>OK</v>
      </c>
      <c r="I100" s="121" t="str">
        <f>IF(AND($C100&gt;0, NOT($C$40&gt;0)), "Row " &amp; ROW($C$40) &amp; " should also be positive!", IF($C$274 &gt; $C100 + Tolerance,"Fraud in row " &amp; ROW($C$274) &amp; " higher than payment", "OK"))</f>
        <v>OK</v>
      </c>
    </row>
    <row r="101" spans="1:9" x14ac:dyDescent="0.2">
      <c r="A101" s="4" t="s">
        <v>13</v>
      </c>
      <c r="B101" s="5" t="s">
        <v>1024</v>
      </c>
      <c r="C101" s="113">
        <v>0</v>
      </c>
      <c r="D101" s="110" t="s">
        <v>634</v>
      </c>
      <c r="E101" s="6"/>
      <c r="G101" s="121" t="str">
        <f t="shared" si="3"/>
        <v>OK</v>
      </c>
      <c r="H101" s="121" t="str">
        <f t="shared" si="4"/>
        <v>OK</v>
      </c>
      <c r="I101" s="121" t="str">
        <f>IF(AND($C101&gt;0, NOT($C$41&gt;0)), "Row " &amp; ROW($C$41) &amp; " should also be positive!", IF($C$275 &gt; $C101 + Tolerance,"Fraud in row " &amp; ROW($C$275) &amp; " higher than payment", "OK"))</f>
        <v>OK</v>
      </c>
    </row>
    <row r="102" spans="1:9" x14ac:dyDescent="0.2">
      <c r="A102" s="4" t="s">
        <v>1</v>
      </c>
      <c r="B102" s="5" t="s">
        <v>498</v>
      </c>
      <c r="C102" s="112">
        <f xml:space="preserve"> SUM($C$105, $C$108)</f>
        <v>0</v>
      </c>
      <c r="D102" s="110" t="s">
        <v>634</v>
      </c>
      <c r="E102" s="6"/>
      <c r="F102" s="123">
        <f>SUM($C$102) - SUM($C$105, $C$108)</f>
        <v>0</v>
      </c>
      <c r="G102" s="121" t="str">
        <f t="shared" si="3"/>
        <v>OK</v>
      </c>
      <c r="H102" s="121" t="str">
        <f t="shared" ref="H102:H125" si="5">IF(AND($C102&gt;0, $D102= "NA"), "Flag should be OK", IF($D102="E","Flag E only for fraud","OK"))</f>
        <v>OK</v>
      </c>
      <c r="I102" s="121" t="str">
        <f>IF(AND($C102&gt;0, NOT($C$42&gt;0)), "Row " &amp; ROW($C$42) &amp; " should also be positive!", IF($C$276 &gt; $C102 + Tolerance,"Fraud in row " &amp; ROW($C$276) &amp; " higher than payment", "OK"))</f>
        <v>OK</v>
      </c>
    </row>
    <row r="103" spans="1:9" x14ac:dyDescent="0.2">
      <c r="A103" s="4" t="s">
        <v>12</v>
      </c>
      <c r="B103" s="5" t="s">
        <v>498</v>
      </c>
      <c r="C103" s="112">
        <f xml:space="preserve"> SUM($C$106, $C$109)</f>
        <v>0</v>
      </c>
      <c r="D103" s="110" t="s">
        <v>634</v>
      </c>
      <c r="E103" s="6"/>
      <c r="F103" s="123">
        <f>SUM($C$103) - SUM($C$106, $C$109)</f>
        <v>0</v>
      </c>
      <c r="G103" s="121" t="str">
        <f t="shared" si="3"/>
        <v>OK</v>
      </c>
      <c r="H103" s="121" t="str">
        <f t="shared" si="5"/>
        <v>OK</v>
      </c>
      <c r="I103" s="121" t="str">
        <f>IF(AND($C103&gt;0, NOT($C$43&gt;0)), "Row " &amp; ROW($C$43) &amp; " should also be positive!", IF($C$277 &gt; $C103 + Tolerance,"Fraud in row " &amp; ROW($C$277) &amp; " higher than payment", "OK"))</f>
        <v>OK</v>
      </c>
    </row>
    <row r="104" spans="1:9" x14ac:dyDescent="0.2">
      <c r="A104" s="4" t="s">
        <v>13</v>
      </c>
      <c r="B104" s="5" t="s">
        <v>498</v>
      </c>
      <c r="C104" s="112">
        <f xml:space="preserve"> SUM($C$107, $C$110)</f>
        <v>0</v>
      </c>
      <c r="D104" s="110" t="s">
        <v>634</v>
      </c>
      <c r="E104" s="6"/>
      <c r="F104" s="123">
        <f>SUM($C$104) - SUM($C$107, $C$110)</f>
        <v>0</v>
      </c>
      <c r="G104" s="121" t="str">
        <f t="shared" si="3"/>
        <v>OK</v>
      </c>
      <c r="H104" s="121" t="str">
        <f t="shared" si="5"/>
        <v>OK</v>
      </c>
      <c r="I104" s="121" t="str">
        <f>IF(AND($C104&gt;0, NOT($C$44&gt;0)), "Row " &amp; ROW($C$44) &amp; " should also be positive!", IF($C$278 &gt; $C104 + Tolerance,"Fraud in row " &amp; ROW($C$278) &amp; " higher than payment", "OK"))</f>
        <v>OK</v>
      </c>
    </row>
    <row r="105" spans="1:9" x14ac:dyDescent="0.2">
      <c r="A105" s="4" t="s">
        <v>1</v>
      </c>
      <c r="B105" s="5" t="s">
        <v>499</v>
      </c>
      <c r="C105" s="113">
        <v>0</v>
      </c>
      <c r="D105" s="110" t="s">
        <v>634</v>
      </c>
      <c r="E105" s="6"/>
      <c r="G105" s="121" t="str">
        <f t="shared" si="3"/>
        <v>OK</v>
      </c>
      <c r="H105" s="121" t="str">
        <f t="shared" si="5"/>
        <v>OK</v>
      </c>
      <c r="I105" s="121" t="str">
        <f>IF(AND($C105&gt;0, NOT($C$45&gt;0)), "Row " &amp; ROW($C$45) &amp; " should also be positive!", IF($C$279 &gt; $C105 + Tolerance,"Fraud in row " &amp; ROW($C$279) &amp; " higher than payment", "OK"))</f>
        <v>OK</v>
      </c>
    </row>
    <row r="106" spans="1:9" x14ac:dyDescent="0.2">
      <c r="A106" s="4" t="s">
        <v>12</v>
      </c>
      <c r="B106" s="5" t="s">
        <v>499</v>
      </c>
      <c r="C106" s="113">
        <v>0</v>
      </c>
      <c r="D106" s="110" t="s">
        <v>634</v>
      </c>
      <c r="E106" s="6"/>
      <c r="G106" s="121" t="str">
        <f t="shared" si="3"/>
        <v>OK</v>
      </c>
      <c r="H106" s="121" t="str">
        <f t="shared" si="5"/>
        <v>OK</v>
      </c>
      <c r="I106" s="121" t="str">
        <f>IF(AND($C106&gt;0, NOT($C$46&gt;0)), "Row " &amp; ROW($C$46) &amp; " should also be positive!", IF($C$280 &gt; $C106 + Tolerance,"Fraud in row " &amp; ROW($C$280) &amp; " higher than payment", "OK"))</f>
        <v>OK</v>
      </c>
    </row>
    <row r="107" spans="1:9" x14ac:dyDescent="0.2">
      <c r="A107" s="4" t="s">
        <v>13</v>
      </c>
      <c r="B107" s="5" t="s">
        <v>499</v>
      </c>
      <c r="C107" s="113">
        <v>0</v>
      </c>
      <c r="D107" s="110" t="s">
        <v>634</v>
      </c>
      <c r="E107" s="6"/>
      <c r="G107" s="121" t="str">
        <f t="shared" si="3"/>
        <v>OK</v>
      </c>
      <c r="H107" s="121" t="str">
        <f t="shared" si="5"/>
        <v>OK</v>
      </c>
      <c r="I107" s="121" t="str">
        <f>IF(AND($C107&gt;0, NOT($C$47&gt;0)), "Row " &amp; ROW($C$47) &amp; " should also be positive!", IF($C$281 &gt; $C107 + Tolerance,"Fraud in row " &amp; ROW($C$281) &amp; " higher than payment", "OK"))</f>
        <v>OK</v>
      </c>
    </row>
    <row r="108" spans="1:9" x14ac:dyDescent="0.2">
      <c r="A108" s="4" t="s">
        <v>1</v>
      </c>
      <c r="B108" s="5" t="s">
        <v>500</v>
      </c>
      <c r="C108" s="112">
        <f xml:space="preserve"> SUM($C$111, $C$114, $C$117, $C$120, $C$123)</f>
        <v>0</v>
      </c>
      <c r="D108" s="110" t="s">
        <v>634</v>
      </c>
      <c r="E108" s="6"/>
      <c r="F108" s="123">
        <f>SUM($C$108) - SUM($C$111, $C$114, $C$117, $C$120, $C$123)</f>
        <v>0</v>
      </c>
      <c r="G108" s="121" t="str">
        <f t="shared" si="3"/>
        <v>OK</v>
      </c>
      <c r="H108" s="121" t="str">
        <f t="shared" si="5"/>
        <v>OK</v>
      </c>
      <c r="I108" s="121" t="str">
        <f>IF(AND($C108&gt;0, NOT($C$48&gt;0)), "Row " &amp; ROW($C$48) &amp; " should also be positive!", IF($C$291 &gt; $C108 + Tolerance,"Fraud in row " &amp; ROW($C$291) &amp; " higher than payment", "OK"))</f>
        <v>OK</v>
      </c>
    </row>
    <row r="109" spans="1:9" x14ac:dyDescent="0.2">
      <c r="A109" s="4" t="s">
        <v>12</v>
      </c>
      <c r="B109" s="5" t="s">
        <v>500</v>
      </c>
      <c r="C109" s="112">
        <f xml:space="preserve"> SUM($C$112, $C$115, $C$118, $C$121, $C$124)</f>
        <v>0</v>
      </c>
      <c r="D109" s="110" t="s">
        <v>634</v>
      </c>
      <c r="E109" s="6"/>
      <c r="F109" s="123">
        <f>SUM($C$109) - SUM($C$112, $C$115, $C$118, $C$121, $C$124)</f>
        <v>0</v>
      </c>
      <c r="G109" s="121" t="str">
        <f t="shared" si="3"/>
        <v>OK</v>
      </c>
      <c r="H109" s="121" t="str">
        <f t="shared" si="5"/>
        <v>OK</v>
      </c>
      <c r="I109" s="121" t="str">
        <f>IF(AND($C109&gt;0, NOT($C$49&gt;0)), "Row " &amp; ROW($C$49) &amp; " should also be positive!", IF($C$292 &gt; $C109 + Tolerance,"Fraud in row " &amp; ROW($C$292) &amp; " higher than payment", "OK"))</f>
        <v>OK</v>
      </c>
    </row>
    <row r="110" spans="1:9" x14ac:dyDescent="0.2">
      <c r="A110" s="4" t="s">
        <v>13</v>
      </c>
      <c r="B110" s="5" t="s">
        <v>500</v>
      </c>
      <c r="C110" s="112">
        <f xml:space="preserve"> SUM($C$113, $C$116, $C$119, $C$122, $C$125)</f>
        <v>0</v>
      </c>
      <c r="D110" s="110" t="s">
        <v>634</v>
      </c>
      <c r="E110" s="6"/>
      <c r="F110" s="123">
        <f>SUM($C$110) - SUM($C$113, $C$116, $C$119, $C$122, $C$125)</f>
        <v>0</v>
      </c>
      <c r="G110" s="121" t="str">
        <f t="shared" si="3"/>
        <v>OK</v>
      </c>
      <c r="H110" s="121" t="str">
        <f t="shared" si="5"/>
        <v>OK</v>
      </c>
      <c r="I110" s="121" t="str">
        <f>IF(AND($C110&gt;0, NOT($C$50&gt;0)), "Row " &amp; ROW($C$50) &amp; " should also be positive!", IF($C$293 &gt; $C110 + Tolerance,"Fraud in row " &amp; ROW($C$293) &amp; " higher than payment", "OK"))</f>
        <v>OK</v>
      </c>
    </row>
    <row r="111" spans="1:9" x14ac:dyDescent="0.2">
      <c r="A111" s="4" t="s">
        <v>1</v>
      </c>
      <c r="B111" s="5" t="s">
        <v>501</v>
      </c>
      <c r="C111" s="113">
        <v>0</v>
      </c>
      <c r="D111" s="110" t="s">
        <v>634</v>
      </c>
      <c r="E111" s="6"/>
      <c r="G111" s="121" t="str">
        <f t="shared" si="3"/>
        <v>OK</v>
      </c>
      <c r="H111" s="121" t="str">
        <f t="shared" si="5"/>
        <v>OK</v>
      </c>
      <c r="I111" s="121" t="str">
        <f>IF(AND($C111&gt;0, NOT($C$51&gt;0)), "Row " &amp; ROW($C$51) &amp; " should also be positive!", IF($C$303 &gt; $C111 + Tolerance,"Fraud in row " &amp; ROW($C$303) &amp; " higher than payment", "OK"))</f>
        <v>OK</v>
      </c>
    </row>
    <row r="112" spans="1:9" x14ac:dyDescent="0.2">
      <c r="A112" s="4" t="s">
        <v>12</v>
      </c>
      <c r="B112" s="5" t="s">
        <v>501</v>
      </c>
      <c r="C112" s="113">
        <v>0</v>
      </c>
      <c r="D112" s="110" t="s">
        <v>634</v>
      </c>
      <c r="E112" s="6"/>
      <c r="G112" s="121" t="str">
        <f t="shared" si="3"/>
        <v>OK</v>
      </c>
      <c r="H112" s="121" t="str">
        <f t="shared" si="5"/>
        <v>OK</v>
      </c>
      <c r="I112" s="121" t="str">
        <f>IF(AND($C112&gt;0, NOT($C$52&gt;0)), "Row " &amp; ROW($C$52) &amp; " should also be positive!", IF($C$304 &gt; $C112 + Tolerance,"Fraud in row " &amp; ROW($C$304) &amp; " higher than payment", "OK"))</f>
        <v>OK</v>
      </c>
    </row>
    <row r="113" spans="1:9" x14ac:dyDescent="0.2">
      <c r="A113" s="4" t="s">
        <v>13</v>
      </c>
      <c r="B113" s="5" t="s">
        <v>501</v>
      </c>
      <c r="C113" s="113">
        <v>0</v>
      </c>
      <c r="D113" s="110" t="s">
        <v>634</v>
      </c>
      <c r="E113" s="6"/>
      <c r="G113" s="121" t="str">
        <f t="shared" si="3"/>
        <v>OK</v>
      </c>
      <c r="H113" s="121" t="str">
        <f t="shared" si="5"/>
        <v>OK</v>
      </c>
      <c r="I113" s="121" t="str">
        <f>IF(AND($C113&gt;0, NOT($C$53&gt;0)), "Row " &amp; ROW($C$53) &amp; " should also be positive!", IF($C$305 &gt; $C113 + Tolerance,"Fraud in row " &amp; ROW($C$305) &amp; " higher than payment", "OK"))</f>
        <v>OK</v>
      </c>
    </row>
    <row r="114" spans="1:9" x14ac:dyDescent="0.2">
      <c r="A114" s="4" t="s">
        <v>1</v>
      </c>
      <c r="B114" s="5" t="s">
        <v>502</v>
      </c>
      <c r="C114" s="113">
        <v>0</v>
      </c>
      <c r="D114" s="110" t="s">
        <v>634</v>
      </c>
      <c r="E114" s="6"/>
      <c r="G114" s="121" t="str">
        <f t="shared" si="3"/>
        <v>OK</v>
      </c>
      <c r="H114" s="121" t="str">
        <f t="shared" si="5"/>
        <v>OK</v>
      </c>
      <c r="I114" s="121" t="str">
        <f>IF(AND($C114&gt;0, NOT($C$54&gt;0)), "Row " &amp; ROW($C$54) &amp; " should also be positive!", IF($C$306 &gt; $C114 + Tolerance,"Fraud in row " &amp; ROW($C$306) &amp; " higher than payment", "OK"))</f>
        <v>OK</v>
      </c>
    </row>
    <row r="115" spans="1:9" x14ac:dyDescent="0.2">
      <c r="A115" s="4" t="s">
        <v>12</v>
      </c>
      <c r="B115" s="5" t="s">
        <v>502</v>
      </c>
      <c r="C115" s="113">
        <v>0</v>
      </c>
      <c r="D115" s="110" t="s">
        <v>634</v>
      </c>
      <c r="E115" s="6"/>
      <c r="G115" s="121" t="str">
        <f t="shared" si="3"/>
        <v>OK</v>
      </c>
      <c r="H115" s="121" t="str">
        <f t="shared" si="5"/>
        <v>OK</v>
      </c>
      <c r="I115" s="121" t="str">
        <f>IF(AND($C115&gt;0, NOT($C$55&gt;0)), "Row " &amp; ROW($C$55) &amp; " should also be positive!", IF($C$307 &gt; $C115 + Tolerance,"Fraud in row " &amp; ROW($C$307) &amp; " higher than payment", "OK"))</f>
        <v>OK</v>
      </c>
    </row>
    <row r="116" spans="1:9" x14ac:dyDescent="0.2">
      <c r="A116" s="4" t="s">
        <v>13</v>
      </c>
      <c r="B116" s="5" t="s">
        <v>502</v>
      </c>
      <c r="C116" s="113">
        <v>0</v>
      </c>
      <c r="D116" s="110" t="s">
        <v>634</v>
      </c>
      <c r="E116" s="6"/>
      <c r="G116" s="121" t="str">
        <f t="shared" si="3"/>
        <v>OK</v>
      </c>
      <c r="H116" s="121" t="str">
        <f t="shared" si="5"/>
        <v>OK</v>
      </c>
      <c r="I116" s="121" t="str">
        <f>IF(AND($C116&gt;0, NOT($C$56&gt;0)), "Row " &amp; ROW($C$56) &amp; " should also be positive!", IF($C$308 &gt; $C116 + Tolerance,"Fraud in row " &amp; ROW($C$308) &amp; " higher than payment", "OK"))</f>
        <v>OK</v>
      </c>
    </row>
    <row r="117" spans="1:9" x14ac:dyDescent="0.2">
      <c r="A117" s="4" t="s">
        <v>1</v>
      </c>
      <c r="B117" s="5" t="s">
        <v>503</v>
      </c>
      <c r="C117" s="113">
        <v>0</v>
      </c>
      <c r="D117" s="110" t="s">
        <v>634</v>
      </c>
      <c r="E117" s="6"/>
      <c r="G117" s="121" t="str">
        <f t="shared" si="3"/>
        <v>OK</v>
      </c>
      <c r="H117" s="121" t="str">
        <f t="shared" si="5"/>
        <v>OK</v>
      </c>
      <c r="I117" s="121" t="str">
        <f>IF(AND($C117&gt;0, NOT($C$57&gt;0)), "Row " &amp; ROW($C$57) &amp; " should also be positive!", IF($C$309 &gt; $C117 + Tolerance,"Fraud in row " &amp; ROW($C$309) &amp; " higher than payment", "OK"))</f>
        <v>OK</v>
      </c>
    </row>
    <row r="118" spans="1:9" x14ac:dyDescent="0.2">
      <c r="A118" s="4" t="s">
        <v>12</v>
      </c>
      <c r="B118" s="5" t="s">
        <v>503</v>
      </c>
      <c r="C118" s="113">
        <v>0</v>
      </c>
      <c r="D118" s="110" t="s">
        <v>634</v>
      </c>
      <c r="E118" s="6"/>
      <c r="G118" s="121" t="str">
        <f t="shared" si="3"/>
        <v>OK</v>
      </c>
      <c r="H118" s="121" t="str">
        <f t="shared" si="5"/>
        <v>OK</v>
      </c>
      <c r="I118" s="121" t="str">
        <f>IF(AND($C118&gt;0, NOT($C$58&gt;0)), "Row " &amp; ROW($C$58) &amp; " should also be positive!", IF($C$310 &gt; $C118 + Tolerance,"Fraud in row " &amp; ROW($C$310) &amp; " higher than payment", "OK"))</f>
        <v>OK</v>
      </c>
    </row>
    <row r="119" spans="1:9" x14ac:dyDescent="0.2">
      <c r="A119" s="4" t="s">
        <v>13</v>
      </c>
      <c r="B119" s="5" t="s">
        <v>503</v>
      </c>
      <c r="C119" s="113">
        <v>0</v>
      </c>
      <c r="D119" s="110" t="s">
        <v>634</v>
      </c>
      <c r="E119" s="6"/>
      <c r="G119" s="121" t="str">
        <f t="shared" si="3"/>
        <v>OK</v>
      </c>
      <c r="H119" s="121" t="str">
        <f t="shared" si="5"/>
        <v>OK</v>
      </c>
      <c r="I119" s="121" t="str">
        <f>IF(AND($C119&gt;0, NOT($C$59&gt;0)), "Row " &amp; ROW($C$59) &amp; " should also be positive!", IF($C$311 &gt; $C119 + Tolerance,"Fraud in row " &amp; ROW($C$311) &amp; " higher than payment", "OK"))</f>
        <v>OK</v>
      </c>
    </row>
    <row r="120" spans="1:9" x14ac:dyDescent="0.2">
      <c r="A120" s="4" t="s">
        <v>1</v>
      </c>
      <c r="B120" s="5" t="s">
        <v>504</v>
      </c>
      <c r="C120" s="113">
        <v>0</v>
      </c>
      <c r="D120" s="110" t="s">
        <v>634</v>
      </c>
      <c r="E120" s="6"/>
      <c r="G120" s="121" t="str">
        <f t="shared" si="3"/>
        <v>OK</v>
      </c>
      <c r="H120" s="121" t="str">
        <f t="shared" si="5"/>
        <v>OK</v>
      </c>
      <c r="I120" s="121" t="str">
        <f>IF(AND($C120&gt;0, NOT($C$60&gt;0)), "Row " &amp; ROW($C$60) &amp; " should also be positive!", IF($C$312 &gt; $C120 + Tolerance,"Fraud in row " &amp; ROW($C$312) &amp; " higher than payment", "OK"))</f>
        <v>OK</v>
      </c>
    </row>
    <row r="121" spans="1:9" x14ac:dyDescent="0.2">
      <c r="A121" s="4" t="s">
        <v>12</v>
      </c>
      <c r="B121" s="5" t="s">
        <v>504</v>
      </c>
      <c r="C121" s="113">
        <v>0</v>
      </c>
      <c r="D121" s="110" t="s">
        <v>634</v>
      </c>
      <c r="E121" s="6"/>
      <c r="G121" s="121" t="str">
        <f t="shared" si="3"/>
        <v>OK</v>
      </c>
      <c r="H121" s="121" t="str">
        <f t="shared" si="5"/>
        <v>OK</v>
      </c>
      <c r="I121" s="121" t="str">
        <f>IF(AND($C121&gt;0, NOT($C$61&gt;0)), "Row " &amp; ROW($C$61) &amp; " should also be positive!", IF($C$313 &gt; $C121 + Tolerance,"Fraud in row " &amp; ROW($C$313) &amp; " higher than payment", "OK"))</f>
        <v>OK</v>
      </c>
    </row>
    <row r="122" spans="1:9" x14ac:dyDescent="0.2">
      <c r="A122" s="4" t="s">
        <v>13</v>
      </c>
      <c r="B122" s="5" t="s">
        <v>504</v>
      </c>
      <c r="C122" s="113">
        <v>0</v>
      </c>
      <c r="D122" s="110" t="s">
        <v>634</v>
      </c>
      <c r="E122" s="6"/>
      <c r="G122" s="121" t="str">
        <f t="shared" si="3"/>
        <v>OK</v>
      </c>
      <c r="H122" s="121" t="str">
        <f t="shared" si="5"/>
        <v>OK</v>
      </c>
      <c r="I122" s="121" t="str">
        <f>IF(AND($C122&gt;0, NOT($C$62&gt;0)), "Row " &amp; ROW($C$62) &amp; " should also be positive!", IF($C$314 &gt; $C122 + Tolerance,"Fraud in row " &amp; ROW($C$314) &amp; " higher than payment", "OK"))</f>
        <v>OK</v>
      </c>
    </row>
    <row r="123" spans="1:9" x14ac:dyDescent="0.2">
      <c r="A123" s="4" t="s">
        <v>1</v>
      </c>
      <c r="B123" s="5" t="s">
        <v>1029</v>
      </c>
      <c r="C123" s="113">
        <v>0</v>
      </c>
      <c r="D123" s="110" t="s">
        <v>634</v>
      </c>
      <c r="E123" s="6"/>
      <c r="G123" s="121" t="str">
        <f t="shared" si="3"/>
        <v>OK</v>
      </c>
      <c r="H123" s="121" t="str">
        <f t="shared" si="5"/>
        <v>OK</v>
      </c>
      <c r="I123" s="121" t="str">
        <f>IF(AND($C123&gt;0, NOT($C$63&gt;0)), "Row " &amp; ROW($C$63) &amp; " should also be positive!", IF($C$315 &gt; $C123 + Tolerance,"Fraud in row " &amp; ROW($C$315) &amp; " higher than payment", "OK"))</f>
        <v>OK</v>
      </c>
    </row>
    <row r="124" spans="1:9" x14ac:dyDescent="0.2">
      <c r="A124" s="4" t="s">
        <v>12</v>
      </c>
      <c r="B124" s="5" t="s">
        <v>1029</v>
      </c>
      <c r="C124" s="113">
        <v>0</v>
      </c>
      <c r="D124" s="110" t="s">
        <v>634</v>
      </c>
      <c r="E124" s="6"/>
      <c r="G124" s="121" t="str">
        <f t="shared" si="3"/>
        <v>OK</v>
      </c>
      <c r="H124" s="121" t="str">
        <f t="shared" si="5"/>
        <v>OK</v>
      </c>
      <c r="I124" s="121" t="str">
        <f>IF(AND($C124&gt;0, NOT($C$64&gt;0)), "Row " &amp; ROW($C$64) &amp; " should also be positive!", IF($C$316 &gt; $C124 + Tolerance,"Fraud in row " &amp; ROW($C$316) &amp; " higher than payment", "OK"))</f>
        <v>OK</v>
      </c>
    </row>
    <row r="125" spans="1:9" x14ac:dyDescent="0.2">
      <c r="A125" s="4" t="s">
        <v>13</v>
      </c>
      <c r="B125" s="5" t="s">
        <v>1029</v>
      </c>
      <c r="C125" s="113">
        <v>0</v>
      </c>
      <c r="D125" s="110" t="s">
        <v>634</v>
      </c>
      <c r="E125" s="6"/>
      <c r="G125" s="121" t="str">
        <f t="shared" si="3"/>
        <v>OK</v>
      </c>
      <c r="H125" s="121" t="str">
        <f t="shared" si="5"/>
        <v>OK</v>
      </c>
      <c r="I125" s="121" t="str">
        <f>IF(AND($C125&gt;0, NOT($C$65&gt;0)), "Row " &amp; ROW($C$65) &amp; " should also be positive!", IF($C$317 &gt; $C125 + Tolerance,"Fraud in row " &amp; ROW($C$317) &amp; " higher than payment", "OK"))</f>
        <v>OK</v>
      </c>
    </row>
    <row r="126" spans="1:9" x14ac:dyDescent="0.2">
      <c r="A126" s="4" t="s">
        <v>1</v>
      </c>
      <c r="B126" s="5" t="s">
        <v>505</v>
      </c>
      <c r="C126" s="109">
        <f xml:space="preserve"> SUM($C$129, $C$180)</f>
        <v>0</v>
      </c>
      <c r="D126" s="110" t="s">
        <v>634</v>
      </c>
      <c r="E126" s="6"/>
      <c r="F126" s="122">
        <f>SUM($C$126) - SUM($C$129, $C$180)</f>
        <v>0</v>
      </c>
      <c r="G126" s="121" t="str">
        <f t="shared" si="3"/>
        <v>OK</v>
      </c>
      <c r="H126" s="121" t="str">
        <f t="shared" ref="H126:H157" si="6">IF(AND($C126&gt;0, $D126= "NA"), "Flag should be OK", "OK")</f>
        <v>OK</v>
      </c>
      <c r="I126" s="121" t="str">
        <f>IF(AND($C126&gt;0, NOT($C$222&gt;0)), "Row " &amp; ROW($C$222) &amp; " should be positive!", "OK")</f>
        <v>OK</v>
      </c>
    </row>
    <row r="127" spans="1:9" x14ac:dyDescent="0.2">
      <c r="A127" s="4" t="s">
        <v>12</v>
      </c>
      <c r="B127" s="5" t="s">
        <v>505</v>
      </c>
      <c r="C127" s="109">
        <f xml:space="preserve"> SUM($C$130, $C$181)</f>
        <v>0</v>
      </c>
      <c r="D127" s="110" t="s">
        <v>634</v>
      </c>
      <c r="E127" s="6"/>
      <c r="F127" s="122">
        <f>SUM($C$127) - SUM($C$130, $C$181)</f>
        <v>0</v>
      </c>
      <c r="G127" s="121" t="str">
        <f t="shared" si="3"/>
        <v>OK</v>
      </c>
      <c r="H127" s="121" t="str">
        <f t="shared" si="6"/>
        <v>OK</v>
      </c>
      <c r="I127" s="121" t="str">
        <f>IF(AND($C127&gt;0, NOT($C$223&gt;0)), "Row " &amp; ROW($C$223) &amp; " should be positive!", "OK")</f>
        <v>OK</v>
      </c>
    </row>
    <row r="128" spans="1:9" x14ac:dyDescent="0.2">
      <c r="A128" s="4" t="s">
        <v>13</v>
      </c>
      <c r="B128" s="5" t="s">
        <v>505</v>
      </c>
      <c r="C128" s="109">
        <f xml:space="preserve"> SUM($C$131, $C$182)</f>
        <v>0</v>
      </c>
      <c r="D128" s="110" t="s">
        <v>634</v>
      </c>
      <c r="E128" s="6"/>
      <c r="F128" s="122">
        <f>SUM($C$128) - SUM($C$131, $C$182)</f>
        <v>0</v>
      </c>
      <c r="G128" s="121" t="str">
        <f t="shared" si="3"/>
        <v>OK</v>
      </c>
      <c r="H128" s="121" t="str">
        <f t="shared" si="6"/>
        <v>OK</v>
      </c>
      <c r="I128" s="121" t="str">
        <f>IF(AND($C128&gt;0, NOT($C$224&gt;0)), "Row " &amp; ROW($C$224) &amp; " should be positive!", "OK")</f>
        <v>OK</v>
      </c>
    </row>
    <row r="129" spans="1:9" x14ac:dyDescent="0.2">
      <c r="A129" s="4" t="s">
        <v>1</v>
      </c>
      <c r="B129" s="5" t="s">
        <v>506</v>
      </c>
      <c r="C129" s="109">
        <f xml:space="preserve"> SUM($C$132, $C$144)</f>
        <v>0</v>
      </c>
      <c r="D129" s="110" t="s">
        <v>634</v>
      </c>
      <c r="E129" s="6"/>
      <c r="F129" s="122">
        <f>SUM($C$129) - SUM($C$132, $C$144)</f>
        <v>0</v>
      </c>
      <c r="G129" s="121" t="str">
        <f t="shared" si="3"/>
        <v>OK</v>
      </c>
      <c r="H129" s="121" t="str">
        <f t="shared" si="6"/>
        <v>OK</v>
      </c>
      <c r="I129" s="121" t="str">
        <f>IF(AND($C129&gt;0, NOT($C$225&gt;0)), "Row " &amp; ROW($C$225) &amp; " should be positive!", "OK")</f>
        <v>OK</v>
      </c>
    </row>
    <row r="130" spans="1:9" x14ac:dyDescent="0.2">
      <c r="A130" s="4" t="s">
        <v>12</v>
      </c>
      <c r="B130" s="5" t="s">
        <v>506</v>
      </c>
      <c r="C130" s="109">
        <f xml:space="preserve"> SUM($C$133, $C$145)</f>
        <v>0</v>
      </c>
      <c r="D130" s="110" t="s">
        <v>634</v>
      </c>
      <c r="E130" s="6"/>
      <c r="F130" s="122">
        <f>SUM($C$130) - SUM($C$133, $C$145)</f>
        <v>0</v>
      </c>
      <c r="G130" s="121" t="str">
        <f t="shared" si="3"/>
        <v>OK</v>
      </c>
      <c r="H130" s="121" t="str">
        <f t="shared" si="6"/>
        <v>OK</v>
      </c>
      <c r="I130" s="121" t="str">
        <f>IF(AND($C130&gt;0, NOT($C$226&gt;0)), "Row " &amp; ROW($C$226) &amp; " should be positive!", "OK")</f>
        <v>OK</v>
      </c>
    </row>
    <row r="131" spans="1:9" x14ac:dyDescent="0.2">
      <c r="A131" s="4" t="s">
        <v>13</v>
      </c>
      <c r="B131" s="5" t="s">
        <v>506</v>
      </c>
      <c r="C131" s="109">
        <f xml:space="preserve"> SUM($C$134, $C$146)</f>
        <v>0</v>
      </c>
      <c r="D131" s="110" t="s">
        <v>634</v>
      </c>
      <c r="E131" s="6"/>
      <c r="F131" s="122">
        <f>SUM($C$131) - SUM($C$134, $C$146)</f>
        <v>0</v>
      </c>
      <c r="G131" s="121" t="str">
        <f t="shared" si="3"/>
        <v>OK</v>
      </c>
      <c r="H131" s="121" t="str">
        <f t="shared" si="6"/>
        <v>OK</v>
      </c>
      <c r="I131" s="121" t="str">
        <f>IF(AND($C131&gt;0, NOT($C$227&gt;0)), "Row " &amp; ROW($C$227) &amp; " should be positive!", "OK")</f>
        <v>OK</v>
      </c>
    </row>
    <row r="132" spans="1:9" x14ac:dyDescent="0.2">
      <c r="A132" s="4" t="s">
        <v>1</v>
      </c>
      <c r="B132" s="5" t="s">
        <v>507</v>
      </c>
      <c r="C132" s="109">
        <f xml:space="preserve"> SUM($C$135, $C$138, $C$141)</f>
        <v>0</v>
      </c>
      <c r="D132" s="110" t="s">
        <v>634</v>
      </c>
      <c r="E132" s="6"/>
      <c r="F132" s="122">
        <f>SUM($C$132) - SUM($C$135, $C$138, $C$141)</f>
        <v>0</v>
      </c>
      <c r="G132" s="121" t="str">
        <f t="shared" si="3"/>
        <v>OK</v>
      </c>
      <c r="H132" s="121" t="str">
        <f t="shared" si="6"/>
        <v>OK</v>
      </c>
      <c r="I132" s="121" t="str">
        <f>IF(AND($C132&gt;0, NOT($C$228&gt;0)), "Row " &amp; ROW($C$228) &amp; " should be positive!", "OK")</f>
        <v>OK</v>
      </c>
    </row>
    <row r="133" spans="1:9" x14ac:dyDescent="0.2">
      <c r="A133" s="4" t="s">
        <v>12</v>
      </c>
      <c r="B133" s="5" t="s">
        <v>507</v>
      </c>
      <c r="C133" s="109">
        <f xml:space="preserve"> SUM($C$136, $C$139, $C$142)</f>
        <v>0</v>
      </c>
      <c r="D133" s="110" t="s">
        <v>634</v>
      </c>
      <c r="E133" s="6"/>
      <c r="F133" s="122">
        <f>SUM($C$133) - SUM($C$136, $C$139, $C$142)</f>
        <v>0</v>
      </c>
      <c r="G133" s="121" t="str">
        <f t="shared" si="3"/>
        <v>OK</v>
      </c>
      <c r="H133" s="121" t="str">
        <f t="shared" si="6"/>
        <v>OK</v>
      </c>
      <c r="I133" s="121" t="str">
        <f>IF(AND($C133&gt;0, NOT($C$229&gt;0)), "Row " &amp; ROW($C$229) &amp; " should be positive!", "OK")</f>
        <v>OK</v>
      </c>
    </row>
    <row r="134" spans="1:9" x14ac:dyDescent="0.2">
      <c r="A134" s="4" t="s">
        <v>13</v>
      </c>
      <c r="B134" s="5" t="s">
        <v>507</v>
      </c>
      <c r="C134" s="109">
        <f xml:space="preserve"> SUM($C$137, $C$140, $C$143)</f>
        <v>0</v>
      </c>
      <c r="D134" s="110" t="s">
        <v>634</v>
      </c>
      <c r="E134" s="6"/>
      <c r="F134" s="122">
        <f>SUM($C$134) - SUM($C$137, $C$140, $C$143)</f>
        <v>0</v>
      </c>
      <c r="G134" s="121" t="str">
        <f t="shared" ref="G134:G197" si="7">IF(OR(ISBLANK($C134), ISBLANK($D134)), "missing", "OK")</f>
        <v>OK</v>
      </c>
      <c r="H134" s="121" t="str">
        <f t="shared" si="6"/>
        <v>OK</v>
      </c>
      <c r="I134" s="121" t="str">
        <f>IF(AND($C134&gt;0, NOT($C$230&gt;0)), "Row " &amp; ROW($C$230) &amp; " should be positive!", "OK")</f>
        <v>OK</v>
      </c>
    </row>
    <row r="135" spans="1:9" x14ac:dyDescent="0.2">
      <c r="A135" s="4" t="s">
        <v>1</v>
      </c>
      <c r="B135" s="5" t="s">
        <v>508</v>
      </c>
      <c r="C135" s="111">
        <v>0</v>
      </c>
      <c r="D135" s="110" t="s">
        <v>634</v>
      </c>
      <c r="E135" s="6"/>
      <c r="G135" s="121" t="str">
        <f t="shared" si="7"/>
        <v>OK</v>
      </c>
      <c r="H135" s="121" t="str">
        <f t="shared" si="6"/>
        <v>OK</v>
      </c>
      <c r="I135" s="121" t="str">
        <f>IF(AND($C135&gt;0, NOT($C$231&gt;0)), "Row " &amp; ROW($C$231) &amp; " should be positive!", "OK")</f>
        <v>OK</v>
      </c>
    </row>
    <row r="136" spans="1:9" x14ac:dyDescent="0.2">
      <c r="A136" s="4" t="s">
        <v>12</v>
      </c>
      <c r="B136" s="5" t="s">
        <v>508</v>
      </c>
      <c r="C136" s="111">
        <v>0</v>
      </c>
      <c r="D136" s="110" t="s">
        <v>634</v>
      </c>
      <c r="E136" s="6"/>
      <c r="G136" s="121" t="str">
        <f t="shared" si="7"/>
        <v>OK</v>
      </c>
      <c r="H136" s="121" t="str">
        <f t="shared" si="6"/>
        <v>OK</v>
      </c>
      <c r="I136" s="121" t="str">
        <f>IF(AND($C136&gt;0, NOT($C$232&gt;0)), "Row " &amp; ROW($C$232) &amp; " should be positive!", "OK")</f>
        <v>OK</v>
      </c>
    </row>
    <row r="137" spans="1:9" x14ac:dyDescent="0.2">
      <c r="A137" s="4" t="s">
        <v>13</v>
      </c>
      <c r="B137" s="5" t="s">
        <v>508</v>
      </c>
      <c r="C137" s="111">
        <v>0</v>
      </c>
      <c r="D137" s="110" t="s">
        <v>634</v>
      </c>
      <c r="E137" s="6"/>
      <c r="G137" s="121" t="str">
        <f t="shared" si="7"/>
        <v>OK</v>
      </c>
      <c r="H137" s="121" t="str">
        <f t="shared" si="6"/>
        <v>OK</v>
      </c>
      <c r="I137" s="121" t="str">
        <f>IF(AND($C137&gt;0, NOT($C$233&gt;0)), "Row " &amp; ROW($C$233) &amp; " should be positive!", "OK")</f>
        <v>OK</v>
      </c>
    </row>
    <row r="138" spans="1:9" x14ac:dyDescent="0.2">
      <c r="A138" s="4" t="s">
        <v>1</v>
      </c>
      <c r="B138" s="5" t="s">
        <v>509</v>
      </c>
      <c r="C138" s="111">
        <v>0</v>
      </c>
      <c r="D138" s="110" t="s">
        <v>634</v>
      </c>
      <c r="E138" s="6"/>
      <c r="G138" s="121" t="str">
        <f t="shared" si="7"/>
        <v>OK</v>
      </c>
      <c r="H138" s="121" t="str">
        <f t="shared" si="6"/>
        <v>OK</v>
      </c>
      <c r="I138" s="121" t="str">
        <f>IF(AND($C138&gt;0, NOT($C$234&gt;0)), "Row " &amp; ROW($C$234) &amp; " should be positive!", "OK")</f>
        <v>OK</v>
      </c>
    </row>
    <row r="139" spans="1:9" x14ac:dyDescent="0.2">
      <c r="A139" s="4" t="s">
        <v>12</v>
      </c>
      <c r="B139" s="5" t="s">
        <v>509</v>
      </c>
      <c r="C139" s="111">
        <v>0</v>
      </c>
      <c r="D139" s="110" t="s">
        <v>634</v>
      </c>
      <c r="E139" s="6"/>
      <c r="G139" s="121" t="str">
        <f t="shared" si="7"/>
        <v>OK</v>
      </c>
      <c r="H139" s="121" t="str">
        <f t="shared" si="6"/>
        <v>OK</v>
      </c>
      <c r="I139" s="121" t="str">
        <f>IF(AND($C139&gt;0, NOT($C$235&gt;0)), "Row " &amp; ROW($C$235) &amp; " should be positive!", "OK")</f>
        <v>OK</v>
      </c>
    </row>
    <row r="140" spans="1:9" x14ac:dyDescent="0.2">
      <c r="A140" s="4" t="s">
        <v>13</v>
      </c>
      <c r="B140" s="5" t="s">
        <v>509</v>
      </c>
      <c r="C140" s="111">
        <v>0</v>
      </c>
      <c r="D140" s="110" t="s">
        <v>634</v>
      </c>
      <c r="E140" s="6"/>
      <c r="G140" s="121" t="str">
        <f t="shared" si="7"/>
        <v>OK</v>
      </c>
      <c r="H140" s="121" t="str">
        <f t="shared" si="6"/>
        <v>OK</v>
      </c>
      <c r="I140" s="121" t="str">
        <f>IF(AND($C140&gt;0, NOT($C$236&gt;0)), "Row " &amp; ROW($C$236) &amp; " should be positive!", "OK")</f>
        <v>OK</v>
      </c>
    </row>
    <row r="141" spans="1:9" x14ac:dyDescent="0.2">
      <c r="A141" s="4" t="s">
        <v>1</v>
      </c>
      <c r="B141" s="5" t="s">
        <v>510</v>
      </c>
      <c r="C141" s="111">
        <v>0</v>
      </c>
      <c r="D141" s="110" t="s">
        <v>634</v>
      </c>
      <c r="E141" s="6"/>
      <c r="G141" s="121" t="str">
        <f t="shared" si="7"/>
        <v>OK</v>
      </c>
      <c r="H141" s="121" t="str">
        <f t="shared" si="6"/>
        <v>OK</v>
      </c>
      <c r="I141" s="121" t="str">
        <f>IF(AND($C141&gt;0, NOT($C$237&gt;0)), "Row " &amp; ROW($C$237) &amp; " should be positive!", "OK")</f>
        <v>OK</v>
      </c>
    </row>
    <row r="142" spans="1:9" x14ac:dyDescent="0.2">
      <c r="A142" s="4" t="s">
        <v>12</v>
      </c>
      <c r="B142" s="5" t="s">
        <v>510</v>
      </c>
      <c r="C142" s="111">
        <v>0</v>
      </c>
      <c r="D142" s="110" t="s">
        <v>634</v>
      </c>
      <c r="E142" s="6"/>
      <c r="G142" s="121" t="str">
        <f t="shared" si="7"/>
        <v>OK</v>
      </c>
      <c r="H142" s="121" t="str">
        <f t="shared" si="6"/>
        <v>OK</v>
      </c>
      <c r="I142" s="121" t="str">
        <f>IF(AND($C142&gt;0, NOT($C$238&gt;0)), "Row " &amp; ROW($C$238) &amp; " should be positive!", "OK")</f>
        <v>OK</v>
      </c>
    </row>
    <row r="143" spans="1:9" x14ac:dyDescent="0.2">
      <c r="A143" s="4" t="s">
        <v>13</v>
      </c>
      <c r="B143" s="5" t="s">
        <v>510</v>
      </c>
      <c r="C143" s="111">
        <v>0</v>
      </c>
      <c r="D143" s="110" t="s">
        <v>634</v>
      </c>
      <c r="E143" s="6"/>
      <c r="G143" s="121" t="str">
        <f t="shared" si="7"/>
        <v>OK</v>
      </c>
      <c r="H143" s="121" t="str">
        <f t="shared" si="6"/>
        <v>OK</v>
      </c>
      <c r="I143" s="121" t="str">
        <f>IF(AND($C143&gt;0, NOT($C$239&gt;0)), "Row " &amp; ROW($C$239) &amp; " should be positive!", "OK")</f>
        <v>OK</v>
      </c>
    </row>
    <row r="144" spans="1:9" x14ac:dyDescent="0.2">
      <c r="A144" s="4" t="s">
        <v>1</v>
      </c>
      <c r="B144" s="5" t="s">
        <v>511</v>
      </c>
      <c r="C144" s="109">
        <f xml:space="preserve"> SUM($C$156, $C$159, $C$162, $C$165, $C$168, $C$171, $C$174, $C$177)</f>
        <v>0</v>
      </c>
      <c r="D144" s="110" t="s">
        <v>634</v>
      </c>
      <c r="E144" s="6"/>
      <c r="F144" s="122">
        <f>SUM($C$144) - SUM($C$147, $C$150, $C$153)</f>
        <v>0</v>
      </c>
      <c r="G144" s="121" t="str">
        <f t="shared" si="7"/>
        <v>OK</v>
      </c>
      <c r="H144" s="121" t="str">
        <f t="shared" si="6"/>
        <v>OK</v>
      </c>
      <c r="I144" s="121" t="str">
        <f>IF(AND($C144&gt;0, NOT($C$240&gt;0)), "Row " &amp; ROW($C$240) &amp; " should be positive!", "OK")</f>
        <v>OK</v>
      </c>
    </row>
    <row r="145" spans="1:9" x14ac:dyDescent="0.2">
      <c r="A145" s="4" t="s">
        <v>12</v>
      </c>
      <c r="B145" s="5" t="s">
        <v>511</v>
      </c>
      <c r="C145" s="109">
        <f xml:space="preserve"> SUM($C$157, $C$160, $C$163, $C$166, $C$169, $C$172, $C$175, $C$178)</f>
        <v>0</v>
      </c>
      <c r="D145" s="110" t="s">
        <v>634</v>
      </c>
      <c r="E145" s="6"/>
      <c r="F145" s="122">
        <f>SUM($C$145) - SUM($C$148, $C$151, $C$154)</f>
        <v>0</v>
      </c>
      <c r="G145" s="121" t="str">
        <f t="shared" si="7"/>
        <v>OK</v>
      </c>
      <c r="H145" s="121" t="str">
        <f t="shared" si="6"/>
        <v>OK</v>
      </c>
      <c r="I145" s="121" t="str">
        <f>IF(AND($C145&gt;0, NOT($C$241&gt;0)), "Row " &amp; ROW($C$241) &amp; " should be positive!", "OK")</f>
        <v>OK</v>
      </c>
    </row>
    <row r="146" spans="1:9" x14ac:dyDescent="0.2">
      <c r="A146" s="4" t="s">
        <v>13</v>
      </c>
      <c r="B146" s="5" t="s">
        <v>511</v>
      </c>
      <c r="C146" s="109">
        <f xml:space="preserve"> SUM($C$158, $C$161, $C$164, $C$167, $C$170, $C$173, $C$176, $C$179)</f>
        <v>0</v>
      </c>
      <c r="D146" s="110" t="s">
        <v>634</v>
      </c>
      <c r="E146" s="6"/>
      <c r="F146" s="122">
        <f>SUM($C$146) - SUM($C$149, $C$152, $C$155)</f>
        <v>0</v>
      </c>
      <c r="G146" s="121" t="str">
        <f t="shared" si="7"/>
        <v>OK</v>
      </c>
      <c r="H146" s="121" t="str">
        <f t="shared" si="6"/>
        <v>OK</v>
      </c>
      <c r="I146" s="121" t="str">
        <f>IF(AND($C146&gt;0, NOT($C$242&gt;0)), "Row " &amp; ROW($C$242) &amp; " should be positive!", "OK")</f>
        <v>OK</v>
      </c>
    </row>
    <row r="147" spans="1:9" x14ac:dyDescent="0.2">
      <c r="A147" s="4" t="s">
        <v>1</v>
      </c>
      <c r="B147" s="5" t="s">
        <v>512</v>
      </c>
      <c r="C147" s="111">
        <v>0</v>
      </c>
      <c r="D147" s="110" t="s">
        <v>634</v>
      </c>
      <c r="E147" s="6"/>
      <c r="F147" s="122">
        <f>SUM($C$144) - SUM($C$156, $C$159, $C$162, $C$165, $C$168, $C$171, $C$174, $C$177)</f>
        <v>0</v>
      </c>
      <c r="G147" s="121" t="str">
        <f t="shared" si="7"/>
        <v>OK</v>
      </c>
      <c r="H147" s="121" t="str">
        <f t="shared" si="6"/>
        <v>OK</v>
      </c>
      <c r="I147" s="121" t="str">
        <f>IF(AND($C147&gt;0, NOT($C$243&gt;0)), "Row " &amp; ROW($C$243) &amp; " should be positive!", "OK")</f>
        <v>OK</v>
      </c>
    </row>
    <row r="148" spans="1:9" x14ac:dyDescent="0.2">
      <c r="A148" s="4" t="s">
        <v>12</v>
      </c>
      <c r="B148" s="5" t="s">
        <v>512</v>
      </c>
      <c r="C148" s="111">
        <v>0</v>
      </c>
      <c r="D148" s="110" t="s">
        <v>634</v>
      </c>
      <c r="E148" s="6"/>
      <c r="F148" s="122">
        <f>SUM($C$145) - SUM($C$157, $C$160, $C$163, $C$166, $C$169, $C$172, $C$175, $C$178)</f>
        <v>0</v>
      </c>
      <c r="G148" s="121" t="str">
        <f t="shared" si="7"/>
        <v>OK</v>
      </c>
      <c r="H148" s="121" t="str">
        <f t="shared" si="6"/>
        <v>OK</v>
      </c>
      <c r="I148" s="121" t="str">
        <f>IF(AND($C148&gt;0, NOT($C$244&gt;0)), "Row " &amp; ROW($C$244) &amp; " should be positive!", "OK")</f>
        <v>OK</v>
      </c>
    </row>
    <row r="149" spans="1:9" x14ac:dyDescent="0.2">
      <c r="A149" s="4" t="s">
        <v>13</v>
      </c>
      <c r="B149" s="5" t="s">
        <v>512</v>
      </c>
      <c r="C149" s="111">
        <v>0</v>
      </c>
      <c r="D149" s="110" t="s">
        <v>634</v>
      </c>
      <c r="E149" s="6"/>
      <c r="F149" s="122">
        <f>SUM($C$146) - SUM($C$158, $C$161, $C$164, $C$167, $C$170, $C$173, $C$176, $C$179)</f>
        <v>0</v>
      </c>
      <c r="G149" s="121" t="str">
        <f t="shared" si="7"/>
        <v>OK</v>
      </c>
      <c r="H149" s="121" t="str">
        <f t="shared" si="6"/>
        <v>OK</v>
      </c>
      <c r="I149" s="121" t="str">
        <f>IF(AND($C149&gt;0, NOT($C$245&gt;0)), "Row " &amp; ROW($C$245) &amp; " should be positive!", "OK")</f>
        <v>OK</v>
      </c>
    </row>
    <row r="150" spans="1:9" x14ac:dyDescent="0.2">
      <c r="A150" s="4" t="s">
        <v>1</v>
      </c>
      <c r="B150" s="5" t="s">
        <v>513</v>
      </c>
      <c r="C150" s="111">
        <v>0</v>
      </c>
      <c r="D150" s="110" t="s">
        <v>634</v>
      </c>
      <c r="E150" s="6"/>
      <c r="G150" s="121" t="str">
        <f t="shared" si="7"/>
        <v>OK</v>
      </c>
      <c r="H150" s="121" t="str">
        <f t="shared" si="6"/>
        <v>OK</v>
      </c>
      <c r="I150" s="121" t="str">
        <f>IF(AND($C150&gt;0, NOT($C$246&gt;0)), "Row " &amp; ROW($C$246) &amp; " should be positive!", "OK")</f>
        <v>OK</v>
      </c>
    </row>
    <row r="151" spans="1:9" x14ac:dyDescent="0.2">
      <c r="A151" s="4" t="s">
        <v>12</v>
      </c>
      <c r="B151" s="5" t="s">
        <v>513</v>
      </c>
      <c r="C151" s="111">
        <v>0</v>
      </c>
      <c r="D151" s="110" t="s">
        <v>634</v>
      </c>
      <c r="E151" s="6"/>
      <c r="G151" s="121" t="str">
        <f t="shared" si="7"/>
        <v>OK</v>
      </c>
      <c r="H151" s="121" t="str">
        <f t="shared" si="6"/>
        <v>OK</v>
      </c>
      <c r="I151" s="121" t="str">
        <f>IF(AND($C151&gt;0, NOT($C$247&gt;0)), "Row " &amp; ROW($C$247) &amp; " should be positive!", "OK")</f>
        <v>OK</v>
      </c>
    </row>
    <row r="152" spans="1:9" x14ac:dyDescent="0.2">
      <c r="A152" s="4" t="s">
        <v>13</v>
      </c>
      <c r="B152" s="5" t="s">
        <v>513</v>
      </c>
      <c r="C152" s="111">
        <v>0</v>
      </c>
      <c r="D152" s="110" t="s">
        <v>634</v>
      </c>
      <c r="E152" s="6"/>
      <c r="G152" s="121" t="str">
        <f t="shared" si="7"/>
        <v>OK</v>
      </c>
      <c r="H152" s="121" t="str">
        <f t="shared" si="6"/>
        <v>OK</v>
      </c>
      <c r="I152" s="121" t="str">
        <f>IF(AND($C152&gt;0, NOT($C$248&gt;0)), "Row " &amp; ROW($C$248) &amp; " should be positive!", "OK")</f>
        <v>OK</v>
      </c>
    </row>
    <row r="153" spans="1:9" x14ac:dyDescent="0.2">
      <c r="A153" s="4" t="s">
        <v>1</v>
      </c>
      <c r="B153" s="5" t="s">
        <v>514</v>
      </c>
      <c r="C153" s="111">
        <v>0</v>
      </c>
      <c r="D153" s="110" t="s">
        <v>634</v>
      </c>
      <c r="E153" s="6"/>
      <c r="G153" s="121" t="str">
        <f t="shared" si="7"/>
        <v>OK</v>
      </c>
      <c r="H153" s="121" t="str">
        <f t="shared" si="6"/>
        <v>OK</v>
      </c>
      <c r="I153" s="121" t="str">
        <f>IF(AND($C153&gt;0, NOT($C$249&gt;0)), "Row " &amp; ROW($C$249) &amp; " should be positive!", "OK")</f>
        <v>OK</v>
      </c>
    </row>
    <row r="154" spans="1:9" x14ac:dyDescent="0.2">
      <c r="A154" s="4" t="s">
        <v>12</v>
      </c>
      <c r="B154" s="5" t="s">
        <v>514</v>
      </c>
      <c r="C154" s="111">
        <v>0</v>
      </c>
      <c r="D154" s="110" t="s">
        <v>634</v>
      </c>
      <c r="E154" s="6"/>
      <c r="G154" s="121" t="str">
        <f t="shared" si="7"/>
        <v>OK</v>
      </c>
      <c r="H154" s="121" t="str">
        <f t="shared" si="6"/>
        <v>OK</v>
      </c>
      <c r="I154" s="121" t="str">
        <f>IF(AND($C154&gt;0, NOT($C$250&gt;0)), "Row " &amp; ROW($C$250) &amp; " should be positive!", "OK")</f>
        <v>OK</v>
      </c>
    </row>
    <row r="155" spans="1:9" x14ac:dyDescent="0.2">
      <c r="A155" s="4" t="s">
        <v>13</v>
      </c>
      <c r="B155" s="5" t="s">
        <v>514</v>
      </c>
      <c r="C155" s="111">
        <v>0</v>
      </c>
      <c r="D155" s="110" t="s">
        <v>634</v>
      </c>
      <c r="E155" s="6"/>
      <c r="G155" s="121" t="str">
        <f t="shared" si="7"/>
        <v>OK</v>
      </c>
      <c r="H155" s="121" t="str">
        <f t="shared" si="6"/>
        <v>OK</v>
      </c>
      <c r="I155" s="121" t="str">
        <f>IF(AND($C155&gt;0, NOT($C$251&gt;0)), "Row " &amp; ROW($C$251) &amp; " should be positive!", "OK")</f>
        <v>OK</v>
      </c>
    </row>
    <row r="156" spans="1:9" x14ac:dyDescent="0.2">
      <c r="A156" s="4" t="s">
        <v>1</v>
      </c>
      <c r="B156" s="5" t="s">
        <v>515</v>
      </c>
      <c r="C156" s="111">
        <v>0</v>
      </c>
      <c r="D156" s="110" t="s">
        <v>634</v>
      </c>
      <c r="E156" s="6"/>
      <c r="G156" s="121" t="str">
        <f t="shared" si="7"/>
        <v>OK</v>
      </c>
      <c r="H156" s="121" t="str">
        <f t="shared" si="6"/>
        <v>OK</v>
      </c>
      <c r="I156" s="121" t="str">
        <f>IF(AND($C156&gt;0, NOT($C$252&gt;0)), "Row " &amp; ROW($C$252) &amp; " should be positive!", "OK")</f>
        <v>OK</v>
      </c>
    </row>
    <row r="157" spans="1:9" x14ac:dyDescent="0.2">
      <c r="A157" s="4" t="s">
        <v>12</v>
      </c>
      <c r="B157" s="5" t="s">
        <v>515</v>
      </c>
      <c r="C157" s="111">
        <v>0</v>
      </c>
      <c r="D157" s="110" t="s">
        <v>634</v>
      </c>
      <c r="E157" s="6"/>
      <c r="G157" s="121" t="str">
        <f t="shared" si="7"/>
        <v>OK</v>
      </c>
      <c r="H157" s="121" t="str">
        <f t="shared" si="6"/>
        <v>OK</v>
      </c>
      <c r="I157" s="121" t="str">
        <f>IF(AND($C157&gt;0, NOT($C$253&gt;0)), "Row " &amp; ROW($C$253) &amp; " should be positive!", "OK")</f>
        <v>OK</v>
      </c>
    </row>
    <row r="158" spans="1:9" x14ac:dyDescent="0.2">
      <c r="A158" s="4" t="s">
        <v>13</v>
      </c>
      <c r="B158" s="5" t="s">
        <v>515</v>
      </c>
      <c r="C158" s="111">
        <v>0</v>
      </c>
      <c r="D158" s="110" t="s">
        <v>634</v>
      </c>
      <c r="E158" s="6"/>
      <c r="G158" s="121" t="str">
        <f t="shared" si="7"/>
        <v>OK</v>
      </c>
      <c r="H158" s="121" t="str">
        <f t="shared" ref="H158:H189" si="8">IF(AND($C158&gt;0, $D158= "NA"), "Flag should be OK", "OK")</f>
        <v>OK</v>
      </c>
      <c r="I158" s="121" t="str">
        <f>IF(AND($C158&gt;0, NOT($C$254&gt;0)), "Row " &amp; ROW($C$254) &amp; " should be positive!", "OK")</f>
        <v>OK</v>
      </c>
    </row>
    <row r="159" spans="1:9" x14ac:dyDescent="0.2">
      <c r="A159" s="4" t="s">
        <v>1</v>
      </c>
      <c r="B159" s="5" t="s">
        <v>516</v>
      </c>
      <c r="C159" s="111">
        <v>0</v>
      </c>
      <c r="D159" s="110" t="s">
        <v>634</v>
      </c>
      <c r="E159" s="6"/>
      <c r="G159" s="121" t="str">
        <f t="shared" si="7"/>
        <v>OK</v>
      </c>
      <c r="H159" s="121" t="str">
        <f t="shared" si="8"/>
        <v>OK</v>
      </c>
      <c r="I159" s="121" t="str">
        <f>IF(AND($C159&gt;0, NOT($C$255&gt;0)), "Row " &amp; ROW($C$255) &amp; " should be positive!", "OK")</f>
        <v>OK</v>
      </c>
    </row>
    <row r="160" spans="1:9" x14ac:dyDescent="0.2">
      <c r="A160" s="4" t="s">
        <v>12</v>
      </c>
      <c r="B160" s="5" t="s">
        <v>516</v>
      </c>
      <c r="C160" s="111">
        <v>0</v>
      </c>
      <c r="D160" s="110" t="s">
        <v>634</v>
      </c>
      <c r="E160" s="6"/>
      <c r="G160" s="121" t="str">
        <f t="shared" si="7"/>
        <v>OK</v>
      </c>
      <c r="H160" s="121" t="str">
        <f t="shared" si="8"/>
        <v>OK</v>
      </c>
      <c r="I160" s="121" t="str">
        <f>IF(AND($C160&gt;0, NOT($C$256&gt;0)), "Row " &amp; ROW($C$256) &amp; " should be positive!", "OK")</f>
        <v>OK</v>
      </c>
    </row>
    <row r="161" spans="1:9" x14ac:dyDescent="0.2">
      <c r="A161" s="4" t="s">
        <v>13</v>
      </c>
      <c r="B161" s="5" t="s">
        <v>516</v>
      </c>
      <c r="C161" s="111">
        <v>0</v>
      </c>
      <c r="D161" s="110" t="s">
        <v>634</v>
      </c>
      <c r="E161" s="6"/>
      <c r="G161" s="121" t="str">
        <f t="shared" si="7"/>
        <v>OK</v>
      </c>
      <c r="H161" s="121" t="str">
        <f t="shared" si="8"/>
        <v>OK</v>
      </c>
      <c r="I161" s="121" t="str">
        <f>IF(AND($C161&gt;0, NOT($C$257&gt;0)), "Row " &amp; ROW($C$257) &amp; " should be positive!", "OK")</f>
        <v>OK</v>
      </c>
    </row>
    <row r="162" spans="1:9" x14ac:dyDescent="0.2">
      <c r="A162" s="4" t="s">
        <v>1</v>
      </c>
      <c r="B162" s="5" t="s">
        <v>517</v>
      </c>
      <c r="C162" s="111">
        <v>0</v>
      </c>
      <c r="D162" s="110" t="s">
        <v>634</v>
      </c>
      <c r="E162" s="6"/>
      <c r="G162" s="121" t="str">
        <f t="shared" si="7"/>
        <v>OK</v>
      </c>
      <c r="H162" s="121" t="str">
        <f t="shared" si="8"/>
        <v>OK</v>
      </c>
      <c r="I162" s="121" t="str">
        <f>IF(AND($C162&gt;0, NOT($C$258&gt;0)), "Row " &amp; ROW($C$258) &amp; " should be positive!", "OK")</f>
        <v>OK</v>
      </c>
    </row>
    <row r="163" spans="1:9" x14ac:dyDescent="0.2">
      <c r="A163" s="4" t="s">
        <v>12</v>
      </c>
      <c r="B163" s="5" t="s">
        <v>517</v>
      </c>
      <c r="C163" s="111">
        <v>0</v>
      </c>
      <c r="D163" s="110" t="s">
        <v>634</v>
      </c>
      <c r="E163" s="6"/>
      <c r="G163" s="121" t="str">
        <f t="shared" si="7"/>
        <v>OK</v>
      </c>
      <c r="H163" s="121" t="str">
        <f t="shared" si="8"/>
        <v>OK</v>
      </c>
      <c r="I163" s="121" t="str">
        <f>IF(AND($C163&gt;0, NOT($C$259&gt;0)), "Row " &amp; ROW($C$259) &amp; " should be positive!", "OK")</f>
        <v>OK</v>
      </c>
    </row>
    <row r="164" spans="1:9" x14ac:dyDescent="0.2">
      <c r="A164" s="4" t="s">
        <v>13</v>
      </c>
      <c r="B164" s="5" t="s">
        <v>517</v>
      </c>
      <c r="C164" s="111">
        <v>0</v>
      </c>
      <c r="D164" s="110" t="s">
        <v>634</v>
      </c>
      <c r="E164" s="6"/>
      <c r="G164" s="121" t="str">
        <f t="shared" si="7"/>
        <v>OK</v>
      </c>
      <c r="H164" s="121" t="str">
        <f t="shared" si="8"/>
        <v>OK</v>
      </c>
      <c r="I164" s="121" t="str">
        <f>IF(AND($C164&gt;0, NOT($C$260&gt;0)), "Row " &amp; ROW($C$260) &amp; " should be positive!", "OK")</f>
        <v>OK</v>
      </c>
    </row>
    <row r="165" spans="1:9" x14ac:dyDescent="0.2">
      <c r="A165" s="4" t="s">
        <v>1</v>
      </c>
      <c r="B165" s="5" t="s">
        <v>518</v>
      </c>
      <c r="C165" s="111">
        <v>0</v>
      </c>
      <c r="D165" s="110" t="s">
        <v>634</v>
      </c>
      <c r="E165" s="6"/>
      <c r="G165" s="121" t="str">
        <f t="shared" si="7"/>
        <v>OK</v>
      </c>
      <c r="H165" s="121" t="str">
        <f t="shared" si="8"/>
        <v>OK</v>
      </c>
      <c r="I165" s="121" t="str">
        <f>IF(AND($C165&gt;0, NOT($C$261&gt;0)), "Row " &amp; ROW($C$261) &amp; " should be positive!", "OK")</f>
        <v>OK</v>
      </c>
    </row>
    <row r="166" spans="1:9" x14ac:dyDescent="0.2">
      <c r="A166" s="4" t="s">
        <v>12</v>
      </c>
      <c r="B166" s="5" t="s">
        <v>518</v>
      </c>
      <c r="C166" s="111">
        <v>0</v>
      </c>
      <c r="D166" s="110" t="s">
        <v>634</v>
      </c>
      <c r="E166" s="6"/>
      <c r="G166" s="121" t="str">
        <f t="shared" si="7"/>
        <v>OK</v>
      </c>
      <c r="H166" s="121" t="str">
        <f t="shared" si="8"/>
        <v>OK</v>
      </c>
      <c r="I166" s="121" t="str">
        <f>IF(AND($C166&gt;0, NOT($C$262&gt;0)), "Row " &amp; ROW($C$262) &amp; " should be positive!", "OK")</f>
        <v>OK</v>
      </c>
    </row>
    <row r="167" spans="1:9" x14ac:dyDescent="0.2">
      <c r="A167" s="4" t="s">
        <v>13</v>
      </c>
      <c r="B167" s="5" t="s">
        <v>518</v>
      </c>
      <c r="C167" s="111">
        <v>0</v>
      </c>
      <c r="D167" s="110" t="s">
        <v>634</v>
      </c>
      <c r="E167" s="6"/>
      <c r="G167" s="121" t="str">
        <f t="shared" si="7"/>
        <v>OK</v>
      </c>
      <c r="H167" s="121" t="str">
        <f t="shared" si="8"/>
        <v>OK</v>
      </c>
      <c r="I167" s="121" t="str">
        <f>IF(AND($C167&gt;0, NOT($C$263&gt;0)), "Row " &amp; ROW($C$263) &amp; " should be positive!", "OK")</f>
        <v>OK</v>
      </c>
    </row>
    <row r="168" spans="1:9" x14ac:dyDescent="0.2">
      <c r="A168" s="4" t="s">
        <v>1</v>
      </c>
      <c r="B168" s="5" t="s">
        <v>519</v>
      </c>
      <c r="C168" s="111">
        <v>0</v>
      </c>
      <c r="D168" s="110" t="s">
        <v>634</v>
      </c>
      <c r="E168" s="6"/>
      <c r="G168" s="121" t="str">
        <f t="shared" si="7"/>
        <v>OK</v>
      </c>
      <c r="H168" s="121" t="str">
        <f t="shared" si="8"/>
        <v>OK</v>
      </c>
      <c r="I168" s="121" t="str">
        <f>IF(AND($C168&gt;0, NOT($C$264&gt;0)), "Row " &amp; ROW($C$264) &amp; " should be positive!", "OK")</f>
        <v>OK</v>
      </c>
    </row>
    <row r="169" spans="1:9" x14ac:dyDescent="0.2">
      <c r="A169" s="4" t="s">
        <v>12</v>
      </c>
      <c r="B169" s="5" t="s">
        <v>519</v>
      </c>
      <c r="C169" s="111">
        <v>0</v>
      </c>
      <c r="D169" s="110" t="s">
        <v>634</v>
      </c>
      <c r="E169" s="6"/>
      <c r="G169" s="121" t="str">
        <f t="shared" si="7"/>
        <v>OK</v>
      </c>
      <c r="H169" s="121" t="str">
        <f t="shared" si="8"/>
        <v>OK</v>
      </c>
      <c r="I169" s="121" t="str">
        <f>IF(AND($C169&gt;0, NOT($C$265&gt;0)), "Row " &amp; ROW($C$265) &amp; " should be positive!", "OK")</f>
        <v>OK</v>
      </c>
    </row>
    <row r="170" spans="1:9" x14ac:dyDescent="0.2">
      <c r="A170" s="4" t="s">
        <v>13</v>
      </c>
      <c r="B170" s="5" t="s">
        <v>519</v>
      </c>
      <c r="C170" s="111">
        <v>0</v>
      </c>
      <c r="D170" s="110" t="s">
        <v>634</v>
      </c>
      <c r="E170" s="6"/>
      <c r="G170" s="121" t="str">
        <f t="shared" si="7"/>
        <v>OK</v>
      </c>
      <c r="H170" s="121" t="str">
        <f t="shared" si="8"/>
        <v>OK</v>
      </c>
      <c r="I170" s="121" t="str">
        <f>IF(AND($C170&gt;0, NOT($C$266&gt;0)), "Row " &amp; ROW($C$266) &amp; " should be positive!", "OK")</f>
        <v>OK</v>
      </c>
    </row>
    <row r="171" spans="1:9" x14ac:dyDescent="0.2">
      <c r="A171" s="4" t="s">
        <v>1</v>
      </c>
      <c r="B171" s="5" t="s">
        <v>520</v>
      </c>
      <c r="C171" s="111">
        <v>0</v>
      </c>
      <c r="D171" s="110" t="s">
        <v>634</v>
      </c>
      <c r="E171" s="6"/>
      <c r="G171" s="121" t="str">
        <f t="shared" si="7"/>
        <v>OK</v>
      </c>
      <c r="H171" s="121" t="str">
        <f t="shared" si="8"/>
        <v>OK</v>
      </c>
      <c r="I171" s="121" t="str">
        <f>IF(AND($C171&gt;0, NOT($C$267&gt;0)), "Row " &amp; ROW($C$267) &amp; " should be positive!", "OK")</f>
        <v>OK</v>
      </c>
    </row>
    <row r="172" spans="1:9" x14ac:dyDescent="0.2">
      <c r="A172" s="4" t="s">
        <v>12</v>
      </c>
      <c r="B172" s="5" t="s">
        <v>520</v>
      </c>
      <c r="C172" s="111">
        <v>0</v>
      </c>
      <c r="D172" s="110" t="s">
        <v>634</v>
      </c>
      <c r="E172" s="6"/>
      <c r="G172" s="121" t="str">
        <f t="shared" si="7"/>
        <v>OK</v>
      </c>
      <c r="H172" s="121" t="str">
        <f t="shared" si="8"/>
        <v>OK</v>
      </c>
      <c r="I172" s="121" t="str">
        <f>IF(AND($C172&gt;0, NOT($C$268&gt;0)), "Row " &amp; ROW($C$268) &amp; " should be positive!", "OK")</f>
        <v>OK</v>
      </c>
    </row>
    <row r="173" spans="1:9" x14ac:dyDescent="0.2">
      <c r="A173" s="4" t="s">
        <v>13</v>
      </c>
      <c r="B173" s="5" t="s">
        <v>520</v>
      </c>
      <c r="C173" s="111">
        <v>0</v>
      </c>
      <c r="D173" s="110" t="s">
        <v>634</v>
      </c>
      <c r="E173" s="6"/>
      <c r="G173" s="121" t="str">
        <f t="shared" si="7"/>
        <v>OK</v>
      </c>
      <c r="H173" s="121" t="str">
        <f t="shared" si="8"/>
        <v>OK</v>
      </c>
      <c r="I173" s="121" t="str">
        <f>IF(AND($C173&gt;0, NOT($C$269&gt;0)), "Row " &amp; ROW($C$269) &amp; " should be positive!", "OK")</f>
        <v>OK</v>
      </c>
    </row>
    <row r="174" spans="1:9" x14ac:dyDescent="0.2">
      <c r="A174" s="4" t="s">
        <v>1</v>
      </c>
      <c r="B174" s="5" t="s">
        <v>1020</v>
      </c>
      <c r="C174" s="111">
        <v>0</v>
      </c>
      <c r="D174" s="110" t="s">
        <v>634</v>
      </c>
      <c r="E174" s="6"/>
      <c r="G174" s="121" t="str">
        <f t="shared" si="7"/>
        <v>OK</v>
      </c>
      <c r="H174" s="121" t="str">
        <f t="shared" si="8"/>
        <v>OK</v>
      </c>
      <c r="I174" s="121" t="str">
        <f>IF(AND($C174&gt;0, NOT($C$270&gt;0)), "Row " &amp; ROW($C$270) &amp; " should be positive!", "OK")</f>
        <v>OK</v>
      </c>
    </row>
    <row r="175" spans="1:9" x14ac:dyDescent="0.2">
      <c r="A175" s="4" t="s">
        <v>12</v>
      </c>
      <c r="B175" s="5" t="s">
        <v>1020</v>
      </c>
      <c r="C175" s="111">
        <v>0</v>
      </c>
      <c r="D175" s="110" t="s">
        <v>634</v>
      </c>
      <c r="E175" s="6"/>
      <c r="G175" s="121" t="str">
        <f t="shared" si="7"/>
        <v>OK</v>
      </c>
      <c r="H175" s="121" t="str">
        <f t="shared" si="8"/>
        <v>OK</v>
      </c>
      <c r="I175" s="121" t="str">
        <f>IF(AND($C175&gt;0, NOT($C$271&gt;0)), "Row " &amp; ROW($C$271) &amp; " should be positive!", "OK")</f>
        <v>OK</v>
      </c>
    </row>
    <row r="176" spans="1:9" x14ac:dyDescent="0.2">
      <c r="A176" s="4" t="s">
        <v>13</v>
      </c>
      <c r="B176" s="5" t="s">
        <v>1020</v>
      </c>
      <c r="C176" s="111">
        <v>0</v>
      </c>
      <c r="D176" s="110" t="s">
        <v>634</v>
      </c>
      <c r="E176" s="6"/>
      <c r="G176" s="121" t="str">
        <f t="shared" si="7"/>
        <v>OK</v>
      </c>
      <c r="H176" s="121" t="str">
        <f t="shared" si="8"/>
        <v>OK</v>
      </c>
      <c r="I176" s="121" t="str">
        <f>IF(AND($C176&gt;0, NOT($C$272&gt;0)), "Row " &amp; ROW($C$272) &amp; " should be positive!", "OK")</f>
        <v>OK</v>
      </c>
    </row>
    <row r="177" spans="1:9" x14ac:dyDescent="0.2">
      <c r="A177" s="4" t="s">
        <v>1</v>
      </c>
      <c r="B177" s="5" t="s">
        <v>1025</v>
      </c>
      <c r="C177" s="111">
        <v>0</v>
      </c>
      <c r="D177" s="110" t="s">
        <v>634</v>
      </c>
      <c r="E177" s="6"/>
      <c r="G177" s="121" t="str">
        <f t="shared" si="7"/>
        <v>OK</v>
      </c>
      <c r="H177" s="121" t="str">
        <f t="shared" si="8"/>
        <v>OK</v>
      </c>
      <c r="I177" s="121" t="str">
        <f>IF(AND($C177&gt;0, NOT($C$273&gt;0)), "Row " &amp; ROW($C$273) &amp; " should be positive!", "OK")</f>
        <v>OK</v>
      </c>
    </row>
    <row r="178" spans="1:9" x14ac:dyDescent="0.2">
      <c r="A178" s="4" t="s">
        <v>12</v>
      </c>
      <c r="B178" s="5" t="s">
        <v>1025</v>
      </c>
      <c r="C178" s="111">
        <v>0</v>
      </c>
      <c r="D178" s="110" t="s">
        <v>634</v>
      </c>
      <c r="E178" s="6"/>
      <c r="G178" s="121" t="str">
        <f t="shared" si="7"/>
        <v>OK</v>
      </c>
      <c r="H178" s="121" t="str">
        <f t="shared" si="8"/>
        <v>OK</v>
      </c>
      <c r="I178" s="121" t="str">
        <f>IF(AND($C178&gt;0, NOT($C$274&gt;0)), "Row " &amp; ROW($C$274) &amp; " should be positive!", "OK")</f>
        <v>OK</v>
      </c>
    </row>
    <row r="179" spans="1:9" x14ac:dyDescent="0.2">
      <c r="A179" s="4" t="s">
        <v>13</v>
      </c>
      <c r="B179" s="5" t="s">
        <v>1025</v>
      </c>
      <c r="C179" s="111">
        <v>0</v>
      </c>
      <c r="D179" s="110" t="s">
        <v>634</v>
      </c>
      <c r="E179" s="6"/>
      <c r="G179" s="121" t="str">
        <f t="shared" si="7"/>
        <v>OK</v>
      </c>
      <c r="H179" s="121" t="str">
        <f t="shared" si="8"/>
        <v>OK</v>
      </c>
      <c r="I179" s="121" t="str">
        <f>IF(AND($C179&gt;0, NOT($C$275&gt;0)), "Row " &amp; ROW($C$275) &amp; " should be positive!", "OK")</f>
        <v>OK</v>
      </c>
    </row>
    <row r="180" spans="1:9" x14ac:dyDescent="0.2">
      <c r="A180" s="4" t="s">
        <v>1</v>
      </c>
      <c r="B180" s="5" t="s">
        <v>521</v>
      </c>
      <c r="C180" s="109">
        <f xml:space="preserve"> SUM($C$183, $C$195)</f>
        <v>0</v>
      </c>
      <c r="D180" s="110" t="s">
        <v>634</v>
      </c>
      <c r="E180" s="6"/>
      <c r="F180" s="122">
        <f>SUM($C$180) - SUM($C$183, $C$195)</f>
        <v>0</v>
      </c>
      <c r="G180" s="121" t="str">
        <f t="shared" si="7"/>
        <v>OK</v>
      </c>
      <c r="H180" s="121" t="str">
        <f t="shared" si="8"/>
        <v>OK</v>
      </c>
      <c r="I180" s="121" t="str">
        <f>IF(AND($C180&gt;0, NOT($C$276&gt;0)), "Row " &amp; ROW($C$276) &amp; " should be positive!", "OK")</f>
        <v>OK</v>
      </c>
    </row>
    <row r="181" spans="1:9" x14ac:dyDescent="0.2">
      <c r="A181" s="4" t="s">
        <v>12</v>
      </c>
      <c r="B181" s="5" t="s">
        <v>521</v>
      </c>
      <c r="C181" s="109">
        <f xml:space="preserve"> SUM($C$184, $C$196)</f>
        <v>0</v>
      </c>
      <c r="D181" s="110" t="s">
        <v>634</v>
      </c>
      <c r="E181" s="6"/>
      <c r="F181" s="122">
        <f>SUM($C$181) - SUM($C$184, $C$196)</f>
        <v>0</v>
      </c>
      <c r="G181" s="121" t="str">
        <f t="shared" si="7"/>
        <v>OK</v>
      </c>
      <c r="H181" s="121" t="str">
        <f t="shared" si="8"/>
        <v>OK</v>
      </c>
      <c r="I181" s="121" t="str">
        <f>IF(AND($C181&gt;0, NOT($C$277&gt;0)), "Row " &amp; ROW($C$277) &amp; " should be positive!", "OK")</f>
        <v>OK</v>
      </c>
    </row>
    <row r="182" spans="1:9" x14ac:dyDescent="0.2">
      <c r="A182" s="4" t="s">
        <v>13</v>
      </c>
      <c r="B182" s="5" t="s">
        <v>521</v>
      </c>
      <c r="C182" s="109">
        <f xml:space="preserve"> SUM($C$185, $C$197)</f>
        <v>0</v>
      </c>
      <c r="D182" s="110" t="s">
        <v>634</v>
      </c>
      <c r="E182" s="6"/>
      <c r="F182" s="122">
        <f>SUM($C$182) - SUM($C$185, $C$197)</f>
        <v>0</v>
      </c>
      <c r="G182" s="121" t="str">
        <f t="shared" si="7"/>
        <v>OK</v>
      </c>
      <c r="H182" s="121" t="str">
        <f t="shared" si="8"/>
        <v>OK</v>
      </c>
      <c r="I182" s="121" t="str">
        <f>IF(AND($C182&gt;0, NOT($C$278&gt;0)), "Row " &amp; ROW($C$278) &amp; " should be positive!", "OK")</f>
        <v>OK</v>
      </c>
    </row>
    <row r="183" spans="1:9" x14ac:dyDescent="0.2">
      <c r="A183" s="4" t="s">
        <v>1</v>
      </c>
      <c r="B183" s="5" t="s">
        <v>522</v>
      </c>
      <c r="C183" s="109">
        <f xml:space="preserve"> SUM($C$186, $C$189, $C$192)</f>
        <v>0</v>
      </c>
      <c r="D183" s="110" t="s">
        <v>634</v>
      </c>
      <c r="E183" s="6"/>
      <c r="F183" s="122">
        <f>SUM($C$183) - SUM($C$186, $C$189, $C$192)</f>
        <v>0</v>
      </c>
      <c r="G183" s="121" t="str">
        <f t="shared" si="7"/>
        <v>OK</v>
      </c>
      <c r="H183" s="121" t="str">
        <f t="shared" si="8"/>
        <v>OK</v>
      </c>
      <c r="I183" s="121" t="str">
        <f>IF(AND($C183&gt;0, NOT($C$279&gt;0)), "Row " &amp; ROW($C$279) &amp; " should be positive!", "OK")</f>
        <v>OK</v>
      </c>
    </row>
    <row r="184" spans="1:9" x14ac:dyDescent="0.2">
      <c r="A184" s="4" t="s">
        <v>12</v>
      </c>
      <c r="B184" s="5" t="s">
        <v>522</v>
      </c>
      <c r="C184" s="109">
        <f xml:space="preserve"> SUM($C$187, $C$190, $C$193)</f>
        <v>0</v>
      </c>
      <c r="D184" s="110" t="s">
        <v>634</v>
      </c>
      <c r="E184" s="6"/>
      <c r="F184" s="122">
        <f>SUM($C$184) - SUM($C$187, $C$190, $C$193)</f>
        <v>0</v>
      </c>
      <c r="G184" s="121" t="str">
        <f t="shared" si="7"/>
        <v>OK</v>
      </c>
      <c r="H184" s="121" t="str">
        <f t="shared" si="8"/>
        <v>OK</v>
      </c>
      <c r="I184" s="121" t="str">
        <f>IF(AND($C184&gt;0, NOT($C$280&gt;0)), "Row " &amp; ROW($C$280) &amp; " should be positive!", "OK")</f>
        <v>OK</v>
      </c>
    </row>
    <row r="185" spans="1:9" x14ac:dyDescent="0.2">
      <c r="A185" s="4" t="s">
        <v>13</v>
      </c>
      <c r="B185" s="5" t="s">
        <v>522</v>
      </c>
      <c r="C185" s="109">
        <f xml:space="preserve"> SUM($C$188, $C$191, $C$194)</f>
        <v>0</v>
      </c>
      <c r="D185" s="110" t="s">
        <v>634</v>
      </c>
      <c r="E185" s="6"/>
      <c r="F185" s="122">
        <f>SUM($C$185) - SUM($C$188, $C$191, $C$194)</f>
        <v>0</v>
      </c>
      <c r="G185" s="121" t="str">
        <f t="shared" si="7"/>
        <v>OK</v>
      </c>
      <c r="H185" s="121" t="str">
        <f t="shared" si="8"/>
        <v>OK</v>
      </c>
      <c r="I185" s="121" t="str">
        <f>IF(AND($C185&gt;0, NOT($C$281&gt;0)), "Row " &amp; ROW($C$281) &amp; " should be positive!", "OK")</f>
        <v>OK</v>
      </c>
    </row>
    <row r="186" spans="1:9" x14ac:dyDescent="0.2">
      <c r="A186" s="4" t="s">
        <v>1</v>
      </c>
      <c r="B186" s="5" t="s">
        <v>523</v>
      </c>
      <c r="C186" s="111">
        <v>0</v>
      </c>
      <c r="D186" s="110" t="s">
        <v>634</v>
      </c>
      <c r="E186" s="6"/>
      <c r="G186" s="121" t="str">
        <f t="shared" si="7"/>
        <v>OK</v>
      </c>
      <c r="H186" s="121" t="str">
        <f t="shared" si="8"/>
        <v>OK</v>
      </c>
      <c r="I186" s="121" t="str">
        <f>IF(AND($C186&gt;0, NOT($C$282&gt;0)), "Row " &amp; ROW($C$282) &amp; " should be positive!", "OK")</f>
        <v>OK</v>
      </c>
    </row>
    <row r="187" spans="1:9" x14ac:dyDescent="0.2">
      <c r="A187" s="4" t="s">
        <v>12</v>
      </c>
      <c r="B187" s="5" t="s">
        <v>523</v>
      </c>
      <c r="C187" s="111">
        <v>0</v>
      </c>
      <c r="D187" s="110" t="s">
        <v>634</v>
      </c>
      <c r="E187" s="6"/>
      <c r="G187" s="121" t="str">
        <f t="shared" si="7"/>
        <v>OK</v>
      </c>
      <c r="H187" s="121" t="str">
        <f t="shared" si="8"/>
        <v>OK</v>
      </c>
      <c r="I187" s="121" t="str">
        <f>IF(AND($C187&gt;0, NOT($C$283&gt;0)), "Row " &amp; ROW($C$283) &amp; " should be positive!", "OK")</f>
        <v>OK</v>
      </c>
    </row>
    <row r="188" spans="1:9" x14ac:dyDescent="0.2">
      <c r="A188" s="4" t="s">
        <v>13</v>
      </c>
      <c r="B188" s="5" t="s">
        <v>523</v>
      </c>
      <c r="C188" s="111">
        <v>0</v>
      </c>
      <c r="D188" s="110" t="s">
        <v>634</v>
      </c>
      <c r="E188" s="6"/>
      <c r="G188" s="121" t="str">
        <f t="shared" si="7"/>
        <v>OK</v>
      </c>
      <c r="H188" s="121" t="str">
        <f t="shared" si="8"/>
        <v>OK</v>
      </c>
      <c r="I188" s="121" t="str">
        <f>IF(AND($C188&gt;0, NOT($C$284&gt;0)), "Row " &amp; ROW($C$284) &amp; " should be positive!", "OK")</f>
        <v>OK</v>
      </c>
    </row>
    <row r="189" spans="1:9" x14ac:dyDescent="0.2">
      <c r="A189" s="4" t="s">
        <v>1</v>
      </c>
      <c r="B189" s="5" t="s">
        <v>524</v>
      </c>
      <c r="C189" s="111">
        <v>0</v>
      </c>
      <c r="D189" s="110" t="s">
        <v>634</v>
      </c>
      <c r="E189" s="6"/>
      <c r="G189" s="121" t="str">
        <f t="shared" si="7"/>
        <v>OK</v>
      </c>
      <c r="H189" s="121" t="str">
        <f t="shared" si="8"/>
        <v>OK</v>
      </c>
      <c r="I189" s="121" t="str">
        <f>IF(AND($C189&gt;0, NOT($C$285&gt;0)), "Row " &amp; ROW($C$285) &amp; " should be positive!", "OK")</f>
        <v>OK</v>
      </c>
    </row>
    <row r="190" spans="1:9" x14ac:dyDescent="0.2">
      <c r="A190" s="4" t="s">
        <v>12</v>
      </c>
      <c r="B190" s="5" t="s">
        <v>524</v>
      </c>
      <c r="C190" s="111">
        <v>0</v>
      </c>
      <c r="D190" s="110" t="s">
        <v>634</v>
      </c>
      <c r="E190" s="6"/>
      <c r="G190" s="121" t="str">
        <f t="shared" si="7"/>
        <v>OK</v>
      </c>
      <c r="H190" s="121" t="str">
        <f t="shared" ref="H190:H221" si="9">IF(AND($C190&gt;0, $D190= "NA"), "Flag should be OK", "OK")</f>
        <v>OK</v>
      </c>
      <c r="I190" s="121" t="str">
        <f>IF(AND($C190&gt;0, NOT($C$286&gt;0)), "Row " &amp; ROW($C$286) &amp; " should be positive!", "OK")</f>
        <v>OK</v>
      </c>
    </row>
    <row r="191" spans="1:9" x14ac:dyDescent="0.2">
      <c r="A191" s="4" t="s">
        <v>13</v>
      </c>
      <c r="B191" s="5" t="s">
        <v>524</v>
      </c>
      <c r="C191" s="111">
        <v>0</v>
      </c>
      <c r="D191" s="110" t="s">
        <v>634</v>
      </c>
      <c r="E191" s="6"/>
      <c r="G191" s="121" t="str">
        <f t="shared" si="7"/>
        <v>OK</v>
      </c>
      <c r="H191" s="121" t="str">
        <f t="shared" si="9"/>
        <v>OK</v>
      </c>
      <c r="I191" s="121" t="str">
        <f>IF(AND($C191&gt;0, NOT($C$287&gt;0)), "Row " &amp; ROW($C$287) &amp; " should be positive!", "OK")</f>
        <v>OK</v>
      </c>
    </row>
    <row r="192" spans="1:9" x14ac:dyDescent="0.2">
      <c r="A192" s="4" t="s">
        <v>1</v>
      </c>
      <c r="B192" s="5" t="s">
        <v>525</v>
      </c>
      <c r="C192" s="111">
        <v>0</v>
      </c>
      <c r="D192" s="110" t="s">
        <v>634</v>
      </c>
      <c r="E192" s="6"/>
      <c r="G192" s="121" t="str">
        <f t="shared" si="7"/>
        <v>OK</v>
      </c>
      <c r="H192" s="121" t="str">
        <f t="shared" si="9"/>
        <v>OK</v>
      </c>
      <c r="I192" s="121" t="str">
        <f>IF(AND($C192&gt;0, NOT($C$288&gt;0)), "Row " &amp; ROW($C$288) &amp; " should be positive!", "OK")</f>
        <v>OK</v>
      </c>
    </row>
    <row r="193" spans="1:9" x14ac:dyDescent="0.2">
      <c r="A193" s="4" t="s">
        <v>12</v>
      </c>
      <c r="B193" s="5" t="s">
        <v>525</v>
      </c>
      <c r="C193" s="111">
        <v>0</v>
      </c>
      <c r="D193" s="110" t="s">
        <v>634</v>
      </c>
      <c r="E193" s="6"/>
      <c r="G193" s="121" t="str">
        <f t="shared" si="7"/>
        <v>OK</v>
      </c>
      <c r="H193" s="121" t="str">
        <f t="shared" si="9"/>
        <v>OK</v>
      </c>
      <c r="I193" s="121" t="str">
        <f>IF(AND($C193&gt;0, NOT($C$289&gt;0)), "Row " &amp; ROW($C$289) &amp; " should be positive!", "OK")</f>
        <v>OK</v>
      </c>
    </row>
    <row r="194" spans="1:9" x14ac:dyDescent="0.2">
      <c r="A194" s="4" t="s">
        <v>13</v>
      </c>
      <c r="B194" s="5" t="s">
        <v>525</v>
      </c>
      <c r="C194" s="111">
        <v>0</v>
      </c>
      <c r="D194" s="110" t="s">
        <v>634</v>
      </c>
      <c r="E194" s="6"/>
      <c r="G194" s="121" t="str">
        <f t="shared" si="7"/>
        <v>OK</v>
      </c>
      <c r="H194" s="121" t="str">
        <f t="shared" si="9"/>
        <v>OK</v>
      </c>
      <c r="I194" s="121" t="str">
        <f>IF(AND($C194&gt;0, NOT($C$290&gt;0)), "Row " &amp; ROW($C$290) &amp; " should be positive!", "OK")</f>
        <v>OK</v>
      </c>
    </row>
    <row r="195" spans="1:9" x14ac:dyDescent="0.2">
      <c r="A195" s="4" t="s">
        <v>1</v>
      </c>
      <c r="B195" s="5" t="s">
        <v>526</v>
      </c>
      <c r="C195" s="109">
        <f xml:space="preserve"> SUM($C$207, $C$210, $C$213, $C$216, $C$219)</f>
        <v>0</v>
      </c>
      <c r="D195" s="110" t="s">
        <v>634</v>
      </c>
      <c r="E195" s="6"/>
      <c r="F195" s="122">
        <f>SUM($C$195) - SUM($C$198, $C$201, $C$204)</f>
        <v>0</v>
      </c>
      <c r="G195" s="121" t="str">
        <f t="shared" si="7"/>
        <v>OK</v>
      </c>
      <c r="H195" s="121" t="str">
        <f t="shared" si="9"/>
        <v>OK</v>
      </c>
      <c r="I195" s="121" t="str">
        <f>IF(AND($C195&gt;0, NOT($C$291&gt;0)), "Row " &amp; ROW($C$291) &amp; " should be positive!", "OK")</f>
        <v>OK</v>
      </c>
    </row>
    <row r="196" spans="1:9" x14ac:dyDescent="0.2">
      <c r="A196" s="4" t="s">
        <v>12</v>
      </c>
      <c r="B196" s="5" t="s">
        <v>526</v>
      </c>
      <c r="C196" s="109">
        <f xml:space="preserve"> SUM($C$208, $C$211, $C$214, $C$217, $C$220)</f>
        <v>0</v>
      </c>
      <c r="D196" s="110" t="s">
        <v>634</v>
      </c>
      <c r="E196" s="6"/>
      <c r="F196" s="122">
        <f>SUM($C$196) - SUM($C$199, $C$202, $C$205)</f>
        <v>0</v>
      </c>
      <c r="G196" s="121" t="str">
        <f t="shared" si="7"/>
        <v>OK</v>
      </c>
      <c r="H196" s="121" t="str">
        <f t="shared" si="9"/>
        <v>OK</v>
      </c>
      <c r="I196" s="121" t="str">
        <f>IF(AND($C196&gt;0, NOT($C$292&gt;0)), "Row " &amp; ROW($C$292) &amp; " should be positive!", "OK")</f>
        <v>OK</v>
      </c>
    </row>
    <row r="197" spans="1:9" x14ac:dyDescent="0.2">
      <c r="A197" s="4" t="s">
        <v>13</v>
      </c>
      <c r="B197" s="5" t="s">
        <v>526</v>
      </c>
      <c r="C197" s="109">
        <f xml:space="preserve"> SUM($C$209, $C$212, $C$215, $C$218, $C$221)</f>
        <v>0</v>
      </c>
      <c r="D197" s="110" t="s">
        <v>634</v>
      </c>
      <c r="E197" s="6"/>
      <c r="F197" s="122">
        <f>SUM($C$197) - SUM($C$200, $C$203, $C$206)</f>
        <v>0</v>
      </c>
      <c r="G197" s="121" t="str">
        <f t="shared" si="7"/>
        <v>OK</v>
      </c>
      <c r="H197" s="121" t="str">
        <f t="shared" si="9"/>
        <v>OK</v>
      </c>
      <c r="I197" s="121" t="str">
        <f>IF(AND($C197&gt;0, NOT($C$293&gt;0)), "Row " &amp; ROW($C$293) &amp; " should be positive!", "OK")</f>
        <v>OK</v>
      </c>
    </row>
    <row r="198" spans="1:9" x14ac:dyDescent="0.2">
      <c r="A198" s="4" t="s">
        <v>1</v>
      </c>
      <c r="B198" s="5" t="s">
        <v>527</v>
      </c>
      <c r="C198" s="111">
        <v>0</v>
      </c>
      <c r="D198" s="110" t="s">
        <v>634</v>
      </c>
      <c r="E198" s="6"/>
      <c r="F198" s="122">
        <f>SUM($C$195) - SUM($C$207, $C$210, $C$213, $C$216, $C$219)</f>
        <v>0</v>
      </c>
      <c r="G198" s="121" t="str">
        <f t="shared" ref="G198:G261" si="10">IF(OR(ISBLANK($C198), ISBLANK($D198)), "missing", "OK")</f>
        <v>OK</v>
      </c>
      <c r="H198" s="121" t="str">
        <f t="shared" si="9"/>
        <v>OK</v>
      </c>
      <c r="I198" s="121" t="str">
        <f>IF(AND($C198&gt;0, NOT($C$294&gt;0)), "Row " &amp; ROW($C$294) &amp; " should be positive!", "OK")</f>
        <v>OK</v>
      </c>
    </row>
    <row r="199" spans="1:9" x14ac:dyDescent="0.2">
      <c r="A199" s="4" t="s">
        <v>12</v>
      </c>
      <c r="B199" s="5" t="s">
        <v>527</v>
      </c>
      <c r="C199" s="111">
        <v>0</v>
      </c>
      <c r="D199" s="110" t="s">
        <v>634</v>
      </c>
      <c r="E199" s="6"/>
      <c r="F199" s="122">
        <f>SUM($C$196) - SUM($C$208, $C$211, $C$214, $C$217, $C$220)</f>
        <v>0</v>
      </c>
      <c r="G199" s="121" t="str">
        <f t="shared" si="10"/>
        <v>OK</v>
      </c>
      <c r="H199" s="121" t="str">
        <f t="shared" si="9"/>
        <v>OK</v>
      </c>
      <c r="I199" s="121" t="str">
        <f>IF(AND($C199&gt;0, NOT($C$295&gt;0)), "Row " &amp; ROW($C$295) &amp; " should be positive!", "OK")</f>
        <v>OK</v>
      </c>
    </row>
    <row r="200" spans="1:9" x14ac:dyDescent="0.2">
      <c r="A200" s="4" t="s">
        <v>13</v>
      </c>
      <c r="B200" s="5" t="s">
        <v>527</v>
      </c>
      <c r="C200" s="111">
        <v>0</v>
      </c>
      <c r="D200" s="110" t="s">
        <v>634</v>
      </c>
      <c r="E200" s="6"/>
      <c r="F200" s="122">
        <f>SUM($C$197) - SUM($C$209, $C$212, $C$215, $C$218, $C$221)</f>
        <v>0</v>
      </c>
      <c r="G200" s="121" t="str">
        <f t="shared" si="10"/>
        <v>OK</v>
      </c>
      <c r="H200" s="121" t="str">
        <f t="shared" si="9"/>
        <v>OK</v>
      </c>
      <c r="I200" s="121" t="str">
        <f>IF(AND($C200&gt;0, NOT($C$296&gt;0)), "Row " &amp; ROW($C$296) &amp; " should be positive!", "OK")</f>
        <v>OK</v>
      </c>
    </row>
    <row r="201" spans="1:9" x14ac:dyDescent="0.2">
      <c r="A201" s="4" t="s">
        <v>1</v>
      </c>
      <c r="B201" s="5" t="s">
        <v>528</v>
      </c>
      <c r="C201" s="111">
        <v>0</v>
      </c>
      <c r="D201" s="110" t="s">
        <v>634</v>
      </c>
      <c r="E201" s="6"/>
      <c r="G201" s="121" t="str">
        <f t="shared" si="10"/>
        <v>OK</v>
      </c>
      <c r="H201" s="121" t="str">
        <f t="shared" si="9"/>
        <v>OK</v>
      </c>
      <c r="I201" s="121" t="str">
        <f>IF(AND($C201&gt;0, NOT($C$297&gt;0)), "Row " &amp; ROW($C$297) &amp; " should be positive!", "OK")</f>
        <v>OK</v>
      </c>
    </row>
    <row r="202" spans="1:9" x14ac:dyDescent="0.2">
      <c r="A202" s="4" t="s">
        <v>12</v>
      </c>
      <c r="B202" s="5" t="s">
        <v>528</v>
      </c>
      <c r="C202" s="111">
        <v>0</v>
      </c>
      <c r="D202" s="110" t="s">
        <v>634</v>
      </c>
      <c r="E202" s="6"/>
      <c r="G202" s="121" t="str">
        <f t="shared" si="10"/>
        <v>OK</v>
      </c>
      <c r="H202" s="121" t="str">
        <f t="shared" si="9"/>
        <v>OK</v>
      </c>
      <c r="I202" s="121" t="str">
        <f>IF(AND($C202&gt;0, NOT($C$298&gt;0)), "Row " &amp; ROW($C$298) &amp; " should be positive!", "OK")</f>
        <v>OK</v>
      </c>
    </row>
    <row r="203" spans="1:9" x14ac:dyDescent="0.2">
      <c r="A203" s="4" t="s">
        <v>13</v>
      </c>
      <c r="B203" s="5" t="s">
        <v>528</v>
      </c>
      <c r="C203" s="111">
        <v>0</v>
      </c>
      <c r="D203" s="110" t="s">
        <v>634</v>
      </c>
      <c r="E203" s="6"/>
      <c r="G203" s="121" t="str">
        <f t="shared" si="10"/>
        <v>OK</v>
      </c>
      <c r="H203" s="121" t="str">
        <f t="shared" si="9"/>
        <v>OK</v>
      </c>
      <c r="I203" s="121" t="str">
        <f>IF(AND($C203&gt;0, NOT($C$299&gt;0)), "Row " &amp; ROW($C$299) &amp; " should be positive!", "OK")</f>
        <v>OK</v>
      </c>
    </row>
    <row r="204" spans="1:9" x14ac:dyDescent="0.2">
      <c r="A204" s="4" t="s">
        <v>1</v>
      </c>
      <c r="B204" s="5" t="s">
        <v>529</v>
      </c>
      <c r="C204" s="111">
        <v>0</v>
      </c>
      <c r="D204" s="110" t="s">
        <v>634</v>
      </c>
      <c r="E204" s="6"/>
      <c r="G204" s="121" t="str">
        <f t="shared" si="10"/>
        <v>OK</v>
      </c>
      <c r="H204" s="121" t="str">
        <f t="shared" si="9"/>
        <v>OK</v>
      </c>
      <c r="I204" s="121" t="str">
        <f>IF(AND($C204&gt;0, NOT($C$300&gt;0)), "Row " &amp; ROW($C$300) &amp; " should be positive!", "OK")</f>
        <v>OK</v>
      </c>
    </row>
    <row r="205" spans="1:9" x14ac:dyDescent="0.2">
      <c r="A205" s="4" t="s">
        <v>12</v>
      </c>
      <c r="B205" s="5" t="s">
        <v>529</v>
      </c>
      <c r="C205" s="111">
        <v>0</v>
      </c>
      <c r="D205" s="110" t="s">
        <v>634</v>
      </c>
      <c r="E205" s="6"/>
      <c r="G205" s="121" t="str">
        <f t="shared" si="10"/>
        <v>OK</v>
      </c>
      <c r="H205" s="121" t="str">
        <f t="shared" si="9"/>
        <v>OK</v>
      </c>
      <c r="I205" s="121" t="str">
        <f>IF(AND($C205&gt;0, NOT($C$301&gt;0)), "Row " &amp; ROW($C$301) &amp; " should be positive!", "OK")</f>
        <v>OK</v>
      </c>
    </row>
    <row r="206" spans="1:9" x14ac:dyDescent="0.2">
      <c r="A206" s="4" t="s">
        <v>13</v>
      </c>
      <c r="B206" s="5" t="s">
        <v>529</v>
      </c>
      <c r="C206" s="111">
        <v>0</v>
      </c>
      <c r="D206" s="110" t="s">
        <v>634</v>
      </c>
      <c r="E206" s="6"/>
      <c r="G206" s="121" t="str">
        <f t="shared" si="10"/>
        <v>OK</v>
      </c>
      <c r="H206" s="121" t="str">
        <f t="shared" si="9"/>
        <v>OK</v>
      </c>
      <c r="I206" s="121" t="str">
        <f>IF(AND($C206&gt;0, NOT($C$302&gt;0)), "Row " &amp; ROW($C$302) &amp; " should be positive!", "OK")</f>
        <v>OK</v>
      </c>
    </row>
    <row r="207" spans="1:9" x14ac:dyDescent="0.2">
      <c r="A207" s="4" t="s">
        <v>1</v>
      </c>
      <c r="B207" s="5" t="s">
        <v>530</v>
      </c>
      <c r="C207" s="111">
        <v>0</v>
      </c>
      <c r="D207" s="110" t="s">
        <v>634</v>
      </c>
      <c r="E207" s="6"/>
      <c r="G207" s="121" t="str">
        <f t="shared" si="10"/>
        <v>OK</v>
      </c>
      <c r="H207" s="121" t="str">
        <f t="shared" si="9"/>
        <v>OK</v>
      </c>
      <c r="I207" s="121" t="str">
        <f>IF(AND($C207&gt;0, NOT($C$303&gt;0)), "Row " &amp; ROW($C$303) &amp; " should be positive!", "OK")</f>
        <v>OK</v>
      </c>
    </row>
    <row r="208" spans="1:9" x14ac:dyDescent="0.2">
      <c r="A208" s="4" t="s">
        <v>12</v>
      </c>
      <c r="B208" s="5" t="s">
        <v>530</v>
      </c>
      <c r="C208" s="111">
        <v>0</v>
      </c>
      <c r="D208" s="110" t="s">
        <v>634</v>
      </c>
      <c r="E208" s="6"/>
      <c r="G208" s="121" t="str">
        <f t="shared" si="10"/>
        <v>OK</v>
      </c>
      <c r="H208" s="121" t="str">
        <f t="shared" si="9"/>
        <v>OK</v>
      </c>
      <c r="I208" s="121" t="str">
        <f>IF(AND($C208&gt;0, NOT($C$304&gt;0)), "Row " &amp; ROW($C$304) &amp; " should be positive!", "OK")</f>
        <v>OK</v>
      </c>
    </row>
    <row r="209" spans="1:9" x14ac:dyDescent="0.2">
      <c r="A209" s="4" t="s">
        <v>13</v>
      </c>
      <c r="B209" s="5" t="s">
        <v>530</v>
      </c>
      <c r="C209" s="111">
        <v>0</v>
      </c>
      <c r="D209" s="110" t="s">
        <v>634</v>
      </c>
      <c r="E209" s="6"/>
      <c r="G209" s="121" t="str">
        <f t="shared" si="10"/>
        <v>OK</v>
      </c>
      <c r="H209" s="121" t="str">
        <f t="shared" si="9"/>
        <v>OK</v>
      </c>
      <c r="I209" s="121" t="str">
        <f>IF(AND($C209&gt;0, NOT($C$305&gt;0)), "Row " &amp; ROW($C$305) &amp; " should be positive!", "OK")</f>
        <v>OK</v>
      </c>
    </row>
    <row r="210" spans="1:9" x14ac:dyDescent="0.2">
      <c r="A210" s="4" t="s">
        <v>1</v>
      </c>
      <c r="B210" s="5" t="s">
        <v>531</v>
      </c>
      <c r="C210" s="111">
        <v>0</v>
      </c>
      <c r="D210" s="110" t="s">
        <v>634</v>
      </c>
      <c r="E210" s="6"/>
      <c r="G210" s="121" t="str">
        <f t="shared" si="10"/>
        <v>OK</v>
      </c>
      <c r="H210" s="121" t="str">
        <f t="shared" si="9"/>
        <v>OK</v>
      </c>
      <c r="I210" s="121" t="str">
        <f>IF(AND($C210&gt;0, NOT($C$306&gt;0)), "Row " &amp; ROW($C$306) &amp; " should be positive!", "OK")</f>
        <v>OK</v>
      </c>
    </row>
    <row r="211" spans="1:9" x14ac:dyDescent="0.2">
      <c r="A211" s="4" t="s">
        <v>12</v>
      </c>
      <c r="B211" s="5" t="s">
        <v>531</v>
      </c>
      <c r="C211" s="111">
        <v>0</v>
      </c>
      <c r="D211" s="110" t="s">
        <v>634</v>
      </c>
      <c r="E211" s="6"/>
      <c r="G211" s="121" t="str">
        <f t="shared" si="10"/>
        <v>OK</v>
      </c>
      <c r="H211" s="121" t="str">
        <f t="shared" si="9"/>
        <v>OK</v>
      </c>
      <c r="I211" s="121" t="str">
        <f>IF(AND($C211&gt;0, NOT($C$307&gt;0)), "Row " &amp; ROW($C$307) &amp; " should be positive!", "OK")</f>
        <v>OK</v>
      </c>
    </row>
    <row r="212" spans="1:9" x14ac:dyDescent="0.2">
      <c r="A212" s="4" t="s">
        <v>13</v>
      </c>
      <c r="B212" s="5" t="s">
        <v>531</v>
      </c>
      <c r="C212" s="111">
        <v>0</v>
      </c>
      <c r="D212" s="110" t="s">
        <v>634</v>
      </c>
      <c r="E212" s="6"/>
      <c r="G212" s="121" t="str">
        <f t="shared" si="10"/>
        <v>OK</v>
      </c>
      <c r="H212" s="121" t="str">
        <f t="shared" si="9"/>
        <v>OK</v>
      </c>
      <c r="I212" s="121" t="str">
        <f>IF(AND($C212&gt;0, NOT($C$308&gt;0)), "Row " &amp; ROW($C$308) &amp; " should be positive!", "OK")</f>
        <v>OK</v>
      </c>
    </row>
    <row r="213" spans="1:9" x14ac:dyDescent="0.2">
      <c r="A213" s="4" t="s">
        <v>1</v>
      </c>
      <c r="B213" s="5" t="s">
        <v>532</v>
      </c>
      <c r="C213" s="111">
        <v>0</v>
      </c>
      <c r="D213" s="110" t="s">
        <v>634</v>
      </c>
      <c r="E213" s="6"/>
      <c r="G213" s="121" t="str">
        <f t="shared" si="10"/>
        <v>OK</v>
      </c>
      <c r="H213" s="121" t="str">
        <f t="shared" si="9"/>
        <v>OK</v>
      </c>
      <c r="I213" s="121" t="str">
        <f>IF(AND($C213&gt;0, NOT($C$309&gt;0)), "Row " &amp; ROW($C$309) &amp; " should be positive!", "OK")</f>
        <v>OK</v>
      </c>
    </row>
    <row r="214" spans="1:9" x14ac:dyDescent="0.2">
      <c r="A214" s="4" t="s">
        <v>12</v>
      </c>
      <c r="B214" s="5" t="s">
        <v>532</v>
      </c>
      <c r="C214" s="111">
        <v>0</v>
      </c>
      <c r="D214" s="110" t="s">
        <v>634</v>
      </c>
      <c r="E214" s="6"/>
      <c r="G214" s="121" t="str">
        <f t="shared" si="10"/>
        <v>OK</v>
      </c>
      <c r="H214" s="121" t="str">
        <f t="shared" si="9"/>
        <v>OK</v>
      </c>
      <c r="I214" s="121" t="str">
        <f>IF(AND($C214&gt;0, NOT($C$310&gt;0)), "Row " &amp; ROW($C$310) &amp; " should be positive!", "OK")</f>
        <v>OK</v>
      </c>
    </row>
    <row r="215" spans="1:9" x14ac:dyDescent="0.2">
      <c r="A215" s="4" t="s">
        <v>13</v>
      </c>
      <c r="B215" s="5" t="s">
        <v>532</v>
      </c>
      <c r="C215" s="111">
        <v>0</v>
      </c>
      <c r="D215" s="110" t="s">
        <v>634</v>
      </c>
      <c r="E215" s="6"/>
      <c r="G215" s="121" t="str">
        <f t="shared" si="10"/>
        <v>OK</v>
      </c>
      <c r="H215" s="121" t="str">
        <f t="shared" si="9"/>
        <v>OK</v>
      </c>
      <c r="I215" s="121" t="str">
        <f>IF(AND($C215&gt;0, NOT($C$311&gt;0)), "Row " &amp; ROW($C$311) &amp; " should be positive!", "OK")</f>
        <v>OK</v>
      </c>
    </row>
    <row r="216" spans="1:9" x14ac:dyDescent="0.2">
      <c r="A216" s="4" t="s">
        <v>1</v>
      </c>
      <c r="B216" s="5" t="s">
        <v>533</v>
      </c>
      <c r="C216" s="111">
        <v>0</v>
      </c>
      <c r="D216" s="110" t="s">
        <v>634</v>
      </c>
      <c r="E216" s="6"/>
      <c r="G216" s="121" t="str">
        <f t="shared" si="10"/>
        <v>OK</v>
      </c>
      <c r="H216" s="121" t="str">
        <f t="shared" si="9"/>
        <v>OK</v>
      </c>
      <c r="I216" s="121" t="str">
        <f>IF(AND($C216&gt;0, NOT($C$312&gt;0)), "Row " &amp; ROW($C$312) &amp; " should be positive!", "OK")</f>
        <v>OK</v>
      </c>
    </row>
    <row r="217" spans="1:9" x14ac:dyDescent="0.2">
      <c r="A217" s="4" t="s">
        <v>12</v>
      </c>
      <c r="B217" s="5" t="s">
        <v>533</v>
      </c>
      <c r="C217" s="111">
        <v>0</v>
      </c>
      <c r="D217" s="110" t="s">
        <v>634</v>
      </c>
      <c r="E217" s="6"/>
      <c r="G217" s="121" t="str">
        <f t="shared" si="10"/>
        <v>OK</v>
      </c>
      <c r="H217" s="121" t="str">
        <f t="shared" si="9"/>
        <v>OK</v>
      </c>
      <c r="I217" s="121" t="str">
        <f>IF(AND($C217&gt;0, NOT($C$313&gt;0)), "Row " &amp; ROW($C$313) &amp; " should be positive!", "OK")</f>
        <v>OK</v>
      </c>
    </row>
    <row r="218" spans="1:9" x14ac:dyDescent="0.2">
      <c r="A218" s="4" t="s">
        <v>13</v>
      </c>
      <c r="B218" s="5" t="s">
        <v>533</v>
      </c>
      <c r="C218" s="111">
        <v>0</v>
      </c>
      <c r="D218" s="110" t="s">
        <v>634</v>
      </c>
      <c r="E218" s="6"/>
      <c r="G218" s="121" t="str">
        <f t="shared" si="10"/>
        <v>OK</v>
      </c>
      <c r="H218" s="121" t="str">
        <f t="shared" si="9"/>
        <v>OK</v>
      </c>
      <c r="I218" s="121" t="str">
        <f>IF(AND($C218&gt;0, NOT($C$314&gt;0)), "Row " &amp; ROW($C$314) &amp; " should be positive!", "OK")</f>
        <v>OK</v>
      </c>
    </row>
    <row r="219" spans="1:9" x14ac:dyDescent="0.2">
      <c r="A219" s="4" t="s">
        <v>1</v>
      </c>
      <c r="B219" s="5" t="s">
        <v>1030</v>
      </c>
      <c r="C219" s="111">
        <v>0</v>
      </c>
      <c r="D219" s="110" t="s">
        <v>634</v>
      </c>
      <c r="E219" s="6"/>
      <c r="G219" s="121" t="str">
        <f t="shared" si="10"/>
        <v>OK</v>
      </c>
      <c r="H219" s="121" t="str">
        <f t="shared" si="9"/>
        <v>OK</v>
      </c>
      <c r="I219" s="121" t="str">
        <f>IF(AND($C219&gt;0, NOT($C$315&gt;0)), "Row " &amp; ROW($C$315) &amp; " should be positive!", "OK")</f>
        <v>OK</v>
      </c>
    </row>
    <row r="220" spans="1:9" x14ac:dyDescent="0.2">
      <c r="A220" s="4" t="s">
        <v>12</v>
      </c>
      <c r="B220" s="5" t="s">
        <v>1030</v>
      </c>
      <c r="C220" s="111">
        <v>0</v>
      </c>
      <c r="D220" s="110" t="s">
        <v>634</v>
      </c>
      <c r="E220" s="6"/>
      <c r="G220" s="121" t="str">
        <f t="shared" si="10"/>
        <v>OK</v>
      </c>
      <c r="H220" s="121" t="str">
        <f t="shared" si="9"/>
        <v>OK</v>
      </c>
      <c r="I220" s="121" t="str">
        <f>IF(AND($C220&gt;0, NOT($C$316&gt;0)), "Row " &amp; ROW($C$316) &amp; " should be positive!", "OK")</f>
        <v>OK</v>
      </c>
    </row>
    <row r="221" spans="1:9" x14ac:dyDescent="0.2">
      <c r="A221" s="4" t="s">
        <v>13</v>
      </c>
      <c r="B221" s="5" t="s">
        <v>1030</v>
      </c>
      <c r="C221" s="111">
        <v>0</v>
      </c>
      <c r="D221" s="110" t="s">
        <v>634</v>
      </c>
      <c r="E221" s="6"/>
      <c r="G221" s="121" t="str">
        <f t="shared" si="10"/>
        <v>OK</v>
      </c>
      <c r="H221" s="121" t="str">
        <f t="shared" si="9"/>
        <v>OK</v>
      </c>
      <c r="I221" s="121" t="str">
        <f>IF(AND($C221&gt;0, NOT($C$317&gt;0)), "Row " &amp; ROW($C$317) &amp; " should be positive!", "OK")</f>
        <v>OK</v>
      </c>
    </row>
    <row r="222" spans="1:9" x14ac:dyDescent="0.2">
      <c r="A222" s="4" t="s">
        <v>1</v>
      </c>
      <c r="B222" s="5" t="s">
        <v>534</v>
      </c>
      <c r="C222" s="112">
        <f xml:space="preserve"> SUM($C$225, $C$276)</f>
        <v>0</v>
      </c>
      <c r="D222" s="110" t="s">
        <v>634</v>
      </c>
      <c r="E222" s="6"/>
      <c r="F222" s="123">
        <f>SUM($C$222) - SUM($C$225, $C$276)</f>
        <v>0</v>
      </c>
      <c r="G222" s="121" t="str">
        <f t="shared" si="10"/>
        <v>OK</v>
      </c>
      <c r="H222" s="121" t="str">
        <f t="shared" ref="H222:H253" si="11">IF(AND($C222&gt;0, $D222= "NA"), "Flag should be OK", "OK")</f>
        <v>OK</v>
      </c>
      <c r="I222" s="121" t="str">
        <f>IF(AND($C222&gt;0, NOT($C$126&gt;0)), "Row " &amp; ROW($C$126) &amp; " should be positive!", "OK")</f>
        <v>OK</v>
      </c>
    </row>
    <row r="223" spans="1:9" x14ac:dyDescent="0.2">
      <c r="A223" s="4" t="s">
        <v>12</v>
      </c>
      <c r="B223" s="5" t="s">
        <v>534</v>
      </c>
      <c r="C223" s="112">
        <f xml:space="preserve"> SUM($C$226, $C$277)</f>
        <v>0</v>
      </c>
      <c r="D223" s="110" t="s">
        <v>634</v>
      </c>
      <c r="E223" s="6"/>
      <c r="F223" s="123">
        <f>SUM($C$223) - SUM($C$226, $C$277)</f>
        <v>0</v>
      </c>
      <c r="G223" s="121" t="str">
        <f t="shared" si="10"/>
        <v>OK</v>
      </c>
      <c r="H223" s="121" t="str">
        <f t="shared" si="11"/>
        <v>OK</v>
      </c>
      <c r="I223" s="121" t="str">
        <f>IF(AND($C223&gt;0, NOT($C$127&gt;0)), "Row " &amp; ROW($C$127) &amp; " should be positive!", "OK")</f>
        <v>OK</v>
      </c>
    </row>
    <row r="224" spans="1:9" x14ac:dyDescent="0.2">
      <c r="A224" s="4" t="s">
        <v>13</v>
      </c>
      <c r="B224" s="5" t="s">
        <v>534</v>
      </c>
      <c r="C224" s="112">
        <f xml:space="preserve"> SUM($C$227, $C$278)</f>
        <v>0</v>
      </c>
      <c r="D224" s="110" t="s">
        <v>634</v>
      </c>
      <c r="E224" s="6"/>
      <c r="F224" s="123">
        <f>SUM($C$224) - SUM($C$227, $C$278)</f>
        <v>0</v>
      </c>
      <c r="G224" s="121" t="str">
        <f t="shared" si="10"/>
        <v>OK</v>
      </c>
      <c r="H224" s="121" t="str">
        <f t="shared" si="11"/>
        <v>OK</v>
      </c>
      <c r="I224" s="121" t="str">
        <f>IF(AND($C224&gt;0, NOT($C$128&gt;0)), "Row " &amp; ROW($C$128) &amp; " should be positive!", "OK")</f>
        <v>OK</v>
      </c>
    </row>
    <row r="225" spans="1:9" x14ac:dyDescent="0.2">
      <c r="A225" s="4" t="s">
        <v>1</v>
      </c>
      <c r="B225" s="5" t="s">
        <v>535</v>
      </c>
      <c r="C225" s="112">
        <f xml:space="preserve"> SUM($C$228, $C$240)</f>
        <v>0</v>
      </c>
      <c r="D225" s="110" t="s">
        <v>634</v>
      </c>
      <c r="E225" s="6"/>
      <c r="F225" s="123">
        <f>SUM($C$225) - SUM($C$228, $C$240)</f>
        <v>0</v>
      </c>
      <c r="G225" s="121" t="str">
        <f t="shared" si="10"/>
        <v>OK</v>
      </c>
      <c r="H225" s="121" t="str">
        <f t="shared" si="11"/>
        <v>OK</v>
      </c>
      <c r="I225" s="121" t="str">
        <f>IF(AND($C225&gt;0, NOT($C$129&gt;0)), "Row " &amp; ROW($C$129) &amp; " should be positive!", "OK")</f>
        <v>OK</v>
      </c>
    </row>
    <row r="226" spans="1:9" x14ac:dyDescent="0.2">
      <c r="A226" s="4" t="s">
        <v>12</v>
      </c>
      <c r="B226" s="5" t="s">
        <v>535</v>
      </c>
      <c r="C226" s="112">
        <f xml:space="preserve"> SUM($C$229, $C$241)</f>
        <v>0</v>
      </c>
      <c r="D226" s="110" t="s">
        <v>634</v>
      </c>
      <c r="E226" s="6"/>
      <c r="F226" s="123">
        <f>SUM($C$226) - SUM($C$229, $C$241)</f>
        <v>0</v>
      </c>
      <c r="G226" s="121" t="str">
        <f t="shared" si="10"/>
        <v>OK</v>
      </c>
      <c r="H226" s="121" t="str">
        <f t="shared" si="11"/>
        <v>OK</v>
      </c>
      <c r="I226" s="121" t="str">
        <f>IF(AND($C226&gt;0, NOT($C$130&gt;0)), "Row " &amp; ROW($C$130) &amp; " should be positive!", "OK")</f>
        <v>OK</v>
      </c>
    </row>
    <row r="227" spans="1:9" x14ac:dyDescent="0.2">
      <c r="A227" s="4" t="s">
        <v>13</v>
      </c>
      <c r="B227" s="5" t="s">
        <v>535</v>
      </c>
      <c r="C227" s="112">
        <f xml:space="preserve"> SUM($C$230, $C$242)</f>
        <v>0</v>
      </c>
      <c r="D227" s="110" t="s">
        <v>634</v>
      </c>
      <c r="E227" s="6"/>
      <c r="F227" s="123">
        <f>SUM($C$227) - SUM($C$230, $C$242)</f>
        <v>0</v>
      </c>
      <c r="G227" s="121" t="str">
        <f t="shared" si="10"/>
        <v>OK</v>
      </c>
      <c r="H227" s="121" t="str">
        <f t="shared" si="11"/>
        <v>OK</v>
      </c>
      <c r="I227" s="121" t="str">
        <f>IF(AND($C227&gt;0, NOT($C$131&gt;0)), "Row " &amp; ROW($C$131) &amp; " should be positive!", "OK")</f>
        <v>OK</v>
      </c>
    </row>
    <row r="228" spans="1:9" x14ac:dyDescent="0.2">
      <c r="A228" s="4" t="s">
        <v>1</v>
      </c>
      <c r="B228" s="5" t="s">
        <v>536</v>
      </c>
      <c r="C228" s="112">
        <f xml:space="preserve"> SUM($C$231, $C$234, $C$237)</f>
        <v>0</v>
      </c>
      <c r="D228" s="110" t="s">
        <v>634</v>
      </c>
      <c r="E228" s="6"/>
      <c r="F228" s="123">
        <f>SUM($C$228) - SUM($C$231, $C$234, $C$237)</f>
        <v>0</v>
      </c>
      <c r="G228" s="121" t="str">
        <f t="shared" si="10"/>
        <v>OK</v>
      </c>
      <c r="H228" s="121" t="str">
        <f t="shared" si="11"/>
        <v>OK</v>
      </c>
      <c r="I228" s="121" t="str">
        <f>IF(AND($C228&gt;0, NOT($C$132&gt;0)), "Row " &amp; ROW($C$132) &amp; " should be positive!", "OK")</f>
        <v>OK</v>
      </c>
    </row>
    <row r="229" spans="1:9" x14ac:dyDescent="0.2">
      <c r="A229" s="4" t="s">
        <v>12</v>
      </c>
      <c r="B229" s="5" t="s">
        <v>536</v>
      </c>
      <c r="C229" s="112">
        <f xml:space="preserve"> SUM($C$232, $C$235, $C$238)</f>
        <v>0</v>
      </c>
      <c r="D229" s="110" t="s">
        <v>634</v>
      </c>
      <c r="E229" s="6"/>
      <c r="F229" s="123">
        <f>SUM($C$229) - SUM($C$232, $C$235, $C$238)</f>
        <v>0</v>
      </c>
      <c r="G229" s="121" t="str">
        <f t="shared" si="10"/>
        <v>OK</v>
      </c>
      <c r="H229" s="121" t="str">
        <f t="shared" si="11"/>
        <v>OK</v>
      </c>
      <c r="I229" s="121" t="str">
        <f>IF(AND($C229&gt;0, NOT($C$133&gt;0)), "Row " &amp; ROW($C$133) &amp; " should be positive!", "OK")</f>
        <v>OK</v>
      </c>
    </row>
    <row r="230" spans="1:9" x14ac:dyDescent="0.2">
      <c r="A230" s="4" t="s">
        <v>13</v>
      </c>
      <c r="B230" s="5" t="s">
        <v>536</v>
      </c>
      <c r="C230" s="112">
        <f xml:space="preserve"> SUM($C$233, $C$236, $C$239)</f>
        <v>0</v>
      </c>
      <c r="D230" s="110" t="s">
        <v>634</v>
      </c>
      <c r="E230" s="6"/>
      <c r="F230" s="123">
        <f>SUM($C$230) - SUM($C$233, $C$236, $C$239)</f>
        <v>0</v>
      </c>
      <c r="G230" s="121" t="str">
        <f t="shared" si="10"/>
        <v>OK</v>
      </c>
      <c r="H230" s="121" t="str">
        <f t="shared" si="11"/>
        <v>OK</v>
      </c>
      <c r="I230" s="121" t="str">
        <f>IF(AND($C230&gt;0, NOT($C$134&gt;0)), "Row " &amp; ROW($C$134) &amp; " should be positive!", "OK")</f>
        <v>OK</v>
      </c>
    </row>
    <row r="231" spans="1:9" x14ac:dyDescent="0.2">
      <c r="A231" s="4" t="s">
        <v>1</v>
      </c>
      <c r="B231" s="5" t="s">
        <v>537</v>
      </c>
      <c r="C231" s="113">
        <v>0</v>
      </c>
      <c r="D231" s="110" t="s">
        <v>634</v>
      </c>
      <c r="E231" s="6"/>
      <c r="G231" s="121" t="str">
        <f t="shared" si="10"/>
        <v>OK</v>
      </c>
      <c r="H231" s="121" t="str">
        <f t="shared" si="11"/>
        <v>OK</v>
      </c>
      <c r="I231" s="121" t="str">
        <f>IF(AND($C231&gt;0, NOT($C$135&gt;0)), "Row " &amp; ROW($C$135) &amp; " should be positive!", "OK")</f>
        <v>OK</v>
      </c>
    </row>
    <row r="232" spans="1:9" x14ac:dyDescent="0.2">
      <c r="A232" s="4" t="s">
        <v>12</v>
      </c>
      <c r="B232" s="5" t="s">
        <v>537</v>
      </c>
      <c r="C232" s="113">
        <v>0</v>
      </c>
      <c r="D232" s="110" t="s">
        <v>634</v>
      </c>
      <c r="E232" s="6"/>
      <c r="G232" s="121" t="str">
        <f t="shared" si="10"/>
        <v>OK</v>
      </c>
      <c r="H232" s="121" t="str">
        <f t="shared" si="11"/>
        <v>OK</v>
      </c>
      <c r="I232" s="121" t="str">
        <f>IF(AND($C232&gt;0, NOT($C$136&gt;0)), "Row " &amp; ROW($C$136) &amp; " should be positive!", "OK")</f>
        <v>OK</v>
      </c>
    </row>
    <row r="233" spans="1:9" x14ac:dyDescent="0.2">
      <c r="A233" s="4" t="s">
        <v>13</v>
      </c>
      <c r="B233" s="5" t="s">
        <v>537</v>
      </c>
      <c r="C233" s="113">
        <v>0</v>
      </c>
      <c r="D233" s="110" t="s">
        <v>634</v>
      </c>
      <c r="E233" s="6"/>
      <c r="G233" s="121" t="str">
        <f t="shared" si="10"/>
        <v>OK</v>
      </c>
      <c r="H233" s="121" t="str">
        <f t="shared" si="11"/>
        <v>OK</v>
      </c>
      <c r="I233" s="121" t="str">
        <f>IF(AND($C233&gt;0, NOT($C$137&gt;0)), "Row " &amp; ROW($C$137) &amp; " should be positive!", "OK")</f>
        <v>OK</v>
      </c>
    </row>
    <row r="234" spans="1:9" x14ac:dyDescent="0.2">
      <c r="A234" s="4" t="s">
        <v>1</v>
      </c>
      <c r="B234" s="5" t="s">
        <v>538</v>
      </c>
      <c r="C234" s="113">
        <v>0</v>
      </c>
      <c r="D234" s="110" t="s">
        <v>634</v>
      </c>
      <c r="E234" s="6"/>
      <c r="G234" s="121" t="str">
        <f t="shared" si="10"/>
        <v>OK</v>
      </c>
      <c r="H234" s="121" t="str">
        <f t="shared" si="11"/>
        <v>OK</v>
      </c>
      <c r="I234" s="121" t="str">
        <f>IF(AND($C234&gt;0, NOT($C$138&gt;0)), "Row " &amp; ROW($C$138) &amp; " should be positive!", "OK")</f>
        <v>OK</v>
      </c>
    </row>
    <row r="235" spans="1:9" x14ac:dyDescent="0.2">
      <c r="A235" s="4" t="s">
        <v>12</v>
      </c>
      <c r="B235" s="5" t="s">
        <v>538</v>
      </c>
      <c r="C235" s="113">
        <v>0</v>
      </c>
      <c r="D235" s="110" t="s">
        <v>634</v>
      </c>
      <c r="E235" s="6"/>
      <c r="G235" s="121" t="str">
        <f t="shared" si="10"/>
        <v>OK</v>
      </c>
      <c r="H235" s="121" t="str">
        <f t="shared" si="11"/>
        <v>OK</v>
      </c>
      <c r="I235" s="121" t="str">
        <f>IF(AND($C235&gt;0, NOT($C$139&gt;0)), "Row " &amp; ROW($C$139) &amp; " should be positive!", "OK")</f>
        <v>OK</v>
      </c>
    </row>
    <row r="236" spans="1:9" x14ac:dyDescent="0.2">
      <c r="A236" s="4" t="s">
        <v>13</v>
      </c>
      <c r="B236" s="5" t="s">
        <v>538</v>
      </c>
      <c r="C236" s="113">
        <v>0</v>
      </c>
      <c r="D236" s="110" t="s">
        <v>634</v>
      </c>
      <c r="E236" s="6"/>
      <c r="G236" s="121" t="str">
        <f t="shared" si="10"/>
        <v>OK</v>
      </c>
      <c r="H236" s="121" t="str">
        <f t="shared" si="11"/>
        <v>OK</v>
      </c>
      <c r="I236" s="121" t="str">
        <f>IF(AND($C236&gt;0, NOT($C$140&gt;0)), "Row " &amp; ROW($C$140) &amp; " should be positive!", "OK")</f>
        <v>OK</v>
      </c>
    </row>
    <row r="237" spans="1:9" x14ac:dyDescent="0.2">
      <c r="A237" s="4" t="s">
        <v>1</v>
      </c>
      <c r="B237" s="5" t="s">
        <v>539</v>
      </c>
      <c r="C237" s="113">
        <v>0</v>
      </c>
      <c r="D237" s="110" t="s">
        <v>634</v>
      </c>
      <c r="E237" s="6"/>
      <c r="G237" s="121" t="str">
        <f t="shared" si="10"/>
        <v>OK</v>
      </c>
      <c r="H237" s="121" t="str">
        <f t="shared" si="11"/>
        <v>OK</v>
      </c>
      <c r="I237" s="121" t="str">
        <f>IF(AND($C237&gt;0, NOT($C$141&gt;0)), "Row " &amp; ROW($C$141) &amp; " should be positive!", "OK")</f>
        <v>OK</v>
      </c>
    </row>
    <row r="238" spans="1:9" x14ac:dyDescent="0.2">
      <c r="A238" s="4" t="s">
        <v>12</v>
      </c>
      <c r="B238" s="5" t="s">
        <v>539</v>
      </c>
      <c r="C238" s="113">
        <v>0</v>
      </c>
      <c r="D238" s="110" t="s">
        <v>634</v>
      </c>
      <c r="E238" s="6"/>
      <c r="G238" s="121" t="str">
        <f t="shared" si="10"/>
        <v>OK</v>
      </c>
      <c r="H238" s="121" t="str">
        <f t="shared" si="11"/>
        <v>OK</v>
      </c>
      <c r="I238" s="121" t="str">
        <f>IF(AND($C238&gt;0, NOT($C$142&gt;0)), "Row " &amp; ROW($C$142) &amp; " should be positive!", "OK")</f>
        <v>OK</v>
      </c>
    </row>
    <row r="239" spans="1:9" x14ac:dyDescent="0.2">
      <c r="A239" s="4" t="s">
        <v>13</v>
      </c>
      <c r="B239" s="5" t="s">
        <v>539</v>
      </c>
      <c r="C239" s="113">
        <v>0</v>
      </c>
      <c r="D239" s="110" t="s">
        <v>634</v>
      </c>
      <c r="E239" s="6"/>
      <c r="G239" s="121" t="str">
        <f t="shared" si="10"/>
        <v>OK</v>
      </c>
      <c r="H239" s="121" t="str">
        <f t="shared" si="11"/>
        <v>OK</v>
      </c>
      <c r="I239" s="121" t="str">
        <f>IF(AND($C239&gt;0, NOT($C$143&gt;0)), "Row " &amp; ROW($C$143) &amp; " should be positive!", "OK")</f>
        <v>OK</v>
      </c>
    </row>
    <row r="240" spans="1:9" x14ac:dyDescent="0.2">
      <c r="A240" s="4" t="s">
        <v>1</v>
      </c>
      <c r="B240" s="5" t="s">
        <v>540</v>
      </c>
      <c r="C240" s="112">
        <f xml:space="preserve"> SUM($C$252, $C$255, $C$258, $C$261, $C$264, $C$267, $C$270, $C$273)</f>
        <v>0</v>
      </c>
      <c r="D240" s="110" t="s">
        <v>634</v>
      </c>
      <c r="E240" s="6"/>
      <c r="F240" s="123">
        <f>SUM($C$240) - SUM($C$243, $C$246, $C$249)</f>
        <v>0</v>
      </c>
      <c r="G240" s="121" t="str">
        <f t="shared" si="10"/>
        <v>OK</v>
      </c>
      <c r="H240" s="121" t="str">
        <f t="shared" si="11"/>
        <v>OK</v>
      </c>
      <c r="I240" s="121" t="str">
        <f>IF(AND($C240&gt;0, NOT($C$144&gt;0)), "Row " &amp; ROW($C$144) &amp; " should be positive!", "OK")</f>
        <v>OK</v>
      </c>
    </row>
    <row r="241" spans="1:9" x14ac:dyDescent="0.2">
      <c r="A241" s="4" t="s">
        <v>12</v>
      </c>
      <c r="B241" s="5" t="s">
        <v>540</v>
      </c>
      <c r="C241" s="112">
        <f xml:space="preserve"> SUM($C$253, $C$256, $C$259, $C$262, $C$265, $C$268, $C$271, $C$274)</f>
        <v>0</v>
      </c>
      <c r="D241" s="110" t="s">
        <v>634</v>
      </c>
      <c r="E241" s="6"/>
      <c r="F241" s="123">
        <f>SUM($C$241) - SUM($C$244, $C$247, $C$250)</f>
        <v>0</v>
      </c>
      <c r="G241" s="121" t="str">
        <f t="shared" si="10"/>
        <v>OK</v>
      </c>
      <c r="H241" s="121" t="str">
        <f t="shared" si="11"/>
        <v>OK</v>
      </c>
      <c r="I241" s="121" t="str">
        <f>IF(AND($C241&gt;0, NOT($C$145&gt;0)), "Row " &amp; ROW($C$145) &amp; " should be positive!", "OK")</f>
        <v>OK</v>
      </c>
    </row>
    <row r="242" spans="1:9" x14ac:dyDescent="0.2">
      <c r="A242" s="4" t="s">
        <v>13</v>
      </c>
      <c r="B242" s="5" t="s">
        <v>540</v>
      </c>
      <c r="C242" s="112">
        <f xml:space="preserve"> SUM($C$254, $C$257, $C$260, $C$263, $C$266, $C$269, $C$272, $C$275)</f>
        <v>0</v>
      </c>
      <c r="D242" s="110" t="s">
        <v>634</v>
      </c>
      <c r="E242" s="6"/>
      <c r="F242" s="123">
        <f>SUM($C$242) - SUM($C$245, $C$248, $C$251)</f>
        <v>0</v>
      </c>
      <c r="G242" s="121" t="str">
        <f t="shared" si="10"/>
        <v>OK</v>
      </c>
      <c r="H242" s="121" t="str">
        <f t="shared" si="11"/>
        <v>OK</v>
      </c>
      <c r="I242" s="121" t="str">
        <f>IF(AND($C242&gt;0, NOT($C$146&gt;0)), "Row " &amp; ROW($C$146) &amp; " should be positive!", "OK")</f>
        <v>OK</v>
      </c>
    </row>
    <row r="243" spans="1:9" x14ac:dyDescent="0.2">
      <c r="A243" s="4" t="s">
        <v>1</v>
      </c>
      <c r="B243" s="5" t="s">
        <v>541</v>
      </c>
      <c r="C243" s="113">
        <v>0</v>
      </c>
      <c r="D243" s="110" t="s">
        <v>634</v>
      </c>
      <c r="E243" s="6"/>
      <c r="F243" s="123">
        <f>SUM($C$240) - SUM($C$252, $C$255, $C$258, $C$261, $C$264, $C$267, $C$270, $C$273)</f>
        <v>0</v>
      </c>
      <c r="G243" s="121" t="str">
        <f t="shared" si="10"/>
        <v>OK</v>
      </c>
      <c r="H243" s="121" t="str">
        <f t="shared" si="11"/>
        <v>OK</v>
      </c>
      <c r="I243" s="121" t="str">
        <f>IF(AND($C243&gt;0, NOT($C$147&gt;0)), "Row " &amp; ROW($C$147) &amp; " should be positive!", "OK")</f>
        <v>OK</v>
      </c>
    </row>
    <row r="244" spans="1:9" x14ac:dyDescent="0.2">
      <c r="A244" s="4" t="s">
        <v>12</v>
      </c>
      <c r="B244" s="5" t="s">
        <v>541</v>
      </c>
      <c r="C244" s="113">
        <v>0</v>
      </c>
      <c r="D244" s="110" t="s">
        <v>634</v>
      </c>
      <c r="E244" s="6"/>
      <c r="F244" s="123">
        <f>SUM($C$241) - SUM($C$253, $C$256, $C$259, $C$262, $C$265, $C$268, $C$271, $C$274)</f>
        <v>0</v>
      </c>
      <c r="G244" s="121" t="str">
        <f t="shared" si="10"/>
        <v>OK</v>
      </c>
      <c r="H244" s="121" t="str">
        <f t="shared" si="11"/>
        <v>OK</v>
      </c>
      <c r="I244" s="121" t="str">
        <f>IF(AND($C244&gt;0, NOT($C$148&gt;0)), "Row " &amp; ROW($C$148) &amp; " should be positive!", "OK")</f>
        <v>OK</v>
      </c>
    </row>
    <row r="245" spans="1:9" x14ac:dyDescent="0.2">
      <c r="A245" s="4" t="s">
        <v>13</v>
      </c>
      <c r="B245" s="5" t="s">
        <v>541</v>
      </c>
      <c r="C245" s="113">
        <v>0</v>
      </c>
      <c r="D245" s="110" t="s">
        <v>634</v>
      </c>
      <c r="E245" s="6"/>
      <c r="F245" s="123">
        <f>SUM($C$242) - SUM($C$254, $C$257, $C$260, $C$263, $C$266, $C$269, $C$272, $C$275)</f>
        <v>0</v>
      </c>
      <c r="G245" s="121" t="str">
        <f t="shared" si="10"/>
        <v>OK</v>
      </c>
      <c r="H245" s="121" t="str">
        <f t="shared" si="11"/>
        <v>OK</v>
      </c>
      <c r="I245" s="121" t="str">
        <f>IF(AND($C245&gt;0, NOT($C$149&gt;0)), "Row " &amp; ROW($C$149) &amp; " should be positive!", "OK")</f>
        <v>OK</v>
      </c>
    </row>
    <row r="246" spans="1:9" x14ac:dyDescent="0.2">
      <c r="A246" s="4" t="s">
        <v>1</v>
      </c>
      <c r="B246" s="5" t="s">
        <v>542</v>
      </c>
      <c r="C246" s="113">
        <v>0</v>
      </c>
      <c r="D246" s="110" t="s">
        <v>634</v>
      </c>
      <c r="E246" s="6"/>
      <c r="G246" s="121" t="str">
        <f t="shared" si="10"/>
        <v>OK</v>
      </c>
      <c r="H246" s="121" t="str">
        <f t="shared" si="11"/>
        <v>OK</v>
      </c>
      <c r="I246" s="121" t="str">
        <f>IF(AND($C246&gt;0, NOT($C$150&gt;0)), "Row " &amp; ROW($C$150) &amp; " should be positive!", "OK")</f>
        <v>OK</v>
      </c>
    </row>
    <row r="247" spans="1:9" x14ac:dyDescent="0.2">
      <c r="A247" s="4" t="s">
        <v>12</v>
      </c>
      <c r="B247" s="5" t="s">
        <v>542</v>
      </c>
      <c r="C247" s="113">
        <v>0</v>
      </c>
      <c r="D247" s="110" t="s">
        <v>634</v>
      </c>
      <c r="E247" s="6"/>
      <c r="G247" s="121" t="str">
        <f t="shared" si="10"/>
        <v>OK</v>
      </c>
      <c r="H247" s="121" t="str">
        <f t="shared" si="11"/>
        <v>OK</v>
      </c>
      <c r="I247" s="121" t="str">
        <f>IF(AND($C247&gt;0, NOT($C$151&gt;0)), "Row " &amp; ROW($C$151) &amp; " should be positive!", "OK")</f>
        <v>OK</v>
      </c>
    </row>
    <row r="248" spans="1:9" x14ac:dyDescent="0.2">
      <c r="A248" s="4" t="s">
        <v>13</v>
      </c>
      <c r="B248" s="5" t="s">
        <v>542</v>
      </c>
      <c r="C248" s="113">
        <v>0</v>
      </c>
      <c r="D248" s="110" t="s">
        <v>634</v>
      </c>
      <c r="E248" s="6"/>
      <c r="G248" s="121" t="str">
        <f t="shared" si="10"/>
        <v>OK</v>
      </c>
      <c r="H248" s="121" t="str">
        <f t="shared" si="11"/>
        <v>OK</v>
      </c>
      <c r="I248" s="121" t="str">
        <f>IF(AND($C248&gt;0, NOT($C$152&gt;0)), "Row " &amp; ROW($C$152) &amp; " should be positive!", "OK")</f>
        <v>OK</v>
      </c>
    </row>
    <row r="249" spans="1:9" x14ac:dyDescent="0.2">
      <c r="A249" s="4" t="s">
        <v>1</v>
      </c>
      <c r="B249" s="5" t="s">
        <v>543</v>
      </c>
      <c r="C249" s="113">
        <v>0</v>
      </c>
      <c r="D249" s="110" t="s">
        <v>634</v>
      </c>
      <c r="E249" s="6"/>
      <c r="G249" s="121" t="str">
        <f t="shared" si="10"/>
        <v>OK</v>
      </c>
      <c r="H249" s="121" t="str">
        <f t="shared" si="11"/>
        <v>OK</v>
      </c>
      <c r="I249" s="121" t="str">
        <f>IF(AND($C249&gt;0, NOT($C$153&gt;0)), "Row " &amp; ROW($C$153) &amp; " should be positive!", "OK")</f>
        <v>OK</v>
      </c>
    </row>
    <row r="250" spans="1:9" x14ac:dyDescent="0.2">
      <c r="A250" s="4" t="s">
        <v>12</v>
      </c>
      <c r="B250" s="5" t="s">
        <v>543</v>
      </c>
      <c r="C250" s="113">
        <v>0</v>
      </c>
      <c r="D250" s="110" t="s">
        <v>634</v>
      </c>
      <c r="E250" s="6"/>
      <c r="G250" s="121" t="str">
        <f t="shared" si="10"/>
        <v>OK</v>
      </c>
      <c r="H250" s="121" t="str">
        <f t="shared" si="11"/>
        <v>OK</v>
      </c>
      <c r="I250" s="121" t="str">
        <f>IF(AND($C250&gt;0, NOT($C$154&gt;0)), "Row " &amp; ROW($C$154) &amp; " should be positive!", "OK")</f>
        <v>OK</v>
      </c>
    </row>
    <row r="251" spans="1:9" x14ac:dyDescent="0.2">
      <c r="A251" s="4" t="s">
        <v>13</v>
      </c>
      <c r="B251" s="5" t="s">
        <v>543</v>
      </c>
      <c r="C251" s="113">
        <v>0</v>
      </c>
      <c r="D251" s="110" t="s">
        <v>634</v>
      </c>
      <c r="E251" s="6"/>
      <c r="G251" s="121" t="str">
        <f t="shared" si="10"/>
        <v>OK</v>
      </c>
      <c r="H251" s="121" t="str">
        <f t="shared" si="11"/>
        <v>OK</v>
      </c>
      <c r="I251" s="121" t="str">
        <f>IF(AND($C251&gt;0, NOT($C$155&gt;0)), "Row " &amp; ROW($C$155) &amp; " should be positive!", "OK")</f>
        <v>OK</v>
      </c>
    </row>
    <row r="252" spans="1:9" x14ac:dyDescent="0.2">
      <c r="A252" s="4" t="s">
        <v>1</v>
      </c>
      <c r="B252" s="5" t="s">
        <v>544</v>
      </c>
      <c r="C252" s="113">
        <v>0</v>
      </c>
      <c r="D252" s="110" t="s">
        <v>634</v>
      </c>
      <c r="E252" s="6"/>
      <c r="G252" s="121" t="str">
        <f t="shared" si="10"/>
        <v>OK</v>
      </c>
      <c r="H252" s="121" t="str">
        <f t="shared" si="11"/>
        <v>OK</v>
      </c>
      <c r="I252" s="121" t="str">
        <f>IF(AND($C252&gt;0, NOT($C$156&gt;0)), "Row " &amp; ROW($C$156) &amp; " should be positive!", "OK")</f>
        <v>OK</v>
      </c>
    </row>
    <row r="253" spans="1:9" x14ac:dyDescent="0.2">
      <c r="A253" s="4" t="s">
        <v>12</v>
      </c>
      <c r="B253" s="5" t="s">
        <v>544</v>
      </c>
      <c r="C253" s="113">
        <v>0</v>
      </c>
      <c r="D253" s="110" t="s">
        <v>634</v>
      </c>
      <c r="E253" s="6"/>
      <c r="G253" s="121" t="str">
        <f t="shared" si="10"/>
        <v>OK</v>
      </c>
      <c r="H253" s="121" t="str">
        <f t="shared" si="11"/>
        <v>OK</v>
      </c>
      <c r="I253" s="121" t="str">
        <f>IF(AND($C253&gt;0, NOT($C$157&gt;0)), "Row " &amp; ROW($C$157) &amp; " should be positive!", "OK")</f>
        <v>OK</v>
      </c>
    </row>
    <row r="254" spans="1:9" x14ac:dyDescent="0.2">
      <c r="A254" s="4" t="s">
        <v>13</v>
      </c>
      <c r="B254" s="5" t="s">
        <v>544</v>
      </c>
      <c r="C254" s="113">
        <v>0</v>
      </c>
      <c r="D254" s="110" t="s">
        <v>634</v>
      </c>
      <c r="E254" s="6"/>
      <c r="G254" s="121" t="str">
        <f t="shared" si="10"/>
        <v>OK</v>
      </c>
      <c r="H254" s="121" t="str">
        <f t="shared" ref="H254:H285" si="12">IF(AND($C254&gt;0, $D254= "NA"), "Flag should be OK", "OK")</f>
        <v>OK</v>
      </c>
      <c r="I254" s="121" t="str">
        <f>IF(AND($C254&gt;0, NOT($C$158&gt;0)), "Row " &amp; ROW($C$158) &amp; " should be positive!", "OK")</f>
        <v>OK</v>
      </c>
    </row>
    <row r="255" spans="1:9" x14ac:dyDescent="0.2">
      <c r="A255" s="4" t="s">
        <v>1</v>
      </c>
      <c r="B255" s="5" t="s">
        <v>545</v>
      </c>
      <c r="C255" s="113">
        <v>0</v>
      </c>
      <c r="D255" s="110" t="s">
        <v>634</v>
      </c>
      <c r="E255" s="6"/>
      <c r="G255" s="121" t="str">
        <f t="shared" si="10"/>
        <v>OK</v>
      </c>
      <c r="H255" s="121" t="str">
        <f t="shared" si="12"/>
        <v>OK</v>
      </c>
      <c r="I255" s="121" t="str">
        <f>IF(AND($C255&gt;0, NOT($C$159&gt;0)), "Row " &amp; ROW($C$159) &amp; " should be positive!", "OK")</f>
        <v>OK</v>
      </c>
    </row>
    <row r="256" spans="1:9" x14ac:dyDescent="0.2">
      <c r="A256" s="4" t="s">
        <v>12</v>
      </c>
      <c r="B256" s="5" t="s">
        <v>545</v>
      </c>
      <c r="C256" s="113">
        <v>0</v>
      </c>
      <c r="D256" s="110" t="s">
        <v>634</v>
      </c>
      <c r="E256" s="6"/>
      <c r="G256" s="121" t="str">
        <f t="shared" si="10"/>
        <v>OK</v>
      </c>
      <c r="H256" s="121" t="str">
        <f t="shared" si="12"/>
        <v>OK</v>
      </c>
      <c r="I256" s="121" t="str">
        <f>IF(AND($C256&gt;0, NOT($C$160&gt;0)), "Row " &amp; ROW($C$160) &amp; " should be positive!", "OK")</f>
        <v>OK</v>
      </c>
    </row>
    <row r="257" spans="1:9" x14ac:dyDescent="0.2">
      <c r="A257" s="4" t="s">
        <v>13</v>
      </c>
      <c r="B257" s="5" t="s">
        <v>545</v>
      </c>
      <c r="C257" s="113">
        <v>0</v>
      </c>
      <c r="D257" s="110" t="s">
        <v>634</v>
      </c>
      <c r="E257" s="6"/>
      <c r="G257" s="121" t="str">
        <f t="shared" si="10"/>
        <v>OK</v>
      </c>
      <c r="H257" s="121" t="str">
        <f t="shared" si="12"/>
        <v>OK</v>
      </c>
      <c r="I257" s="121" t="str">
        <f>IF(AND($C257&gt;0, NOT($C$161&gt;0)), "Row " &amp; ROW($C$161) &amp; " should be positive!", "OK")</f>
        <v>OK</v>
      </c>
    </row>
    <row r="258" spans="1:9" x14ac:dyDescent="0.2">
      <c r="A258" s="4" t="s">
        <v>1</v>
      </c>
      <c r="B258" s="5" t="s">
        <v>546</v>
      </c>
      <c r="C258" s="113">
        <v>0</v>
      </c>
      <c r="D258" s="110" t="s">
        <v>634</v>
      </c>
      <c r="E258" s="6"/>
      <c r="G258" s="121" t="str">
        <f t="shared" si="10"/>
        <v>OK</v>
      </c>
      <c r="H258" s="121" t="str">
        <f t="shared" si="12"/>
        <v>OK</v>
      </c>
      <c r="I258" s="121" t="str">
        <f>IF(AND($C258&gt;0, NOT($C$162&gt;0)), "Row " &amp; ROW($C$162) &amp; " should be positive!", "OK")</f>
        <v>OK</v>
      </c>
    </row>
    <row r="259" spans="1:9" x14ac:dyDescent="0.2">
      <c r="A259" s="4" t="s">
        <v>12</v>
      </c>
      <c r="B259" s="5" t="s">
        <v>546</v>
      </c>
      <c r="C259" s="113">
        <v>0</v>
      </c>
      <c r="D259" s="110" t="s">
        <v>634</v>
      </c>
      <c r="E259" s="6"/>
      <c r="G259" s="121" t="str">
        <f t="shared" si="10"/>
        <v>OK</v>
      </c>
      <c r="H259" s="121" t="str">
        <f t="shared" si="12"/>
        <v>OK</v>
      </c>
      <c r="I259" s="121" t="str">
        <f>IF(AND($C259&gt;0, NOT($C$163&gt;0)), "Row " &amp; ROW($C$163) &amp; " should be positive!", "OK")</f>
        <v>OK</v>
      </c>
    </row>
    <row r="260" spans="1:9" x14ac:dyDescent="0.2">
      <c r="A260" s="4" t="s">
        <v>13</v>
      </c>
      <c r="B260" s="5" t="s">
        <v>546</v>
      </c>
      <c r="C260" s="113">
        <v>0</v>
      </c>
      <c r="D260" s="110" t="s">
        <v>634</v>
      </c>
      <c r="E260" s="6"/>
      <c r="G260" s="121" t="str">
        <f t="shared" si="10"/>
        <v>OK</v>
      </c>
      <c r="H260" s="121" t="str">
        <f t="shared" si="12"/>
        <v>OK</v>
      </c>
      <c r="I260" s="121" t="str">
        <f>IF(AND($C260&gt;0, NOT($C$164&gt;0)), "Row " &amp; ROW($C$164) &amp; " should be positive!", "OK")</f>
        <v>OK</v>
      </c>
    </row>
    <row r="261" spans="1:9" x14ac:dyDescent="0.2">
      <c r="A261" s="4" t="s">
        <v>1</v>
      </c>
      <c r="B261" s="5" t="s">
        <v>547</v>
      </c>
      <c r="C261" s="113">
        <v>0</v>
      </c>
      <c r="D261" s="110" t="s">
        <v>634</v>
      </c>
      <c r="E261" s="6"/>
      <c r="G261" s="121" t="str">
        <f t="shared" si="10"/>
        <v>OK</v>
      </c>
      <c r="H261" s="121" t="str">
        <f t="shared" si="12"/>
        <v>OK</v>
      </c>
      <c r="I261" s="121" t="str">
        <f>IF(AND($C261&gt;0, NOT($C$165&gt;0)), "Row " &amp; ROW($C$165) &amp; " should be positive!", "OK")</f>
        <v>OK</v>
      </c>
    </row>
    <row r="262" spans="1:9" x14ac:dyDescent="0.2">
      <c r="A262" s="4" t="s">
        <v>12</v>
      </c>
      <c r="B262" s="5" t="s">
        <v>547</v>
      </c>
      <c r="C262" s="113">
        <v>0</v>
      </c>
      <c r="D262" s="110" t="s">
        <v>634</v>
      </c>
      <c r="E262" s="6"/>
      <c r="G262" s="121" t="str">
        <f t="shared" ref="G262:G320" si="13">IF(OR(ISBLANK($C262), ISBLANK($D262)), "missing", "OK")</f>
        <v>OK</v>
      </c>
      <c r="H262" s="121" t="str">
        <f t="shared" si="12"/>
        <v>OK</v>
      </c>
      <c r="I262" s="121" t="str">
        <f>IF(AND($C262&gt;0, NOT($C$166&gt;0)), "Row " &amp; ROW($C$166) &amp; " should be positive!", "OK")</f>
        <v>OK</v>
      </c>
    </row>
    <row r="263" spans="1:9" x14ac:dyDescent="0.2">
      <c r="A263" s="4" t="s">
        <v>13</v>
      </c>
      <c r="B263" s="5" t="s">
        <v>547</v>
      </c>
      <c r="C263" s="113">
        <v>0</v>
      </c>
      <c r="D263" s="110" t="s">
        <v>634</v>
      </c>
      <c r="E263" s="6"/>
      <c r="G263" s="121" t="str">
        <f t="shared" si="13"/>
        <v>OK</v>
      </c>
      <c r="H263" s="121" t="str">
        <f t="shared" si="12"/>
        <v>OK</v>
      </c>
      <c r="I263" s="121" t="str">
        <f>IF(AND($C263&gt;0, NOT($C$167&gt;0)), "Row " &amp; ROW($C$167) &amp; " should be positive!", "OK")</f>
        <v>OK</v>
      </c>
    </row>
    <row r="264" spans="1:9" x14ac:dyDescent="0.2">
      <c r="A264" s="4" t="s">
        <v>1</v>
      </c>
      <c r="B264" s="5" t="s">
        <v>548</v>
      </c>
      <c r="C264" s="113">
        <v>0</v>
      </c>
      <c r="D264" s="110" t="s">
        <v>634</v>
      </c>
      <c r="E264" s="6"/>
      <c r="G264" s="121" t="str">
        <f t="shared" si="13"/>
        <v>OK</v>
      </c>
      <c r="H264" s="121" t="str">
        <f t="shared" si="12"/>
        <v>OK</v>
      </c>
      <c r="I264" s="121" t="str">
        <f>IF(AND($C264&gt;0, NOT($C$168&gt;0)), "Row " &amp; ROW($C$168) &amp; " should be positive!", "OK")</f>
        <v>OK</v>
      </c>
    </row>
    <row r="265" spans="1:9" x14ac:dyDescent="0.2">
      <c r="A265" s="4" t="s">
        <v>12</v>
      </c>
      <c r="B265" s="5" t="s">
        <v>548</v>
      </c>
      <c r="C265" s="113">
        <v>0</v>
      </c>
      <c r="D265" s="110" t="s">
        <v>634</v>
      </c>
      <c r="E265" s="6"/>
      <c r="G265" s="121" t="str">
        <f t="shared" si="13"/>
        <v>OK</v>
      </c>
      <c r="H265" s="121" t="str">
        <f t="shared" si="12"/>
        <v>OK</v>
      </c>
      <c r="I265" s="121" t="str">
        <f>IF(AND($C265&gt;0, NOT($C$169&gt;0)), "Row " &amp; ROW($C$169) &amp; " should be positive!", "OK")</f>
        <v>OK</v>
      </c>
    </row>
    <row r="266" spans="1:9" x14ac:dyDescent="0.2">
      <c r="A266" s="4" t="s">
        <v>13</v>
      </c>
      <c r="B266" s="5" t="s">
        <v>548</v>
      </c>
      <c r="C266" s="113">
        <v>0</v>
      </c>
      <c r="D266" s="110" t="s">
        <v>634</v>
      </c>
      <c r="E266" s="6"/>
      <c r="G266" s="121" t="str">
        <f t="shared" si="13"/>
        <v>OK</v>
      </c>
      <c r="H266" s="121" t="str">
        <f t="shared" si="12"/>
        <v>OK</v>
      </c>
      <c r="I266" s="121" t="str">
        <f>IF(AND($C266&gt;0, NOT($C$170&gt;0)), "Row " &amp; ROW($C$170) &amp; " should be positive!", "OK")</f>
        <v>OK</v>
      </c>
    </row>
    <row r="267" spans="1:9" x14ac:dyDescent="0.2">
      <c r="A267" s="4" t="s">
        <v>1</v>
      </c>
      <c r="B267" s="5" t="s">
        <v>549</v>
      </c>
      <c r="C267" s="113">
        <v>0</v>
      </c>
      <c r="D267" s="110" t="s">
        <v>634</v>
      </c>
      <c r="E267" s="6"/>
      <c r="G267" s="121" t="str">
        <f t="shared" si="13"/>
        <v>OK</v>
      </c>
      <c r="H267" s="121" t="str">
        <f t="shared" si="12"/>
        <v>OK</v>
      </c>
      <c r="I267" s="121" t="str">
        <f>IF(AND($C267&gt;0, NOT($C$171&gt;0)), "Row " &amp; ROW($C$171) &amp; " should be positive!", "OK")</f>
        <v>OK</v>
      </c>
    </row>
    <row r="268" spans="1:9" x14ac:dyDescent="0.2">
      <c r="A268" s="4" t="s">
        <v>12</v>
      </c>
      <c r="B268" s="5" t="s">
        <v>549</v>
      </c>
      <c r="C268" s="113">
        <v>0</v>
      </c>
      <c r="D268" s="110" t="s">
        <v>634</v>
      </c>
      <c r="E268" s="6"/>
      <c r="G268" s="121" t="str">
        <f t="shared" si="13"/>
        <v>OK</v>
      </c>
      <c r="H268" s="121" t="str">
        <f t="shared" si="12"/>
        <v>OK</v>
      </c>
      <c r="I268" s="121" t="str">
        <f>IF(AND($C268&gt;0, NOT($C$172&gt;0)), "Row " &amp; ROW($C$172) &amp; " should be positive!", "OK")</f>
        <v>OK</v>
      </c>
    </row>
    <row r="269" spans="1:9" x14ac:dyDescent="0.2">
      <c r="A269" s="4" t="s">
        <v>13</v>
      </c>
      <c r="B269" s="5" t="s">
        <v>549</v>
      </c>
      <c r="C269" s="113">
        <v>0</v>
      </c>
      <c r="D269" s="110" t="s">
        <v>634</v>
      </c>
      <c r="E269" s="6"/>
      <c r="G269" s="121" t="str">
        <f t="shared" si="13"/>
        <v>OK</v>
      </c>
      <c r="H269" s="121" t="str">
        <f t="shared" si="12"/>
        <v>OK</v>
      </c>
      <c r="I269" s="121" t="str">
        <f>IF(AND($C269&gt;0, NOT($C$173&gt;0)), "Row " &amp; ROW($C$173) &amp; " should be positive!", "OK")</f>
        <v>OK</v>
      </c>
    </row>
    <row r="270" spans="1:9" x14ac:dyDescent="0.2">
      <c r="A270" s="4" t="s">
        <v>1</v>
      </c>
      <c r="B270" s="5" t="s">
        <v>1021</v>
      </c>
      <c r="C270" s="113">
        <v>0</v>
      </c>
      <c r="D270" s="110" t="s">
        <v>634</v>
      </c>
      <c r="E270" s="6"/>
      <c r="G270" s="121" t="str">
        <f t="shared" si="13"/>
        <v>OK</v>
      </c>
      <c r="H270" s="121" t="str">
        <f t="shared" si="12"/>
        <v>OK</v>
      </c>
      <c r="I270" s="121" t="str">
        <f>IF(AND($C270&gt;0, NOT($C$174&gt;0)), "Row " &amp; ROW($C$174) &amp; " should be positive!", "OK")</f>
        <v>OK</v>
      </c>
    </row>
    <row r="271" spans="1:9" x14ac:dyDescent="0.2">
      <c r="A271" s="4" t="s">
        <v>12</v>
      </c>
      <c r="B271" s="5" t="s">
        <v>1021</v>
      </c>
      <c r="C271" s="113">
        <v>0</v>
      </c>
      <c r="D271" s="110" t="s">
        <v>634</v>
      </c>
      <c r="E271" s="6"/>
      <c r="G271" s="121" t="str">
        <f t="shared" si="13"/>
        <v>OK</v>
      </c>
      <c r="H271" s="121" t="str">
        <f t="shared" si="12"/>
        <v>OK</v>
      </c>
      <c r="I271" s="121" t="str">
        <f>IF(AND($C271&gt;0, NOT($C$175&gt;0)), "Row " &amp; ROW($C$175) &amp; " should be positive!", "OK")</f>
        <v>OK</v>
      </c>
    </row>
    <row r="272" spans="1:9" x14ac:dyDescent="0.2">
      <c r="A272" s="4" t="s">
        <v>13</v>
      </c>
      <c r="B272" s="5" t="s">
        <v>1021</v>
      </c>
      <c r="C272" s="113">
        <v>0</v>
      </c>
      <c r="D272" s="110" t="s">
        <v>634</v>
      </c>
      <c r="E272" s="6"/>
      <c r="G272" s="121" t="str">
        <f t="shared" si="13"/>
        <v>OK</v>
      </c>
      <c r="H272" s="121" t="str">
        <f t="shared" si="12"/>
        <v>OK</v>
      </c>
      <c r="I272" s="121" t="str">
        <f>IF(AND($C272&gt;0, NOT($C$176&gt;0)), "Row " &amp; ROW($C$176) &amp; " should be positive!", "OK")</f>
        <v>OK</v>
      </c>
    </row>
    <row r="273" spans="1:9" x14ac:dyDescent="0.2">
      <c r="A273" s="4" t="s">
        <v>1</v>
      </c>
      <c r="B273" s="5" t="s">
        <v>1026</v>
      </c>
      <c r="C273" s="113">
        <v>0</v>
      </c>
      <c r="D273" s="110" t="s">
        <v>634</v>
      </c>
      <c r="E273" s="6"/>
      <c r="G273" s="121" t="str">
        <f t="shared" si="13"/>
        <v>OK</v>
      </c>
      <c r="H273" s="121" t="str">
        <f t="shared" si="12"/>
        <v>OK</v>
      </c>
      <c r="I273" s="121" t="str">
        <f>IF(AND($C273&gt;0, NOT($C$177&gt;0)), "Row " &amp; ROW($C$177) &amp; " should be positive!", "OK")</f>
        <v>OK</v>
      </c>
    </row>
    <row r="274" spans="1:9" x14ac:dyDescent="0.2">
      <c r="A274" s="4" t="s">
        <v>12</v>
      </c>
      <c r="B274" s="5" t="s">
        <v>1026</v>
      </c>
      <c r="C274" s="113">
        <v>0</v>
      </c>
      <c r="D274" s="110" t="s">
        <v>634</v>
      </c>
      <c r="E274" s="6"/>
      <c r="G274" s="121" t="str">
        <f t="shared" si="13"/>
        <v>OK</v>
      </c>
      <c r="H274" s="121" t="str">
        <f t="shared" si="12"/>
        <v>OK</v>
      </c>
      <c r="I274" s="121" t="str">
        <f>IF(AND($C274&gt;0, NOT($C$178&gt;0)), "Row " &amp; ROW($C$178) &amp; " should be positive!", "OK")</f>
        <v>OK</v>
      </c>
    </row>
    <row r="275" spans="1:9" x14ac:dyDescent="0.2">
      <c r="A275" s="4" t="s">
        <v>13</v>
      </c>
      <c r="B275" s="5" t="s">
        <v>1026</v>
      </c>
      <c r="C275" s="113">
        <v>0</v>
      </c>
      <c r="D275" s="110" t="s">
        <v>634</v>
      </c>
      <c r="E275" s="6"/>
      <c r="G275" s="121" t="str">
        <f t="shared" si="13"/>
        <v>OK</v>
      </c>
      <c r="H275" s="121" t="str">
        <f t="shared" si="12"/>
        <v>OK</v>
      </c>
      <c r="I275" s="121" t="str">
        <f>IF(AND($C275&gt;0, NOT($C$179&gt;0)), "Row " &amp; ROW($C$179) &amp; " should be positive!", "OK")</f>
        <v>OK</v>
      </c>
    </row>
    <row r="276" spans="1:9" x14ac:dyDescent="0.2">
      <c r="A276" s="4" t="s">
        <v>1</v>
      </c>
      <c r="B276" s="5" t="s">
        <v>550</v>
      </c>
      <c r="C276" s="112">
        <f xml:space="preserve"> SUM($C$279, $C$291)</f>
        <v>0</v>
      </c>
      <c r="D276" s="110" t="s">
        <v>634</v>
      </c>
      <c r="E276" s="6"/>
      <c r="F276" s="123">
        <f>SUM($C$276) - SUM($C$279, $C$291)</f>
        <v>0</v>
      </c>
      <c r="G276" s="121" t="str">
        <f t="shared" si="13"/>
        <v>OK</v>
      </c>
      <c r="H276" s="121" t="str">
        <f t="shared" si="12"/>
        <v>OK</v>
      </c>
      <c r="I276" s="121" t="str">
        <f>IF(AND($C276&gt;0, NOT($C$180&gt;0)), "Row " &amp; ROW($C$180) &amp; " should be positive!", "OK")</f>
        <v>OK</v>
      </c>
    </row>
    <row r="277" spans="1:9" x14ac:dyDescent="0.2">
      <c r="A277" s="4" t="s">
        <v>12</v>
      </c>
      <c r="B277" s="5" t="s">
        <v>550</v>
      </c>
      <c r="C277" s="112">
        <f xml:space="preserve"> SUM($C$280, $C$292)</f>
        <v>0</v>
      </c>
      <c r="D277" s="110" t="s">
        <v>634</v>
      </c>
      <c r="E277" s="6"/>
      <c r="F277" s="123">
        <f>SUM($C$277) - SUM($C$280, $C$292)</f>
        <v>0</v>
      </c>
      <c r="G277" s="121" t="str">
        <f t="shared" si="13"/>
        <v>OK</v>
      </c>
      <c r="H277" s="121" t="str">
        <f t="shared" si="12"/>
        <v>OK</v>
      </c>
      <c r="I277" s="121" t="str">
        <f>IF(AND($C277&gt;0, NOT($C$181&gt;0)), "Row " &amp; ROW($C$181) &amp; " should be positive!", "OK")</f>
        <v>OK</v>
      </c>
    </row>
    <row r="278" spans="1:9" x14ac:dyDescent="0.2">
      <c r="A278" s="4" t="s">
        <v>13</v>
      </c>
      <c r="B278" s="5" t="s">
        <v>550</v>
      </c>
      <c r="C278" s="112">
        <f xml:space="preserve"> SUM($C$281, $C$293)</f>
        <v>0</v>
      </c>
      <c r="D278" s="110" t="s">
        <v>634</v>
      </c>
      <c r="E278" s="6"/>
      <c r="F278" s="123">
        <f>SUM($C$278) - SUM($C$281, $C$293)</f>
        <v>0</v>
      </c>
      <c r="G278" s="121" t="str">
        <f t="shared" si="13"/>
        <v>OK</v>
      </c>
      <c r="H278" s="121" t="str">
        <f t="shared" si="12"/>
        <v>OK</v>
      </c>
      <c r="I278" s="121" t="str">
        <f>IF(AND($C278&gt;0, NOT($C$182&gt;0)), "Row " &amp; ROW($C$182) &amp; " should be positive!", "OK")</f>
        <v>OK</v>
      </c>
    </row>
    <row r="279" spans="1:9" x14ac:dyDescent="0.2">
      <c r="A279" s="4" t="s">
        <v>1</v>
      </c>
      <c r="B279" s="5" t="s">
        <v>551</v>
      </c>
      <c r="C279" s="112">
        <f xml:space="preserve"> SUM($C$282, $C$285, $C$288)</f>
        <v>0</v>
      </c>
      <c r="D279" s="110" t="s">
        <v>634</v>
      </c>
      <c r="E279" s="6"/>
      <c r="F279" s="123">
        <f>SUM($C$279) - SUM($C$282, $C$285, $C$288)</f>
        <v>0</v>
      </c>
      <c r="G279" s="121" t="str">
        <f t="shared" si="13"/>
        <v>OK</v>
      </c>
      <c r="H279" s="121" t="str">
        <f t="shared" si="12"/>
        <v>OK</v>
      </c>
      <c r="I279" s="121" t="str">
        <f>IF(AND($C279&gt;0, NOT($C$183&gt;0)), "Row " &amp; ROW($C$183) &amp; " should be positive!", "OK")</f>
        <v>OK</v>
      </c>
    </row>
    <row r="280" spans="1:9" x14ac:dyDescent="0.2">
      <c r="A280" s="4" t="s">
        <v>12</v>
      </c>
      <c r="B280" s="5" t="s">
        <v>551</v>
      </c>
      <c r="C280" s="112">
        <f xml:space="preserve"> SUM($C$283, $C$286, $C$289)</f>
        <v>0</v>
      </c>
      <c r="D280" s="110" t="s">
        <v>634</v>
      </c>
      <c r="E280" s="6"/>
      <c r="F280" s="123">
        <f>SUM($C$280) - SUM($C$283, $C$286, $C$289)</f>
        <v>0</v>
      </c>
      <c r="G280" s="121" t="str">
        <f t="shared" si="13"/>
        <v>OK</v>
      </c>
      <c r="H280" s="121" t="str">
        <f t="shared" si="12"/>
        <v>OK</v>
      </c>
      <c r="I280" s="121" t="str">
        <f>IF(AND($C280&gt;0, NOT($C$184&gt;0)), "Row " &amp; ROW($C$184) &amp; " should be positive!", "OK")</f>
        <v>OK</v>
      </c>
    </row>
    <row r="281" spans="1:9" x14ac:dyDescent="0.2">
      <c r="A281" s="4" t="s">
        <v>13</v>
      </c>
      <c r="B281" s="5" t="s">
        <v>551</v>
      </c>
      <c r="C281" s="112">
        <f xml:space="preserve"> SUM($C$284, $C$287, $C$290)</f>
        <v>0</v>
      </c>
      <c r="D281" s="110" t="s">
        <v>634</v>
      </c>
      <c r="E281" s="6"/>
      <c r="F281" s="123">
        <f>SUM($C$281) - SUM($C$284, $C$287, $C$290)</f>
        <v>0</v>
      </c>
      <c r="G281" s="121" t="str">
        <f t="shared" si="13"/>
        <v>OK</v>
      </c>
      <c r="H281" s="121" t="str">
        <f t="shared" si="12"/>
        <v>OK</v>
      </c>
      <c r="I281" s="121" t="str">
        <f>IF(AND($C281&gt;0, NOT($C$185&gt;0)), "Row " &amp; ROW($C$185) &amp; " should be positive!", "OK")</f>
        <v>OK</v>
      </c>
    </row>
    <row r="282" spans="1:9" x14ac:dyDescent="0.2">
      <c r="A282" s="4" t="s">
        <v>1</v>
      </c>
      <c r="B282" s="5" t="s">
        <v>552</v>
      </c>
      <c r="C282" s="113">
        <v>0</v>
      </c>
      <c r="D282" s="110" t="s">
        <v>634</v>
      </c>
      <c r="E282" s="6"/>
      <c r="G282" s="121" t="str">
        <f t="shared" si="13"/>
        <v>OK</v>
      </c>
      <c r="H282" s="121" t="str">
        <f t="shared" si="12"/>
        <v>OK</v>
      </c>
      <c r="I282" s="121" t="str">
        <f>IF(AND($C282&gt;0, NOT($C$186&gt;0)), "Row " &amp; ROW($C$186) &amp; " should be positive!", "OK")</f>
        <v>OK</v>
      </c>
    </row>
    <row r="283" spans="1:9" x14ac:dyDescent="0.2">
      <c r="A283" s="4" t="s">
        <v>12</v>
      </c>
      <c r="B283" s="5" t="s">
        <v>552</v>
      </c>
      <c r="C283" s="113">
        <v>0</v>
      </c>
      <c r="D283" s="110" t="s">
        <v>634</v>
      </c>
      <c r="E283" s="6"/>
      <c r="G283" s="121" t="str">
        <f t="shared" si="13"/>
        <v>OK</v>
      </c>
      <c r="H283" s="121" t="str">
        <f t="shared" si="12"/>
        <v>OK</v>
      </c>
      <c r="I283" s="121" t="str">
        <f>IF(AND($C283&gt;0, NOT($C$187&gt;0)), "Row " &amp; ROW($C$187) &amp; " should be positive!", "OK")</f>
        <v>OK</v>
      </c>
    </row>
    <row r="284" spans="1:9" x14ac:dyDescent="0.2">
      <c r="A284" s="4" t="s">
        <v>13</v>
      </c>
      <c r="B284" s="5" t="s">
        <v>552</v>
      </c>
      <c r="C284" s="113">
        <v>0</v>
      </c>
      <c r="D284" s="110" t="s">
        <v>634</v>
      </c>
      <c r="E284" s="6"/>
      <c r="G284" s="121" t="str">
        <f t="shared" si="13"/>
        <v>OK</v>
      </c>
      <c r="H284" s="121" t="str">
        <f t="shared" si="12"/>
        <v>OK</v>
      </c>
      <c r="I284" s="121" t="str">
        <f>IF(AND($C284&gt;0, NOT($C$188&gt;0)), "Row " &amp; ROW($C$188) &amp; " should be positive!", "OK")</f>
        <v>OK</v>
      </c>
    </row>
    <row r="285" spans="1:9" x14ac:dyDescent="0.2">
      <c r="A285" s="4" t="s">
        <v>1</v>
      </c>
      <c r="B285" s="5" t="s">
        <v>553</v>
      </c>
      <c r="C285" s="113">
        <v>0</v>
      </c>
      <c r="D285" s="110" t="s">
        <v>634</v>
      </c>
      <c r="E285" s="6"/>
      <c r="G285" s="121" t="str">
        <f t="shared" si="13"/>
        <v>OK</v>
      </c>
      <c r="H285" s="121" t="str">
        <f t="shared" si="12"/>
        <v>OK</v>
      </c>
      <c r="I285" s="121" t="str">
        <f>IF(AND($C285&gt;0, NOT($C$189&gt;0)), "Row " &amp; ROW($C$189) &amp; " should be positive!", "OK")</f>
        <v>OK</v>
      </c>
    </row>
    <row r="286" spans="1:9" x14ac:dyDescent="0.2">
      <c r="A286" s="4" t="s">
        <v>12</v>
      </c>
      <c r="B286" s="5" t="s">
        <v>553</v>
      </c>
      <c r="C286" s="113">
        <v>0</v>
      </c>
      <c r="D286" s="110" t="s">
        <v>634</v>
      </c>
      <c r="E286" s="6"/>
      <c r="G286" s="121" t="str">
        <f t="shared" si="13"/>
        <v>OK</v>
      </c>
      <c r="H286" s="121" t="str">
        <f t="shared" ref="H286:H320" si="14">IF(AND($C286&gt;0, $D286= "NA"), "Flag should be OK", "OK")</f>
        <v>OK</v>
      </c>
      <c r="I286" s="121" t="str">
        <f>IF(AND($C286&gt;0, NOT($C$190&gt;0)), "Row " &amp; ROW($C$190) &amp; " should be positive!", "OK")</f>
        <v>OK</v>
      </c>
    </row>
    <row r="287" spans="1:9" x14ac:dyDescent="0.2">
      <c r="A287" s="4" t="s">
        <v>13</v>
      </c>
      <c r="B287" s="5" t="s">
        <v>553</v>
      </c>
      <c r="C287" s="113">
        <v>0</v>
      </c>
      <c r="D287" s="110" t="s">
        <v>634</v>
      </c>
      <c r="E287" s="6"/>
      <c r="G287" s="121" t="str">
        <f t="shared" si="13"/>
        <v>OK</v>
      </c>
      <c r="H287" s="121" t="str">
        <f t="shared" si="14"/>
        <v>OK</v>
      </c>
      <c r="I287" s="121" t="str">
        <f>IF(AND($C287&gt;0, NOT($C$191&gt;0)), "Row " &amp; ROW($C$191) &amp; " should be positive!", "OK")</f>
        <v>OK</v>
      </c>
    </row>
    <row r="288" spans="1:9" x14ac:dyDescent="0.2">
      <c r="A288" s="4" t="s">
        <v>1</v>
      </c>
      <c r="B288" s="5" t="s">
        <v>554</v>
      </c>
      <c r="C288" s="113">
        <v>0</v>
      </c>
      <c r="D288" s="110" t="s">
        <v>634</v>
      </c>
      <c r="E288" s="6"/>
      <c r="G288" s="121" t="str">
        <f t="shared" si="13"/>
        <v>OK</v>
      </c>
      <c r="H288" s="121" t="str">
        <f t="shared" si="14"/>
        <v>OK</v>
      </c>
      <c r="I288" s="121" t="str">
        <f>IF(AND($C288&gt;0, NOT($C$192&gt;0)), "Row " &amp; ROW($C$192) &amp; " should be positive!", "OK")</f>
        <v>OK</v>
      </c>
    </row>
    <row r="289" spans="1:9" x14ac:dyDescent="0.2">
      <c r="A289" s="4" t="s">
        <v>12</v>
      </c>
      <c r="B289" s="5" t="s">
        <v>554</v>
      </c>
      <c r="C289" s="113">
        <v>0</v>
      </c>
      <c r="D289" s="110" t="s">
        <v>634</v>
      </c>
      <c r="E289" s="6"/>
      <c r="G289" s="121" t="str">
        <f t="shared" si="13"/>
        <v>OK</v>
      </c>
      <c r="H289" s="121" t="str">
        <f t="shared" si="14"/>
        <v>OK</v>
      </c>
      <c r="I289" s="121" t="str">
        <f>IF(AND($C289&gt;0, NOT($C$193&gt;0)), "Row " &amp; ROW($C$193) &amp; " should be positive!", "OK")</f>
        <v>OK</v>
      </c>
    </row>
    <row r="290" spans="1:9" x14ac:dyDescent="0.2">
      <c r="A290" s="4" t="s">
        <v>13</v>
      </c>
      <c r="B290" s="5" t="s">
        <v>554</v>
      </c>
      <c r="C290" s="113">
        <v>0</v>
      </c>
      <c r="D290" s="110" t="s">
        <v>634</v>
      </c>
      <c r="E290" s="6"/>
      <c r="G290" s="121" t="str">
        <f t="shared" si="13"/>
        <v>OK</v>
      </c>
      <c r="H290" s="121" t="str">
        <f t="shared" si="14"/>
        <v>OK</v>
      </c>
      <c r="I290" s="121" t="str">
        <f>IF(AND($C290&gt;0, NOT($C$194&gt;0)), "Row " &amp; ROW($C$194) &amp; " should be positive!", "OK")</f>
        <v>OK</v>
      </c>
    </row>
    <row r="291" spans="1:9" x14ac:dyDescent="0.2">
      <c r="A291" s="4" t="s">
        <v>1</v>
      </c>
      <c r="B291" s="5" t="s">
        <v>555</v>
      </c>
      <c r="C291" s="112">
        <f xml:space="preserve"> SUM($C$303, $C$306, $C$309, $C$312, $C$315)</f>
        <v>0</v>
      </c>
      <c r="D291" s="110" t="s">
        <v>634</v>
      </c>
      <c r="E291" s="6"/>
      <c r="F291" s="123">
        <f>SUM($C$291) - SUM($C$294, $C$297, $C$300)</f>
        <v>0</v>
      </c>
      <c r="G291" s="121" t="str">
        <f t="shared" si="13"/>
        <v>OK</v>
      </c>
      <c r="H291" s="121" t="str">
        <f t="shared" si="14"/>
        <v>OK</v>
      </c>
      <c r="I291" s="121" t="str">
        <f>IF(AND($C291&gt;0, NOT($C$195&gt;0)), "Row " &amp; ROW($C$195) &amp; " should be positive!", "OK")</f>
        <v>OK</v>
      </c>
    </row>
    <row r="292" spans="1:9" x14ac:dyDescent="0.2">
      <c r="A292" s="4" t="s">
        <v>12</v>
      </c>
      <c r="B292" s="5" t="s">
        <v>555</v>
      </c>
      <c r="C292" s="112">
        <f xml:space="preserve"> SUM($C$304, $C$307, $C$310, $C$313, $C$316)</f>
        <v>0</v>
      </c>
      <c r="D292" s="110" t="s">
        <v>634</v>
      </c>
      <c r="E292" s="6"/>
      <c r="F292" s="123">
        <f>SUM($C$292) - SUM($C$295, $C$298, $C$301)</f>
        <v>0</v>
      </c>
      <c r="G292" s="121" t="str">
        <f t="shared" si="13"/>
        <v>OK</v>
      </c>
      <c r="H292" s="121" t="str">
        <f t="shared" si="14"/>
        <v>OK</v>
      </c>
      <c r="I292" s="121" t="str">
        <f>IF(AND($C292&gt;0, NOT($C$196&gt;0)), "Row " &amp; ROW($C$196) &amp; " should be positive!", "OK")</f>
        <v>OK</v>
      </c>
    </row>
    <row r="293" spans="1:9" x14ac:dyDescent="0.2">
      <c r="A293" s="4" t="s">
        <v>13</v>
      </c>
      <c r="B293" s="5" t="s">
        <v>555</v>
      </c>
      <c r="C293" s="112">
        <f xml:space="preserve"> SUM($C$305, $C$308, $C$311, $C$314, $C$317)</f>
        <v>0</v>
      </c>
      <c r="D293" s="110" t="s">
        <v>634</v>
      </c>
      <c r="E293" s="6"/>
      <c r="F293" s="123">
        <f>SUM($C$293) - SUM($C$296, $C$299, $C$302)</f>
        <v>0</v>
      </c>
      <c r="G293" s="121" t="str">
        <f t="shared" si="13"/>
        <v>OK</v>
      </c>
      <c r="H293" s="121" t="str">
        <f t="shared" si="14"/>
        <v>OK</v>
      </c>
      <c r="I293" s="121" t="str">
        <f>IF(AND($C293&gt;0, NOT($C$197&gt;0)), "Row " &amp; ROW($C$197) &amp; " should be positive!", "OK")</f>
        <v>OK</v>
      </c>
    </row>
    <row r="294" spans="1:9" x14ac:dyDescent="0.2">
      <c r="A294" s="4" t="s">
        <v>1</v>
      </c>
      <c r="B294" s="5" t="s">
        <v>556</v>
      </c>
      <c r="C294" s="113">
        <v>0</v>
      </c>
      <c r="D294" s="110" t="s">
        <v>634</v>
      </c>
      <c r="E294" s="6"/>
      <c r="F294" s="123">
        <f>SUM($C$291) - SUM($C$303, $C$306, $C$309, $C$312, $C$315)</f>
        <v>0</v>
      </c>
      <c r="G294" s="121" t="str">
        <f t="shared" si="13"/>
        <v>OK</v>
      </c>
      <c r="H294" s="121" t="str">
        <f t="shared" si="14"/>
        <v>OK</v>
      </c>
      <c r="I294" s="121" t="str">
        <f>IF(AND($C294&gt;0, NOT($C$198&gt;0)), "Row " &amp; ROW($C$198) &amp; " should be positive!", "OK")</f>
        <v>OK</v>
      </c>
    </row>
    <row r="295" spans="1:9" x14ac:dyDescent="0.2">
      <c r="A295" s="4" t="s">
        <v>12</v>
      </c>
      <c r="B295" s="5" t="s">
        <v>556</v>
      </c>
      <c r="C295" s="113">
        <v>0</v>
      </c>
      <c r="D295" s="110" t="s">
        <v>634</v>
      </c>
      <c r="E295" s="6"/>
      <c r="F295" s="123">
        <f>SUM($C$292) - SUM($C$304, $C$307, $C$310, $C$313, $C$316)</f>
        <v>0</v>
      </c>
      <c r="G295" s="121" t="str">
        <f t="shared" si="13"/>
        <v>OK</v>
      </c>
      <c r="H295" s="121" t="str">
        <f t="shared" si="14"/>
        <v>OK</v>
      </c>
      <c r="I295" s="121" t="str">
        <f>IF(AND($C295&gt;0, NOT($C$199&gt;0)), "Row " &amp; ROW($C$199) &amp; " should be positive!", "OK")</f>
        <v>OK</v>
      </c>
    </row>
    <row r="296" spans="1:9" x14ac:dyDescent="0.2">
      <c r="A296" s="4" t="s">
        <v>13</v>
      </c>
      <c r="B296" s="5" t="s">
        <v>556</v>
      </c>
      <c r="C296" s="113">
        <v>0</v>
      </c>
      <c r="D296" s="110" t="s">
        <v>634</v>
      </c>
      <c r="E296" s="6"/>
      <c r="F296" s="123">
        <f>SUM($C$293) - SUM($C$305, $C$308, $C$311, $C$314, $C$317)</f>
        <v>0</v>
      </c>
      <c r="G296" s="121" t="str">
        <f t="shared" si="13"/>
        <v>OK</v>
      </c>
      <c r="H296" s="121" t="str">
        <f t="shared" si="14"/>
        <v>OK</v>
      </c>
      <c r="I296" s="121" t="str">
        <f>IF(AND($C296&gt;0, NOT($C$200&gt;0)), "Row " &amp; ROW($C$200) &amp; " should be positive!", "OK")</f>
        <v>OK</v>
      </c>
    </row>
    <row r="297" spans="1:9" x14ac:dyDescent="0.2">
      <c r="A297" s="4" t="s">
        <v>1</v>
      </c>
      <c r="B297" s="5" t="s">
        <v>557</v>
      </c>
      <c r="C297" s="113">
        <v>0</v>
      </c>
      <c r="D297" s="110" t="s">
        <v>634</v>
      </c>
      <c r="E297" s="6"/>
      <c r="G297" s="121" t="str">
        <f t="shared" si="13"/>
        <v>OK</v>
      </c>
      <c r="H297" s="121" t="str">
        <f t="shared" si="14"/>
        <v>OK</v>
      </c>
      <c r="I297" s="121" t="str">
        <f>IF(AND($C297&gt;0, NOT($C$201&gt;0)), "Row " &amp; ROW($C$201) &amp; " should be positive!", "OK")</f>
        <v>OK</v>
      </c>
    </row>
    <row r="298" spans="1:9" x14ac:dyDescent="0.2">
      <c r="A298" s="4" t="s">
        <v>12</v>
      </c>
      <c r="B298" s="5" t="s">
        <v>557</v>
      </c>
      <c r="C298" s="113">
        <v>0</v>
      </c>
      <c r="D298" s="110" t="s">
        <v>634</v>
      </c>
      <c r="E298" s="6"/>
      <c r="G298" s="121" t="str">
        <f t="shared" si="13"/>
        <v>OK</v>
      </c>
      <c r="H298" s="121" t="str">
        <f t="shared" si="14"/>
        <v>OK</v>
      </c>
      <c r="I298" s="121" t="str">
        <f>IF(AND($C298&gt;0, NOT($C$202&gt;0)), "Row " &amp; ROW($C$202) &amp; " should be positive!", "OK")</f>
        <v>OK</v>
      </c>
    </row>
    <row r="299" spans="1:9" x14ac:dyDescent="0.2">
      <c r="A299" s="4" t="s">
        <v>13</v>
      </c>
      <c r="B299" s="5" t="s">
        <v>557</v>
      </c>
      <c r="C299" s="113">
        <v>0</v>
      </c>
      <c r="D299" s="110" t="s">
        <v>634</v>
      </c>
      <c r="E299" s="6"/>
      <c r="G299" s="121" t="str">
        <f t="shared" si="13"/>
        <v>OK</v>
      </c>
      <c r="H299" s="121" t="str">
        <f t="shared" si="14"/>
        <v>OK</v>
      </c>
      <c r="I299" s="121" t="str">
        <f>IF(AND($C299&gt;0, NOT($C$203&gt;0)), "Row " &amp; ROW($C$203) &amp; " should be positive!", "OK")</f>
        <v>OK</v>
      </c>
    </row>
    <row r="300" spans="1:9" x14ac:dyDescent="0.2">
      <c r="A300" s="4" t="s">
        <v>1</v>
      </c>
      <c r="B300" s="5" t="s">
        <v>558</v>
      </c>
      <c r="C300" s="113">
        <v>0</v>
      </c>
      <c r="D300" s="110" t="s">
        <v>634</v>
      </c>
      <c r="E300" s="6"/>
      <c r="G300" s="121" t="str">
        <f t="shared" si="13"/>
        <v>OK</v>
      </c>
      <c r="H300" s="121" t="str">
        <f t="shared" si="14"/>
        <v>OK</v>
      </c>
      <c r="I300" s="121" t="str">
        <f>IF(AND($C300&gt;0, NOT($C$204&gt;0)), "Row " &amp; ROW($C$204) &amp; " should be positive!", "OK")</f>
        <v>OK</v>
      </c>
    </row>
    <row r="301" spans="1:9" x14ac:dyDescent="0.2">
      <c r="A301" s="4" t="s">
        <v>12</v>
      </c>
      <c r="B301" s="5" t="s">
        <v>558</v>
      </c>
      <c r="C301" s="113">
        <v>0</v>
      </c>
      <c r="D301" s="110" t="s">
        <v>634</v>
      </c>
      <c r="E301" s="6"/>
      <c r="G301" s="121" t="str">
        <f t="shared" si="13"/>
        <v>OK</v>
      </c>
      <c r="H301" s="121" t="str">
        <f t="shared" si="14"/>
        <v>OK</v>
      </c>
      <c r="I301" s="121" t="str">
        <f>IF(AND($C301&gt;0, NOT($C$205&gt;0)), "Row " &amp; ROW($C$205) &amp; " should be positive!", "OK")</f>
        <v>OK</v>
      </c>
    </row>
    <row r="302" spans="1:9" x14ac:dyDescent="0.2">
      <c r="A302" s="4" t="s">
        <v>13</v>
      </c>
      <c r="B302" s="5" t="s">
        <v>558</v>
      </c>
      <c r="C302" s="113">
        <v>0</v>
      </c>
      <c r="D302" s="110" t="s">
        <v>634</v>
      </c>
      <c r="E302" s="6"/>
      <c r="G302" s="121" t="str">
        <f t="shared" si="13"/>
        <v>OK</v>
      </c>
      <c r="H302" s="121" t="str">
        <f t="shared" si="14"/>
        <v>OK</v>
      </c>
      <c r="I302" s="121" t="str">
        <f>IF(AND($C302&gt;0, NOT($C$206&gt;0)), "Row " &amp; ROW($C$206) &amp; " should be positive!", "OK")</f>
        <v>OK</v>
      </c>
    </row>
    <row r="303" spans="1:9" x14ac:dyDescent="0.2">
      <c r="A303" s="4" t="s">
        <v>1</v>
      </c>
      <c r="B303" s="5" t="s">
        <v>559</v>
      </c>
      <c r="C303" s="113">
        <v>0</v>
      </c>
      <c r="D303" s="110" t="s">
        <v>634</v>
      </c>
      <c r="E303" s="6"/>
      <c r="G303" s="121" t="str">
        <f t="shared" si="13"/>
        <v>OK</v>
      </c>
      <c r="H303" s="121" t="str">
        <f t="shared" si="14"/>
        <v>OK</v>
      </c>
      <c r="I303" s="121" t="str">
        <f>IF(AND($C303&gt;0, NOT($C$207&gt;0)), "Row " &amp; ROW($C$207) &amp; " should be positive!", "OK")</f>
        <v>OK</v>
      </c>
    </row>
    <row r="304" spans="1:9" x14ac:dyDescent="0.2">
      <c r="A304" s="4" t="s">
        <v>12</v>
      </c>
      <c r="B304" s="5" t="s">
        <v>559</v>
      </c>
      <c r="C304" s="113">
        <v>0</v>
      </c>
      <c r="D304" s="110" t="s">
        <v>634</v>
      </c>
      <c r="E304" s="6"/>
      <c r="G304" s="121" t="str">
        <f t="shared" si="13"/>
        <v>OK</v>
      </c>
      <c r="H304" s="121" t="str">
        <f t="shared" si="14"/>
        <v>OK</v>
      </c>
      <c r="I304" s="121" t="str">
        <f>IF(AND($C304&gt;0, NOT($C$208&gt;0)), "Row " &amp; ROW($C$208) &amp; " should be positive!", "OK")</f>
        <v>OK</v>
      </c>
    </row>
    <row r="305" spans="1:9" x14ac:dyDescent="0.2">
      <c r="A305" s="4" t="s">
        <v>13</v>
      </c>
      <c r="B305" s="5" t="s">
        <v>559</v>
      </c>
      <c r="C305" s="113">
        <v>0</v>
      </c>
      <c r="D305" s="110" t="s">
        <v>634</v>
      </c>
      <c r="E305" s="6"/>
      <c r="G305" s="121" t="str">
        <f t="shared" si="13"/>
        <v>OK</v>
      </c>
      <c r="H305" s="121" t="str">
        <f t="shared" si="14"/>
        <v>OK</v>
      </c>
      <c r="I305" s="121" t="str">
        <f>IF(AND($C305&gt;0, NOT($C$209&gt;0)), "Row " &amp; ROW($C$209) &amp; " should be positive!", "OK")</f>
        <v>OK</v>
      </c>
    </row>
    <row r="306" spans="1:9" x14ac:dyDescent="0.2">
      <c r="A306" s="4" t="s">
        <v>1</v>
      </c>
      <c r="B306" s="5" t="s">
        <v>560</v>
      </c>
      <c r="C306" s="113">
        <v>0</v>
      </c>
      <c r="D306" s="110" t="s">
        <v>634</v>
      </c>
      <c r="E306" s="6"/>
      <c r="G306" s="121" t="str">
        <f t="shared" si="13"/>
        <v>OK</v>
      </c>
      <c r="H306" s="121" t="str">
        <f t="shared" si="14"/>
        <v>OK</v>
      </c>
      <c r="I306" s="121" t="str">
        <f>IF(AND($C306&gt;0, NOT($C$210&gt;0)), "Row " &amp; ROW($C$210) &amp; " should be positive!", "OK")</f>
        <v>OK</v>
      </c>
    </row>
    <row r="307" spans="1:9" x14ac:dyDescent="0.2">
      <c r="A307" s="4" t="s">
        <v>12</v>
      </c>
      <c r="B307" s="5" t="s">
        <v>560</v>
      </c>
      <c r="C307" s="113">
        <v>0</v>
      </c>
      <c r="D307" s="110" t="s">
        <v>634</v>
      </c>
      <c r="E307" s="6"/>
      <c r="G307" s="121" t="str">
        <f t="shared" si="13"/>
        <v>OK</v>
      </c>
      <c r="H307" s="121" t="str">
        <f t="shared" si="14"/>
        <v>OK</v>
      </c>
      <c r="I307" s="121" t="str">
        <f>IF(AND($C307&gt;0, NOT($C$211&gt;0)), "Row " &amp; ROW($C$211) &amp; " should be positive!", "OK")</f>
        <v>OK</v>
      </c>
    </row>
    <row r="308" spans="1:9" x14ac:dyDescent="0.2">
      <c r="A308" s="4" t="s">
        <v>13</v>
      </c>
      <c r="B308" s="5" t="s">
        <v>560</v>
      </c>
      <c r="C308" s="113">
        <v>0</v>
      </c>
      <c r="D308" s="110" t="s">
        <v>634</v>
      </c>
      <c r="E308" s="6"/>
      <c r="G308" s="121" t="str">
        <f t="shared" si="13"/>
        <v>OK</v>
      </c>
      <c r="H308" s="121" t="str">
        <f t="shared" si="14"/>
        <v>OK</v>
      </c>
      <c r="I308" s="121" t="str">
        <f>IF(AND($C308&gt;0, NOT($C$212&gt;0)), "Row " &amp; ROW($C$212) &amp; " should be positive!", "OK")</f>
        <v>OK</v>
      </c>
    </row>
    <row r="309" spans="1:9" x14ac:dyDescent="0.2">
      <c r="A309" s="4" t="s">
        <v>1</v>
      </c>
      <c r="B309" s="5" t="s">
        <v>561</v>
      </c>
      <c r="C309" s="113">
        <v>0</v>
      </c>
      <c r="D309" s="110" t="s">
        <v>634</v>
      </c>
      <c r="E309" s="6"/>
      <c r="G309" s="121" t="str">
        <f t="shared" si="13"/>
        <v>OK</v>
      </c>
      <c r="H309" s="121" t="str">
        <f t="shared" si="14"/>
        <v>OK</v>
      </c>
      <c r="I309" s="121" t="str">
        <f>IF(AND($C309&gt;0, NOT($C$213&gt;0)), "Row " &amp; ROW($C$213) &amp; " should be positive!", "OK")</f>
        <v>OK</v>
      </c>
    </row>
    <row r="310" spans="1:9" x14ac:dyDescent="0.2">
      <c r="A310" s="4" t="s">
        <v>12</v>
      </c>
      <c r="B310" s="5" t="s">
        <v>561</v>
      </c>
      <c r="C310" s="113">
        <v>0</v>
      </c>
      <c r="D310" s="110" t="s">
        <v>634</v>
      </c>
      <c r="E310" s="6"/>
      <c r="G310" s="121" t="str">
        <f t="shared" si="13"/>
        <v>OK</v>
      </c>
      <c r="H310" s="121" t="str">
        <f t="shared" si="14"/>
        <v>OK</v>
      </c>
      <c r="I310" s="121" t="str">
        <f>IF(AND($C310&gt;0, NOT($C$214&gt;0)), "Row " &amp; ROW($C$214) &amp; " should be positive!", "OK")</f>
        <v>OK</v>
      </c>
    </row>
    <row r="311" spans="1:9" x14ac:dyDescent="0.2">
      <c r="A311" s="4" t="s">
        <v>13</v>
      </c>
      <c r="B311" s="5" t="s">
        <v>561</v>
      </c>
      <c r="C311" s="113">
        <v>0</v>
      </c>
      <c r="D311" s="110" t="s">
        <v>634</v>
      </c>
      <c r="E311" s="6"/>
      <c r="G311" s="121" t="str">
        <f t="shared" si="13"/>
        <v>OK</v>
      </c>
      <c r="H311" s="121" t="str">
        <f t="shared" si="14"/>
        <v>OK</v>
      </c>
      <c r="I311" s="121" t="str">
        <f>IF(AND($C311&gt;0, NOT($C$215&gt;0)), "Row " &amp; ROW($C$215) &amp; " should be positive!", "OK")</f>
        <v>OK</v>
      </c>
    </row>
    <row r="312" spans="1:9" x14ac:dyDescent="0.2">
      <c r="A312" s="4" t="s">
        <v>1</v>
      </c>
      <c r="B312" s="5" t="s">
        <v>562</v>
      </c>
      <c r="C312" s="113">
        <v>0</v>
      </c>
      <c r="D312" s="110" t="s">
        <v>634</v>
      </c>
      <c r="E312" s="6"/>
      <c r="G312" s="121" t="str">
        <f t="shared" si="13"/>
        <v>OK</v>
      </c>
      <c r="H312" s="121" t="str">
        <f t="shared" si="14"/>
        <v>OK</v>
      </c>
      <c r="I312" s="121" t="str">
        <f>IF(AND($C312&gt;0, NOT($C$216&gt;0)), "Row " &amp; ROW($C$216) &amp; " should be positive!", "OK")</f>
        <v>OK</v>
      </c>
    </row>
    <row r="313" spans="1:9" x14ac:dyDescent="0.2">
      <c r="A313" s="4" t="s">
        <v>12</v>
      </c>
      <c r="B313" s="5" t="s">
        <v>562</v>
      </c>
      <c r="C313" s="113">
        <v>0</v>
      </c>
      <c r="D313" s="110" t="s">
        <v>634</v>
      </c>
      <c r="E313" s="6"/>
      <c r="G313" s="121" t="str">
        <f t="shared" si="13"/>
        <v>OK</v>
      </c>
      <c r="H313" s="121" t="str">
        <f t="shared" si="14"/>
        <v>OK</v>
      </c>
      <c r="I313" s="121" t="str">
        <f>IF(AND($C313&gt;0, NOT($C$217&gt;0)), "Row " &amp; ROW($C$217) &amp; " should be positive!", "OK")</f>
        <v>OK</v>
      </c>
    </row>
    <row r="314" spans="1:9" x14ac:dyDescent="0.2">
      <c r="A314" s="4" t="s">
        <v>13</v>
      </c>
      <c r="B314" s="5" t="s">
        <v>562</v>
      </c>
      <c r="C314" s="113">
        <v>0</v>
      </c>
      <c r="D314" s="110" t="s">
        <v>634</v>
      </c>
      <c r="E314" s="6"/>
      <c r="G314" s="121" t="str">
        <f t="shared" si="13"/>
        <v>OK</v>
      </c>
      <c r="H314" s="121" t="str">
        <f t="shared" si="14"/>
        <v>OK</v>
      </c>
      <c r="I314" s="121" t="str">
        <f>IF(AND($C314&gt;0, NOT($C$218&gt;0)), "Row " &amp; ROW($C$218) &amp; " should be positive!", "OK")</f>
        <v>OK</v>
      </c>
    </row>
    <row r="315" spans="1:9" x14ac:dyDescent="0.2">
      <c r="A315" s="4" t="s">
        <v>1</v>
      </c>
      <c r="B315" s="5" t="s">
        <v>1031</v>
      </c>
      <c r="C315" s="113">
        <v>0</v>
      </c>
      <c r="D315" s="110" t="s">
        <v>634</v>
      </c>
      <c r="E315" s="6"/>
      <c r="G315" s="121" t="str">
        <f t="shared" si="13"/>
        <v>OK</v>
      </c>
      <c r="H315" s="121" t="str">
        <f t="shared" si="14"/>
        <v>OK</v>
      </c>
      <c r="I315" s="121" t="str">
        <f>IF(AND($C315&gt;0, NOT($C$219&gt;0)), "Row " &amp; ROW($C$219) &amp; " should be positive!", "OK")</f>
        <v>OK</v>
      </c>
    </row>
    <row r="316" spans="1:9" x14ac:dyDescent="0.2">
      <c r="A316" s="4" t="s">
        <v>12</v>
      </c>
      <c r="B316" s="5" t="s">
        <v>1031</v>
      </c>
      <c r="C316" s="113">
        <v>0</v>
      </c>
      <c r="D316" s="110" t="s">
        <v>634</v>
      </c>
      <c r="E316" s="6"/>
      <c r="G316" s="121" t="str">
        <f t="shared" si="13"/>
        <v>OK</v>
      </c>
      <c r="H316" s="121" t="str">
        <f t="shared" si="14"/>
        <v>OK</v>
      </c>
      <c r="I316" s="121" t="str">
        <f>IF(AND($C316&gt;0, NOT($C$220&gt;0)), "Row " &amp; ROW($C$220) &amp; " should be positive!", "OK")</f>
        <v>OK</v>
      </c>
    </row>
    <row r="317" spans="1:9" x14ac:dyDescent="0.2">
      <c r="A317" s="4" t="s">
        <v>13</v>
      </c>
      <c r="B317" s="5" t="s">
        <v>1031</v>
      </c>
      <c r="C317" s="113">
        <v>0</v>
      </c>
      <c r="D317" s="110" t="s">
        <v>634</v>
      </c>
      <c r="E317" s="6"/>
      <c r="G317" s="121" t="str">
        <f t="shared" si="13"/>
        <v>OK</v>
      </c>
      <c r="H317" s="121" t="str">
        <f t="shared" si="14"/>
        <v>OK</v>
      </c>
      <c r="I317" s="121" t="str">
        <f>IF(AND($C317&gt;0, NOT($C$221&gt;0)), "Row " &amp; ROW($C$221) &amp; " should be positive!", "OK")</f>
        <v>OK</v>
      </c>
    </row>
    <row r="318" spans="1:9" x14ac:dyDescent="0.2">
      <c r="A318" s="4" t="s">
        <v>121</v>
      </c>
      <c r="B318" s="5" t="s">
        <v>563</v>
      </c>
      <c r="C318" s="113">
        <v>0</v>
      </c>
      <c r="D318" s="110" t="s">
        <v>634</v>
      </c>
      <c r="E318" s="6"/>
      <c r="G318" s="121" t="str">
        <f t="shared" si="13"/>
        <v>OK</v>
      </c>
      <c r="H318" s="121" t="str">
        <f t="shared" si="14"/>
        <v>OK</v>
      </c>
    </row>
    <row r="319" spans="1:9" x14ac:dyDescent="0.2">
      <c r="A319" s="4" t="s">
        <v>121</v>
      </c>
      <c r="B319" s="5" t="s">
        <v>564</v>
      </c>
      <c r="C319" s="113">
        <v>0</v>
      </c>
      <c r="D319" s="110" t="s">
        <v>634</v>
      </c>
      <c r="E319" s="6"/>
      <c r="G319" s="121" t="str">
        <f t="shared" si="13"/>
        <v>OK</v>
      </c>
      <c r="H319" s="121" t="str">
        <f t="shared" si="14"/>
        <v>OK</v>
      </c>
    </row>
    <row r="320" spans="1:9" x14ac:dyDescent="0.2">
      <c r="A320" s="4" t="s">
        <v>121</v>
      </c>
      <c r="B320" s="5" t="s">
        <v>565</v>
      </c>
      <c r="C320" s="113">
        <v>0</v>
      </c>
      <c r="D320" s="110" t="s">
        <v>634</v>
      </c>
      <c r="E320" s="6"/>
      <c r="G320" s="121" t="str">
        <f t="shared" si="13"/>
        <v>OK</v>
      </c>
      <c r="H320" s="121" t="str">
        <f t="shared" si="14"/>
        <v>OK</v>
      </c>
    </row>
  </sheetData>
  <sheetProtection algorithmName="SHA-512" hashValue="MCZHTNddjfEDwJzrutX2N+o1UVh9E7pMJH+ggRiV/e9yBktgxfqLtYqb/Rkh411lKXiaQVRXzBxEhWCyugDpJw==" saltValue="6gMpErmeiucJZL7LgA9yfw==" spinCount="100000" sheet="1" objects="1" scenarios="1" formatColumns="0" formatRows="0"/>
  <conditionalFormatting sqref="B258:B260">
    <cfRule type="cellIs" dxfId="293" priority="1" stopIfTrue="1" operator="equal">
      <formula>"optional"</formula>
    </cfRule>
    <cfRule type="cellIs" dxfId="292" priority="2" stopIfTrue="1" operator="equal">
      <formula>"optional if"</formula>
    </cfRule>
  </conditionalFormatting>
  <conditionalFormatting sqref="C408:C409 C406">
    <cfRule type="containsText" priority="3" stopIfTrue="1" operator="containsText" text="TRUE">
      <formula>NOT(ISERROR(SEARCH("TRUE",C406)))</formula>
    </cfRule>
    <cfRule type="cellIs" dxfId="291" priority="4" stopIfTrue="1" operator="greaterThan">
      <formula>Tolerance</formula>
    </cfRule>
    <cfRule type="cellIs" dxfId="290" priority="5" stopIfTrue="1" operator="lessThan">
      <formula>-Tolerance</formula>
    </cfRule>
  </conditionalFormatting>
  <conditionalFormatting sqref="F6:F320">
    <cfRule type="containsText" priority="6" stopIfTrue="1" operator="containsText" text="TRUE">
      <formula>NOT(ISERROR(SEARCH("TRUE",F6)))</formula>
    </cfRule>
    <cfRule type="cellIs" dxfId="289" priority="7" stopIfTrue="1" operator="greaterThan">
      <formula>Tolerance</formula>
    </cfRule>
    <cfRule type="cellIs" dxfId="288" priority="8" stopIfTrue="1" operator="lessThan">
      <formula>-Tolerance</formula>
    </cfRule>
  </conditionalFormatting>
  <conditionalFormatting sqref="G6:G320">
    <cfRule type="containsText" dxfId="287" priority="9" stopIfTrue="1" operator="containsText" text="missing">
      <formula>NOT(ISERROR(SEARCH("missing",G6)))</formula>
    </cfRule>
  </conditionalFormatting>
  <conditionalFormatting sqref="H6:H320">
    <cfRule type="containsText" dxfId="286" priority="10" stopIfTrue="1" operator="containsText" text="Flag">
      <formula>NOT(ISERROR(SEARCH("Flag",H6)))</formula>
    </cfRule>
  </conditionalFormatting>
  <conditionalFormatting sqref="I6:I320">
    <cfRule type="containsText" dxfId="285" priority="11" stopIfTrue="1" operator="containsText" text=" ">
      <formula>NOT(ISERROR(SEARCH(" ",I6)))</formula>
    </cfRule>
  </conditionalFormatting>
  <conditionalFormatting sqref="F5:I5">
    <cfRule type="cellIs" dxfId="284" priority="12" stopIfTrue="1" operator="greaterThan">
      <formula>0</formula>
    </cfRule>
  </conditionalFormatting>
  <dataValidations count="3">
    <dataValidation type="list" allowBlank="1" showInputMessage="1" showErrorMessage="1" sqref="D318:D320 D6:D125">
      <formula1>availability_payments</formula1>
    </dataValidation>
    <dataValidation type="list" allowBlank="1" showInputMessage="1" showErrorMessage="1" sqref="D126:D317">
      <formula1>availability_fraud</formula1>
    </dataValidation>
    <dataValidation type="decimal" operator="greaterThanOrEqual" allowBlank="1" showInputMessage="1" showErrorMessage="1" errorTitle="Please correct." error="Please input a number larger or equal to zero. Negative or character values are not permitted." sqref="C6:C320">
      <formula1>0</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K17"/>
  <sheetViews>
    <sheetView workbookViewId="0"/>
  </sheetViews>
  <sheetFormatPr defaultRowHeight="12.75" x14ac:dyDescent="0.2"/>
  <cols>
    <col min="1" max="1" width="16" style="9" bestFit="1" customWidth="1"/>
    <col min="2" max="2" width="9.85546875" style="9" bestFit="1" customWidth="1"/>
    <col min="3" max="3" width="20.85546875" style="20" customWidth="1"/>
    <col min="4" max="4" width="14" style="20" customWidth="1"/>
    <col min="5" max="5" width="50.5703125" style="9" customWidth="1"/>
    <col min="6" max="6" width="11.85546875" style="121" customWidth="1"/>
    <col min="7" max="7" width="17" style="121" customWidth="1"/>
    <col min="8" max="8" width="19.42578125" style="121" customWidth="1"/>
    <col min="9" max="9" width="32.28515625" style="121" customWidth="1"/>
    <col min="12" max="16384" width="9.140625" style="9"/>
  </cols>
  <sheetData>
    <row r="1" spans="1:9" ht="15.75" x14ac:dyDescent="0.25">
      <c r="A1" s="7" t="s">
        <v>566</v>
      </c>
      <c r="B1" s="8"/>
      <c r="C1" s="115"/>
      <c r="D1" s="103"/>
      <c r="E1" s="8"/>
    </row>
    <row r="2" spans="1:9" x14ac:dyDescent="0.2">
      <c r="A2" s="10"/>
      <c r="B2" s="11"/>
      <c r="C2" s="116"/>
      <c r="D2" s="105"/>
      <c r="E2" s="12"/>
    </row>
    <row r="3" spans="1:9" x14ac:dyDescent="0.2">
      <c r="A3" s="13"/>
      <c r="B3" s="13"/>
      <c r="C3" s="104"/>
      <c r="D3" s="105"/>
      <c r="E3" s="12"/>
    </row>
    <row r="4" spans="1:9" ht="25.5" x14ac:dyDescent="0.2">
      <c r="A4" s="2"/>
      <c r="B4" s="2"/>
      <c r="C4" s="106" t="s">
        <v>5</v>
      </c>
      <c r="D4" s="106" t="s">
        <v>5</v>
      </c>
      <c r="E4" s="2" t="s">
        <v>6</v>
      </c>
      <c r="F4" s="125"/>
      <c r="G4" s="125" t="s">
        <v>857</v>
      </c>
      <c r="H4" s="125" t="s">
        <v>975</v>
      </c>
      <c r="I4" s="125" t="s">
        <v>858</v>
      </c>
    </row>
    <row r="5" spans="1:9" x14ac:dyDescent="0.2">
      <c r="A5" s="3" t="s">
        <v>7</v>
      </c>
      <c r="B5" s="3" t="s">
        <v>8</v>
      </c>
      <c r="C5" s="107" t="s">
        <v>851</v>
      </c>
      <c r="D5" s="108" t="s">
        <v>9</v>
      </c>
      <c r="E5" s="3" t="s">
        <v>10</v>
      </c>
      <c r="F5" s="121">
        <f>COUNTIF(F$6:F$17, "&lt;" &amp; -Tolerance) + COUNTIF(F$6:F$17, "&gt;" &amp; Tolerance) + COUNTIF(F$6:F$17, FALSE)</f>
        <v>0</v>
      </c>
      <c r="G5" s="121">
        <f>COUNTIF(G$6:G$17, "missing")</f>
        <v>0</v>
      </c>
      <c r="H5" s="121">
        <f>COUNTIF(H$6:H$17, "*Flag*" )</f>
        <v>0</v>
      </c>
      <c r="I5" s="121">
        <f>COUNTIF(I$6:I$17, "*Fraud*" ) + COUNTIF(I$6:I$17, "*positive*" )</f>
        <v>0</v>
      </c>
    </row>
    <row r="6" spans="1:9" x14ac:dyDescent="0.2">
      <c r="A6" s="4" t="s">
        <v>1</v>
      </c>
      <c r="B6" s="5" t="s">
        <v>567</v>
      </c>
      <c r="C6" s="111">
        <v>0</v>
      </c>
      <c r="D6" s="110" t="s">
        <v>634</v>
      </c>
      <c r="E6" s="6"/>
      <c r="G6" s="121" t="str">
        <f t="shared" ref="G6:G17" si="0">IF(OR(ISBLANK($C6), ISBLANK($D6)), "missing", "OK")</f>
        <v>OK</v>
      </c>
      <c r="H6" s="121" t="str">
        <f t="shared" ref="H6:H11" si="1">IF(AND($C6&gt;0, $D6= "NA"), "Flag should be OK", IF($D6="E","Flag E only for fraud","OK"))</f>
        <v>OK</v>
      </c>
      <c r="I6" s="121" t="str">
        <f>IF(AND($C6&gt;0, NOT($C$9&gt;0)), "Row " &amp; ROW($C$9) &amp; " should also be positive!", IF($C$12 &gt; $C6 + Tolerance,"Fraud in row " &amp; ROW($C$12) &amp; " higher than payment", "OK"))</f>
        <v>OK</v>
      </c>
    </row>
    <row r="7" spans="1:9" x14ac:dyDescent="0.2">
      <c r="A7" s="4" t="s">
        <v>12</v>
      </c>
      <c r="B7" s="5" t="s">
        <v>567</v>
      </c>
      <c r="C7" s="111">
        <v>0</v>
      </c>
      <c r="D7" s="110" t="s">
        <v>634</v>
      </c>
      <c r="E7" s="6"/>
      <c r="G7" s="121" t="str">
        <f t="shared" si="0"/>
        <v>OK</v>
      </c>
      <c r="H7" s="121" t="str">
        <f t="shared" si="1"/>
        <v>OK</v>
      </c>
      <c r="I7" s="121" t="str">
        <f>IF(AND($C7&gt;0, NOT($C$10&gt;0)), "Row " &amp; ROW($C$10) &amp; " should also be positive!", IF($C$13 &gt; $C7 + Tolerance,"Fraud in row " &amp; ROW($C$13) &amp; " higher than payment", "OK"))</f>
        <v>OK</v>
      </c>
    </row>
    <row r="8" spans="1:9" x14ac:dyDescent="0.2">
      <c r="A8" s="4" t="s">
        <v>13</v>
      </c>
      <c r="B8" s="5" t="s">
        <v>567</v>
      </c>
      <c r="C8" s="111">
        <v>0</v>
      </c>
      <c r="D8" s="110" t="s">
        <v>634</v>
      </c>
      <c r="E8" s="6"/>
      <c r="G8" s="121" t="str">
        <f t="shared" si="0"/>
        <v>OK</v>
      </c>
      <c r="H8" s="121" t="str">
        <f t="shared" si="1"/>
        <v>OK</v>
      </c>
      <c r="I8" s="121" t="str">
        <f>IF(AND($C8&gt;0, NOT($C$11&gt;0)), "Row " &amp; ROW($C$11) &amp; " should also be positive!", IF($C$14 &gt; $C8 + Tolerance,"Fraud in row " &amp; ROW($C$14) &amp; " higher than payment", "OK"))</f>
        <v>OK</v>
      </c>
    </row>
    <row r="9" spans="1:9" x14ac:dyDescent="0.2">
      <c r="A9" s="4" t="s">
        <v>1</v>
      </c>
      <c r="B9" s="5" t="s">
        <v>568</v>
      </c>
      <c r="C9" s="113">
        <v>0</v>
      </c>
      <c r="D9" s="110" t="s">
        <v>634</v>
      </c>
      <c r="E9" s="6"/>
      <c r="G9" s="121" t="str">
        <f t="shared" si="0"/>
        <v>OK</v>
      </c>
      <c r="H9" s="121" t="str">
        <f t="shared" si="1"/>
        <v>OK</v>
      </c>
      <c r="I9" s="121" t="str">
        <f>IF(AND($C9&gt;0, NOT($C$6&gt;0)), "Row " &amp; ROW($C$6) &amp; " should also be positive!", IF($C$15 &gt; $C9 + Tolerance,"Fraud in row " &amp; ROW($C$15) &amp; " higher than payment", "OK"))</f>
        <v>OK</v>
      </c>
    </row>
    <row r="10" spans="1:9" x14ac:dyDescent="0.2">
      <c r="A10" s="4" t="s">
        <v>12</v>
      </c>
      <c r="B10" s="5" t="s">
        <v>568</v>
      </c>
      <c r="C10" s="113">
        <v>0</v>
      </c>
      <c r="D10" s="110" t="s">
        <v>634</v>
      </c>
      <c r="E10" s="6"/>
      <c r="G10" s="121" t="str">
        <f t="shared" si="0"/>
        <v>OK</v>
      </c>
      <c r="H10" s="121" t="str">
        <f t="shared" si="1"/>
        <v>OK</v>
      </c>
      <c r="I10" s="121" t="str">
        <f>IF(AND($C10&gt;0, NOT($C$7&gt;0)), "Row " &amp; ROW($C$7) &amp; " should also be positive!", IF($C$16 &gt; $C10 + Tolerance,"Fraud in row " &amp; ROW($C$16) &amp; " higher than payment", "OK"))</f>
        <v>OK</v>
      </c>
    </row>
    <row r="11" spans="1:9" x14ac:dyDescent="0.2">
      <c r="A11" s="4" t="s">
        <v>13</v>
      </c>
      <c r="B11" s="5" t="s">
        <v>568</v>
      </c>
      <c r="C11" s="113">
        <v>0</v>
      </c>
      <c r="D11" s="110" t="s">
        <v>634</v>
      </c>
      <c r="E11" s="6"/>
      <c r="G11" s="121" t="str">
        <f t="shared" si="0"/>
        <v>OK</v>
      </c>
      <c r="H11" s="121" t="str">
        <f t="shared" si="1"/>
        <v>OK</v>
      </c>
      <c r="I11" s="121" t="str">
        <f>IF(AND($C11&gt;0, NOT($C$8&gt;0)), "Row " &amp; ROW($C$8) &amp; " should also be positive!", IF($C$17 &gt; $C11 + Tolerance,"Fraud in row " &amp; ROW($C$17) &amp; " higher than payment", "OK"))</f>
        <v>OK</v>
      </c>
    </row>
    <row r="12" spans="1:9" x14ac:dyDescent="0.2">
      <c r="A12" s="4" t="s">
        <v>1</v>
      </c>
      <c r="B12" s="5" t="s">
        <v>569</v>
      </c>
      <c r="C12" s="111">
        <v>0</v>
      </c>
      <c r="D12" s="110" t="s">
        <v>634</v>
      </c>
      <c r="E12" s="6"/>
      <c r="G12" s="121" t="str">
        <f t="shared" si="0"/>
        <v>OK</v>
      </c>
      <c r="H12" s="121" t="str">
        <f t="shared" ref="H12:H17" si="2">IF(AND($C12&gt;0, $D12= "NA"), "Flag should be OK", "OK")</f>
        <v>OK</v>
      </c>
      <c r="I12" s="121" t="str">
        <f>IF(AND($C12&gt;0, NOT($C$15&gt;0)), "Row " &amp; ROW($C$15) &amp; " should be positive!", "OK")</f>
        <v>OK</v>
      </c>
    </row>
    <row r="13" spans="1:9" x14ac:dyDescent="0.2">
      <c r="A13" s="4" t="s">
        <v>12</v>
      </c>
      <c r="B13" s="5" t="s">
        <v>569</v>
      </c>
      <c r="C13" s="111">
        <v>0</v>
      </c>
      <c r="D13" s="110" t="s">
        <v>634</v>
      </c>
      <c r="E13" s="6"/>
      <c r="G13" s="121" t="str">
        <f t="shared" si="0"/>
        <v>OK</v>
      </c>
      <c r="H13" s="121" t="str">
        <f t="shared" si="2"/>
        <v>OK</v>
      </c>
      <c r="I13" s="121" t="str">
        <f>IF(AND($C13&gt;0, NOT($C$16&gt;0)), "Row " &amp; ROW($C$16) &amp; " should be positive!", "OK")</f>
        <v>OK</v>
      </c>
    </row>
    <row r="14" spans="1:9" x14ac:dyDescent="0.2">
      <c r="A14" s="4" t="s">
        <v>13</v>
      </c>
      <c r="B14" s="5" t="s">
        <v>569</v>
      </c>
      <c r="C14" s="111">
        <v>0</v>
      </c>
      <c r="D14" s="110" t="s">
        <v>634</v>
      </c>
      <c r="E14" s="6"/>
      <c r="G14" s="121" t="str">
        <f t="shared" si="0"/>
        <v>OK</v>
      </c>
      <c r="H14" s="121" t="str">
        <f t="shared" si="2"/>
        <v>OK</v>
      </c>
      <c r="I14" s="121" t="str">
        <f>IF(AND($C14&gt;0, NOT($C$17&gt;0)), "Row " &amp; ROW($C$17) &amp; " should be positive!", "OK")</f>
        <v>OK</v>
      </c>
    </row>
    <row r="15" spans="1:9" x14ac:dyDescent="0.2">
      <c r="A15" s="4" t="s">
        <v>1</v>
      </c>
      <c r="B15" s="5" t="s">
        <v>570</v>
      </c>
      <c r="C15" s="113">
        <v>0</v>
      </c>
      <c r="D15" s="110" t="s">
        <v>634</v>
      </c>
      <c r="E15" s="6"/>
      <c r="G15" s="121" t="str">
        <f t="shared" si="0"/>
        <v>OK</v>
      </c>
      <c r="H15" s="121" t="str">
        <f t="shared" si="2"/>
        <v>OK</v>
      </c>
      <c r="I15" s="121" t="str">
        <f>IF(AND($C15&gt;0, NOT($C$12&gt;0)), "Row " &amp; ROW($C$12) &amp; " should be positive!", "OK")</f>
        <v>OK</v>
      </c>
    </row>
    <row r="16" spans="1:9" x14ac:dyDescent="0.2">
      <c r="A16" s="4" t="s">
        <v>12</v>
      </c>
      <c r="B16" s="5" t="s">
        <v>570</v>
      </c>
      <c r="C16" s="113">
        <v>0</v>
      </c>
      <c r="D16" s="110" t="s">
        <v>634</v>
      </c>
      <c r="E16" s="6"/>
      <c r="G16" s="121" t="str">
        <f t="shared" si="0"/>
        <v>OK</v>
      </c>
      <c r="H16" s="121" t="str">
        <f t="shared" si="2"/>
        <v>OK</v>
      </c>
      <c r="I16" s="121" t="str">
        <f>IF(AND($C16&gt;0, NOT($C$13&gt;0)), "Row " &amp; ROW($C$13) &amp; " should be positive!", "OK")</f>
        <v>OK</v>
      </c>
    </row>
    <row r="17" spans="1:9" x14ac:dyDescent="0.2">
      <c r="A17" s="4" t="s">
        <v>13</v>
      </c>
      <c r="B17" s="5" t="s">
        <v>570</v>
      </c>
      <c r="C17" s="113">
        <v>0</v>
      </c>
      <c r="D17" s="110" t="s">
        <v>634</v>
      </c>
      <c r="E17" s="6"/>
      <c r="G17" s="121" t="str">
        <f t="shared" si="0"/>
        <v>OK</v>
      </c>
      <c r="H17" s="121" t="str">
        <f t="shared" si="2"/>
        <v>OK</v>
      </c>
      <c r="I17" s="121" t="str">
        <f>IF(AND($C17&gt;0, NOT($C$14&gt;0)), "Row " &amp; ROW($C$14) &amp; " should be positive!", "OK")</f>
        <v>OK</v>
      </c>
    </row>
  </sheetData>
  <sheetProtection algorithmName="SHA-512" hashValue="7SMOlK7RxPymRbnfvpJ/s7ondnxsCVAPinS7te83G8RqQASSdF6erN5I/w+CMtbI4UsKcGG5HM8do52B5+Ge8g==" saltValue="ah22qU//w0DrcHfYKYsiiA==" spinCount="100000" sheet="1" objects="1" scenarios="1" formatColumns="0" formatRows="0"/>
  <conditionalFormatting sqref="G6:G17">
    <cfRule type="containsText" dxfId="283" priority="1" stopIfTrue="1" operator="containsText" text="missing">
      <formula>NOT(ISERROR(SEARCH("missing",G6)))</formula>
    </cfRule>
  </conditionalFormatting>
  <conditionalFormatting sqref="H6:H17">
    <cfRule type="containsText" dxfId="282" priority="2" stopIfTrue="1" operator="containsText" text="Flag">
      <formula>NOT(ISERROR(SEARCH("Flag",H6)))</formula>
    </cfRule>
  </conditionalFormatting>
  <conditionalFormatting sqref="I6:I17">
    <cfRule type="containsText" dxfId="281" priority="3" stopIfTrue="1" operator="containsText" text=" ">
      <formula>NOT(ISERROR(SEARCH(" ",I6)))</formula>
    </cfRule>
  </conditionalFormatting>
  <conditionalFormatting sqref="F5:I5">
    <cfRule type="cellIs" dxfId="280" priority="4" stopIfTrue="1" operator="greaterThan">
      <formula>0</formula>
    </cfRule>
  </conditionalFormatting>
  <dataValidations count="3">
    <dataValidation type="list" allowBlank="1" showInputMessage="1" showErrorMessage="1" sqref="D6:D11">
      <formula1>availability_payments</formula1>
    </dataValidation>
    <dataValidation type="list" allowBlank="1" showInputMessage="1" showErrorMessage="1" sqref="D12:D17">
      <formula1>availability_fraud</formula1>
    </dataValidation>
    <dataValidation type="decimal" operator="greaterThanOrEqual" allowBlank="1" showInputMessage="1" showErrorMessage="1" errorTitle="Please correct." error="Please input a number larger or equal to zero. Negative or character values are not permitted." sqref="C6:C17">
      <formula1>0</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K113"/>
  <sheetViews>
    <sheetView workbookViewId="0"/>
  </sheetViews>
  <sheetFormatPr defaultRowHeight="12.75" x14ac:dyDescent="0.2"/>
  <cols>
    <col min="1" max="1" width="13.85546875" style="9" customWidth="1"/>
    <col min="2" max="2" width="9.85546875" style="9" bestFit="1" customWidth="1"/>
    <col min="3" max="3" width="20.85546875" style="20" customWidth="1"/>
    <col min="4" max="4" width="14" style="20" customWidth="1"/>
    <col min="5" max="5" width="50.5703125" style="9" customWidth="1"/>
    <col min="6" max="6" width="11.85546875" style="121" customWidth="1"/>
    <col min="7" max="7" width="17" style="121" customWidth="1"/>
    <col min="8" max="8" width="19.42578125" style="121" customWidth="1"/>
    <col min="9" max="9" width="32.28515625" style="121" customWidth="1"/>
    <col min="12" max="16384" width="9.140625" style="9"/>
  </cols>
  <sheetData>
    <row r="1" spans="1:9" ht="15.75" x14ac:dyDescent="0.25">
      <c r="A1" s="7" t="s">
        <v>571</v>
      </c>
      <c r="B1" s="8"/>
      <c r="C1" s="115"/>
      <c r="D1" s="103"/>
      <c r="E1" s="8"/>
    </row>
    <row r="2" spans="1:9" x14ac:dyDescent="0.2">
      <c r="A2" s="10"/>
      <c r="B2" s="11"/>
      <c r="C2" s="116"/>
      <c r="D2" s="105"/>
      <c r="E2" s="12"/>
    </row>
    <row r="3" spans="1:9" x14ac:dyDescent="0.2">
      <c r="A3" s="13"/>
      <c r="B3" s="13"/>
      <c r="C3" s="104"/>
      <c r="D3" s="105"/>
      <c r="E3" s="12"/>
    </row>
    <row r="4" spans="1:9" ht="25.5" x14ac:dyDescent="0.2">
      <c r="A4" s="2"/>
      <c r="B4" s="2"/>
      <c r="C4" s="106" t="s">
        <v>5</v>
      </c>
      <c r="D4" s="106" t="s">
        <v>5</v>
      </c>
      <c r="E4" s="2" t="s">
        <v>6</v>
      </c>
      <c r="F4" s="125" t="s">
        <v>855</v>
      </c>
      <c r="G4" s="125" t="s">
        <v>857</v>
      </c>
      <c r="H4" s="125" t="s">
        <v>975</v>
      </c>
      <c r="I4" s="125" t="s">
        <v>858</v>
      </c>
    </row>
    <row r="5" spans="1:9" x14ac:dyDescent="0.2">
      <c r="A5" s="3" t="s">
        <v>7</v>
      </c>
      <c r="B5" s="3" t="s">
        <v>8</v>
      </c>
      <c r="C5" s="107" t="s">
        <v>851</v>
      </c>
      <c r="D5" s="108" t="s">
        <v>9</v>
      </c>
      <c r="E5" s="3" t="s">
        <v>10</v>
      </c>
      <c r="F5" s="121">
        <f>COUNTIF(F$6:F$113, "&lt;" &amp; -Tolerance) + COUNTIF(F$6:F$113, "&gt;" &amp; Tolerance) + COUNTIF(F$6:F$113, FALSE)</f>
        <v>0</v>
      </c>
      <c r="G5" s="121">
        <f>COUNTIF(G$6:G$113, "missing")</f>
        <v>0</v>
      </c>
      <c r="H5" s="121">
        <f>COUNTIF(H$6:H$113, "*Flag*" )</f>
        <v>0</v>
      </c>
      <c r="I5" s="121">
        <f>COUNTIF(I$6:I$113, "*Fraud*" ) + COUNTIF(I$6:I$113, "*positive*" )</f>
        <v>0</v>
      </c>
    </row>
    <row r="6" spans="1:9" x14ac:dyDescent="0.2">
      <c r="A6" s="4" t="s">
        <v>1</v>
      </c>
      <c r="B6" s="5" t="s">
        <v>572</v>
      </c>
      <c r="C6" s="109">
        <f xml:space="preserve"> SUM($C$27, $C$30)</f>
        <v>0</v>
      </c>
      <c r="D6" s="110" t="s">
        <v>634</v>
      </c>
      <c r="E6" s="6"/>
      <c r="F6" s="122">
        <f>SUM($C$6) - SUM($C$9, $C$18)</f>
        <v>0</v>
      </c>
      <c r="G6" s="121" t="str">
        <f t="shared" ref="G6:G37" si="0">IF(OR(ISBLANK($C6), ISBLANK($D6)), "missing", "OK")</f>
        <v>OK</v>
      </c>
      <c r="H6" s="121" t="str">
        <f t="shared" ref="H6:H37" si="1">IF(AND($C6&gt;0, $D6= "NA"), "Flag should be OK", IF($D6="E","Flag E only for fraud","OK"))</f>
        <v>OK</v>
      </c>
      <c r="I6" s="121" t="str">
        <f>IF(AND($C6&gt;0, NOT($C$33&gt;0)), "Row " &amp; ROW($C$33) &amp; " should also be positive!", IF($C$60 &gt; $C6 + Tolerance,"Fraud in row " &amp; ROW($C$60) &amp; " higher than payment", "OK"))</f>
        <v>OK</v>
      </c>
    </row>
    <row r="7" spans="1:9" x14ac:dyDescent="0.2">
      <c r="A7" s="4" t="s">
        <v>12</v>
      </c>
      <c r="B7" s="5" t="s">
        <v>572</v>
      </c>
      <c r="C7" s="109">
        <f xml:space="preserve"> SUM($C$28, $C$31)</f>
        <v>0</v>
      </c>
      <c r="D7" s="110" t="s">
        <v>634</v>
      </c>
      <c r="E7" s="6"/>
      <c r="F7" s="122">
        <f>SUM($C$7) - SUM($C$10, $C$19)</f>
        <v>0</v>
      </c>
      <c r="G7" s="121" t="str">
        <f t="shared" si="0"/>
        <v>OK</v>
      </c>
      <c r="H7" s="121" t="str">
        <f t="shared" si="1"/>
        <v>OK</v>
      </c>
      <c r="I7" s="121" t="str">
        <f>IF(AND($C7&gt;0, NOT($C$34&gt;0)), "Row " &amp; ROW($C$34) &amp; " should also be positive!", IF($C$61 &gt; $C7 + Tolerance,"Fraud in row " &amp; ROW($C$61) &amp; " higher than payment", "OK"))</f>
        <v>OK</v>
      </c>
    </row>
    <row r="8" spans="1:9" x14ac:dyDescent="0.2">
      <c r="A8" s="4" t="s">
        <v>13</v>
      </c>
      <c r="B8" s="5" t="s">
        <v>572</v>
      </c>
      <c r="C8" s="109">
        <f xml:space="preserve"> SUM($C$29, $C$32)</f>
        <v>0</v>
      </c>
      <c r="D8" s="110" t="s">
        <v>634</v>
      </c>
      <c r="E8" s="6"/>
      <c r="F8" s="122">
        <f>SUM($C$8) - SUM($C$11, $C$20)</f>
        <v>0</v>
      </c>
      <c r="G8" s="121" t="str">
        <f t="shared" si="0"/>
        <v>OK</v>
      </c>
      <c r="H8" s="121" t="str">
        <f t="shared" si="1"/>
        <v>OK</v>
      </c>
      <c r="I8" s="121" t="str">
        <f>IF(AND($C8&gt;0, NOT($C$35&gt;0)), "Row " &amp; ROW($C$35) &amp; " should also be positive!", IF($C$62 &gt; $C8 + Tolerance,"Fraud in row " &amp; ROW($C$62) &amp; " higher than payment", "OK"))</f>
        <v>OK</v>
      </c>
    </row>
    <row r="9" spans="1:9" x14ac:dyDescent="0.2">
      <c r="A9" s="4" t="s">
        <v>1</v>
      </c>
      <c r="B9" s="5" t="s">
        <v>573</v>
      </c>
      <c r="C9" s="109">
        <f xml:space="preserve"> SUM($C$12, $C$15)</f>
        <v>0</v>
      </c>
      <c r="D9" s="110" t="s">
        <v>634</v>
      </c>
      <c r="E9" s="6"/>
      <c r="F9" s="122">
        <f>SUM($C$6) - SUM($C$27, $C$30)</f>
        <v>0</v>
      </c>
      <c r="G9" s="121" t="str">
        <f t="shared" si="0"/>
        <v>OK</v>
      </c>
      <c r="H9" s="121" t="str">
        <f t="shared" si="1"/>
        <v>OK</v>
      </c>
      <c r="I9" s="121" t="str">
        <f>IF(AND($C9&gt;0, NOT($C$36&gt;0)), "Row " &amp; ROW($C$36) &amp; " should also be positive!", IF($C$63 &gt; $C9 + Tolerance,"Fraud in row " &amp; ROW($C$63) &amp; " higher than payment", "OK"))</f>
        <v>OK</v>
      </c>
    </row>
    <row r="10" spans="1:9" x14ac:dyDescent="0.2">
      <c r="A10" s="4" t="s">
        <v>12</v>
      </c>
      <c r="B10" s="5" t="s">
        <v>573</v>
      </c>
      <c r="C10" s="109">
        <f xml:space="preserve"> SUM($C$13, $C$16)</f>
        <v>0</v>
      </c>
      <c r="D10" s="110" t="s">
        <v>634</v>
      </c>
      <c r="E10" s="6"/>
      <c r="F10" s="122">
        <f>SUM($C$7) - SUM($C$28, $C$31)</f>
        <v>0</v>
      </c>
      <c r="G10" s="121" t="str">
        <f t="shared" si="0"/>
        <v>OK</v>
      </c>
      <c r="H10" s="121" t="str">
        <f t="shared" si="1"/>
        <v>OK</v>
      </c>
      <c r="I10" s="121" t="str">
        <f>IF(AND($C10&gt;0, NOT($C$37&gt;0)), "Row " &amp; ROW($C$37) &amp; " should also be positive!", IF($C$64 &gt; $C10 + Tolerance,"Fraud in row " &amp; ROW($C$64) &amp; " higher than payment", "OK"))</f>
        <v>OK</v>
      </c>
    </row>
    <row r="11" spans="1:9" x14ac:dyDescent="0.2">
      <c r="A11" s="4" t="s">
        <v>13</v>
      </c>
      <c r="B11" s="5" t="s">
        <v>573</v>
      </c>
      <c r="C11" s="109">
        <f xml:space="preserve"> SUM($C$14, $C$17)</f>
        <v>0</v>
      </c>
      <c r="D11" s="110" t="s">
        <v>634</v>
      </c>
      <c r="E11" s="6"/>
      <c r="F11" s="122">
        <f>SUM($C$8) - SUM($C$29, $C$32)</f>
        <v>0</v>
      </c>
      <c r="G11" s="121" t="str">
        <f t="shared" si="0"/>
        <v>OK</v>
      </c>
      <c r="H11" s="121" t="str">
        <f t="shared" si="1"/>
        <v>OK</v>
      </c>
      <c r="I11" s="121" t="str">
        <f>IF(AND($C11&gt;0, NOT($C$38&gt;0)), "Row " &amp; ROW($C$38) &amp; " should also be positive!", IF($C$65 &gt; $C11 + Tolerance,"Fraud in row " &amp; ROW($C$65) &amp; " higher than payment", "OK"))</f>
        <v>OK</v>
      </c>
    </row>
    <row r="12" spans="1:9" x14ac:dyDescent="0.2">
      <c r="A12" s="4" t="s">
        <v>1</v>
      </c>
      <c r="B12" s="5" t="s">
        <v>574</v>
      </c>
      <c r="C12" s="111">
        <v>0</v>
      </c>
      <c r="D12" s="110" t="s">
        <v>634</v>
      </c>
      <c r="E12" s="6"/>
      <c r="F12" s="122">
        <f>SUM($C$9) - SUM($C$12, $C$15)</f>
        <v>0</v>
      </c>
      <c r="G12" s="121" t="str">
        <f t="shared" si="0"/>
        <v>OK</v>
      </c>
      <c r="H12" s="121" t="str">
        <f t="shared" si="1"/>
        <v>OK</v>
      </c>
      <c r="I12" s="121" t="str">
        <f>IF(AND($C12&gt;0, NOT($C$39&gt;0)), "Row " &amp; ROW($C$39) &amp; " should also be positive!", IF($C$66 &gt; $C12 + Tolerance,"Fraud in row " &amp; ROW($C$66) &amp; " higher than payment", "OK"))</f>
        <v>OK</v>
      </c>
    </row>
    <row r="13" spans="1:9" x14ac:dyDescent="0.2">
      <c r="A13" s="4" t="s">
        <v>12</v>
      </c>
      <c r="B13" s="5" t="s">
        <v>574</v>
      </c>
      <c r="C13" s="111">
        <v>0</v>
      </c>
      <c r="D13" s="110" t="s">
        <v>634</v>
      </c>
      <c r="E13" s="6"/>
      <c r="F13" s="122">
        <f>SUM($C$10) - SUM($C$13, $C$16)</f>
        <v>0</v>
      </c>
      <c r="G13" s="121" t="str">
        <f t="shared" si="0"/>
        <v>OK</v>
      </c>
      <c r="H13" s="121" t="str">
        <f t="shared" si="1"/>
        <v>OK</v>
      </c>
      <c r="I13" s="121" t="str">
        <f>IF(AND($C13&gt;0, NOT($C$40&gt;0)), "Row " &amp; ROW($C$40) &amp; " should also be positive!", IF($C$67 &gt; $C13 + Tolerance,"Fraud in row " &amp; ROW($C$67) &amp; " higher than payment", "OK"))</f>
        <v>OK</v>
      </c>
    </row>
    <row r="14" spans="1:9" x14ac:dyDescent="0.2">
      <c r="A14" s="4" t="s">
        <v>13</v>
      </c>
      <c r="B14" s="5" t="s">
        <v>574</v>
      </c>
      <c r="C14" s="111">
        <v>0</v>
      </c>
      <c r="D14" s="110" t="s">
        <v>634</v>
      </c>
      <c r="E14" s="6"/>
      <c r="F14" s="122">
        <f>SUM($C$11) - SUM($C$14, $C$17)</f>
        <v>0</v>
      </c>
      <c r="G14" s="121" t="str">
        <f t="shared" si="0"/>
        <v>OK</v>
      </c>
      <c r="H14" s="121" t="str">
        <f t="shared" si="1"/>
        <v>OK</v>
      </c>
      <c r="I14" s="121" t="str">
        <f>IF(AND($C14&gt;0, NOT($C$41&gt;0)), "Row " &amp; ROW($C$41) &amp; " should also be positive!", IF($C$68 &gt; $C14 + Tolerance,"Fraud in row " &amp; ROW($C$68) &amp; " higher than payment", "OK"))</f>
        <v>OK</v>
      </c>
    </row>
    <row r="15" spans="1:9" x14ac:dyDescent="0.2">
      <c r="A15" s="4" t="s">
        <v>1</v>
      </c>
      <c r="B15" s="5" t="s">
        <v>575</v>
      </c>
      <c r="C15" s="111">
        <v>0</v>
      </c>
      <c r="D15" s="110" t="s">
        <v>634</v>
      </c>
      <c r="E15" s="6"/>
      <c r="G15" s="121" t="str">
        <f t="shared" si="0"/>
        <v>OK</v>
      </c>
      <c r="H15" s="121" t="str">
        <f t="shared" si="1"/>
        <v>OK</v>
      </c>
      <c r="I15" s="121" t="str">
        <f>IF(AND($C15&gt;0, NOT($C$42&gt;0)), "Row " &amp; ROW($C$42) &amp; " should also be positive!", IF($C$69 &gt; $C15 + Tolerance,"Fraud in row " &amp; ROW($C$69) &amp; " higher than payment", "OK"))</f>
        <v>OK</v>
      </c>
    </row>
    <row r="16" spans="1:9" x14ac:dyDescent="0.2">
      <c r="A16" s="4" t="s">
        <v>12</v>
      </c>
      <c r="B16" s="5" t="s">
        <v>575</v>
      </c>
      <c r="C16" s="111">
        <v>0</v>
      </c>
      <c r="D16" s="110" t="s">
        <v>634</v>
      </c>
      <c r="E16" s="6"/>
      <c r="G16" s="121" t="str">
        <f t="shared" si="0"/>
        <v>OK</v>
      </c>
      <c r="H16" s="121" t="str">
        <f t="shared" si="1"/>
        <v>OK</v>
      </c>
      <c r="I16" s="121" t="str">
        <f>IF(AND($C16&gt;0, NOT($C$43&gt;0)), "Row " &amp; ROW($C$43) &amp; " should also be positive!", IF($C$70 &gt; $C16 + Tolerance,"Fraud in row " &amp; ROW($C$70) &amp; " higher than payment", "OK"))</f>
        <v>OK</v>
      </c>
    </row>
    <row r="17" spans="1:9" x14ac:dyDescent="0.2">
      <c r="A17" s="4" t="s">
        <v>13</v>
      </c>
      <c r="B17" s="5" t="s">
        <v>575</v>
      </c>
      <c r="C17" s="111">
        <v>0</v>
      </c>
      <c r="D17" s="110" t="s">
        <v>634</v>
      </c>
      <c r="E17" s="6"/>
      <c r="G17" s="121" t="str">
        <f t="shared" si="0"/>
        <v>OK</v>
      </c>
      <c r="H17" s="121" t="str">
        <f t="shared" si="1"/>
        <v>OK</v>
      </c>
      <c r="I17" s="121" t="str">
        <f>IF(AND($C17&gt;0, NOT($C$44&gt;0)), "Row " &amp; ROW($C$44) &amp; " should also be positive!", IF($C$71 &gt; $C17 + Tolerance,"Fraud in row " &amp; ROW($C$71) &amp; " higher than payment", "OK"))</f>
        <v>OK</v>
      </c>
    </row>
    <row r="18" spans="1:9" x14ac:dyDescent="0.2">
      <c r="A18" s="4" t="s">
        <v>1</v>
      </c>
      <c r="B18" s="5" t="s">
        <v>576</v>
      </c>
      <c r="C18" s="109">
        <f xml:space="preserve"> SUM($C$21, $C$24)</f>
        <v>0</v>
      </c>
      <c r="D18" s="110" t="s">
        <v>634</v>
      </c>
      <c r="E18" s="6"/>
      <c r="F18" s="122">
        <f>SUM($C$18) - SUM($C$21, $C$24)</f>
        <v>0</v>
      </c>
      <c r="G18" s="121" t="str">
        <f t="shared" si="0"/>
        <v>OK</v>
      </c>
      <c r="H18" s="121" t="str">
        <f t="shared" si="1"/>
        <v>OK</v>
      </c>
      <c r="I18" s="121" t="str">
        <f>IF(AND($C18&gt;0, NOT($C$45&gt;0)), "Row " &amp; ROW($C$45) &amp; " should also be positive!", IF($C$72 &gt; $C18 + Tolerance,"Fraud in row " &amp; ROW($C$72) &amp; " higher than payment", "OK"))</f>
        <v>OK</v>
      </c>
    </row>
    <row r="19" spans="1:9" x14ac:dyDescent="0.2">
      <c r="A19" s="4" t="s">
        <v>12</v>
      </c>
      <c r="B19" s="5" t="s">
        <v>576</v>
      </c>
      <c r="C19" s="109">
        <f xml:space="preserve"> SUM($C$22, $C$25)</f>
        <v>0</v>
      </c>
      <c r="D19" s="110" t="s">
        <v>634</v>
      </c>
      <c r="E19" s="6"/>
      <c r="F19" s="122">
        <f>SUM($C$19) - SUM($C$22, $C$25)</f>
        <v>0</v>
      </c>
      <c r="G19" s="121" t="str">
        <f t="shared" si="0"/>
        <v>OK</v>
      </c>
      <c r="H19" s="121" t="str">
        <f t="shared" si="1"/>
        <v>OK</v>
      </c>
      <c r="I19" s="121" t="str">
        <f>IF(AND($C19&gt;0, NOT($C$46&gt;0)), "Row " &amp; ROW($C$46) &amp; " should also be positive!", IF($C$73 &gt; $C19 + Tolerance,"Fraud in row " &amp; ROW($C$73) &amp; " higher than payment", "OK"))</f>
        <v>OK</v>
      </c>
    </row>
    <row r="20" spans="1:9" x14ac:dyDescent="0.2">
      <c r="A20" s="4" t="s">
        <v>13</v>
      </c>
      <c r="B20" s="5" t="s">
        <v>576</v>
      </c>
      <c r="C20" s="109">
        <f xml:space="preserve"> SUM($C$23, $C$26)</f>
        <v>0</v>
      </c>
      <c r="D20" s="110" t="s">
        <v>634</v>
      </c>
      <c r="E20" s="6"/>
      <c r="F20" s="122">
        <f>SUM($C$20) - SUM($C$23, $C$26)</f>
        <v>0</v>
      </c>
      <c r="G20" s="121" t="str">
        <f t="shared" si="0"/>
        <v>OK</v>
      </c>
      <c r="H20" s="121" t="str">
        <f t="shared" si="1"/>
        <v>OK</v>
      </c>
      <c r="I20" s="121" t="str">
        <f>IF(AND($C20&gt;0, NOT($C$47&gt;0)), "Row " &amp; ROW($C$47) &amp; " should also be positive!", IF($C$74 &gt; $C20 + Tolerance,"Fraud in row " &amp; ROW($C$74) &amp; " higher than payment", "OK"))</f>
        <v>OK</v>
      </c>
    </row>
    <row r="21" spans="1:9" x14ac:dyDescent="0.2">
      <c r="A21" s="4" t="s">
        <v>1</v>
      </c>
      <c r="B21" s="5" t="s">
        <v>577</v>
      </c>
      <c r="C21" s="111">
        <v>0</v>
      </c>
      <c r="D21" s="110" t="s">
        <v>634</v>
      </c>
      <c r="E21" s="6"/>
      <c r="G21" s="121" t="str">
        <f t="shared" si="0"/>
        <v>OK</v>
      </c>
      <c r="H21" s="121" t="str">
        <f t="shared" si="1"/>
        <v>OK</v>
      </c>
      <c r="I21" s="121" t="str">
        <f>IF(AND($C21&gt;0, NOT($C$48&gt;0)), "Row " &amp; ROW($C$48) &amp; " should also be positive!", IF($C$75 &gt; $C21 + Tolerance,"Fraud in row " &amp; ROW($C$75) &amp; " higher than payment", "OK"))</f>
        <v>OK</v>
      </c>
    </row>
    <row r="22" spans="1:9" x14ac:dyDescent="0.2">
      <c r="A22" s="4" t="s">
        <v>12</v>
      </c>
      <c r="B22" s="5" t="s">
        <v>577</v>
      </c>
      <c r="C22" s="111">
        <v>0</v>
      </c>
      <c r="D22" s="110" t="s">
        <v>634</v>
      </c>
      <c r="E22" s="6"/>
      <c r="G22" s="121" t="str">
        <f t="shared" si="0"/>
        <v>OK</v>
      </c>
      <c r="H22" s="121" t="str">
        <f t="shared" si="1"/>
        <v>OK</v>
      </c>
      <c r="I22" s="121" t="str">
        <f>IF(AND($C22&gt;0, NOT($C$49&gt;0)), "Row " &amp; ROW($C$49) &amp; " should also be positive!", IF($C$76 &gt; $C22 + Tolerance,"Fraud in row " &amp; ROW($C$76) &amp; " higher than payment", "OK"))</f>
        <v>OK</v>
      </c>
    </row>
    <row r="23" spans="1:9" x14ac:dyDescent="0.2">
      <c r="A23" s="4" t="s">
        <v>13</v>
      </c>
      <c r="B23" s="5" t="s">
        <v>577</v>
      </c>
      <c r="C23" s="111">
        <v>0</v>
      </c>
      <c r="D23" s="110" t="s">
        <v>634</v>
      </c>
      <c r="E23" s="6"/>
      <c r="G23" s="121" t="str">
        <f t="shared" si="0"/>
        <v>OK</v>
      </c>
      <c r="H23" s="121" t="str">
        <f t="shared" si="1"/>
        <v>OK</v>
      </c>
      <c r="I23" s="121" t="str">
        <f>IF(AND($C23&gt;0, NOT($C$50&gt;0)), "Row " &amp; ROW($C$50) &amp; " should also be positive!", IF($C$77 &gt; $C23 + Tolerance,"Fraud in row " &amp; ROW($C$77) &amp; " higher than payment", "OK"))</f>
        <v>OK</v>
      </c>
    </row>
    <row r="24" spans="1:9" x14ac:dyDescent="0.2">
      <c r="A24" s="4" t="s">
        <v>1</v>
      </c>
      <c r="B24" s="5" t="s">
        <v>578</v>
      </c>
      <c r="C24" s="111">
        <v>0</v>
      </c>
      <c r="D24" s="110" t="s">
        <v>634</v>
      </c>
      <c r="E24" s="6"/>
      <c r="G24" s="121" t="str">
        <f t="shared" si="0"/>
        <v>OK</v>
      </c>
      <c r="H24" s="121" t="str">
        <f t="shared" si="1"/>
        <v>OK</v>
      </c>
      <c r="I24" s="121" t="str">
        <f>IF(AND($C24&gt;0, NOT($C$51&gt;0)), "Row " &amp; ROW($C$51) &amp; " should also be positive!", IF($C$78 &gt; $C24 + Tolerance,"Fraud in row " &amp; ROW($C$78) &amp; " higher than payment", "OK"))</f>
        <v>OK</v>
      </c>
    </row>
    <row r="25" spans="1:9" x14ac:dyDescent="0.2">
      <c r="A25" s="4" t="s">
        <v>12</v>
      </c>
      <c r="B25" s="5" t="s">
        <v>578</v>
      </c>
      <c r="C25" s="111">
        <v>0</v>
      </c>
      <c r="D25" s="110" t="s">
        <v>634</v>
      </c>
      <c r="E25" s="6"/>
      <c r="G25" s="121" t="str">
        <f t="shared" si="0"/>
        <v>OK</v>
      </c>
      <c r="H25" s="121" t="str">
        <f t="shared" si="1"/>
        <v>OK</v>
      </c>
      <c r="I25" s="121" t="str">
        <f>IF(AND($C25&gt;0, NOT($C$52&gt;0)), "Row " &amp; ROW($C$52) &amp; " should also be positive!", IF($C$79 &gt; $C25 + Tolerance,"Fraud in row " &amp; ROW($C$79) &amp; " higher than payment", "OK"))</f>
        <v>OK</v>
      </c>
    </row>
    <row r="26" spans="1:9" x14ac:dyDescent="0.2">
      <c r="A26" s="4" t="s">
        <v>13</v>
      </c>
      <c r="B26" s="5" t="s">
        <v>578</v>
      </c>
      <c r="C26" s="111">
        <v>0</v>
      </c>
      <c r="D26" s="110" t="s">
        <v>634</v>
      </c>
      <c r="E26" s="6"/>
      <c r="G26" s="121" t="str">
        <f t="shared" si="0"/>
        <v>OK</v>
      </c>
      <c r="H26" s="121" t="str">
        <f t="shared" si="1"/>
        <v>OK</v>
      </c>
      <c r="I26" s="121" t="str">
        <f>IF(AND($C26&gt;0, NOT($C$53&gt;0)), "Row " &amp; ROW($C$53) &amp; " should also be positive!", IF($C$80 &gt; $C26 + Tolerance,"Fraud in row " &amp; ROW($C$80) &amp; " higher than payment", "OK"))</f>
        <v>OK</v>
      </c>
    </row>
    <row r="27" spans="1:9" x14ac:dyDescent="0.2">
      <c r="A27" s="4" t="s">
        <v>1</v>
      </c>
      <c r="B27" s="5" t="s">
        <v>579</v>
      </c>
      <c r="C27" s="111">
        <v>0</v>
      </c>
      <c r="D27" s="110" t="s">
        <v>634</v>
      </c>
      <c r="E27" s="6"/>
      <c r="G27" s="121" t="str">
        <f t="shared" si="0"/>
        <v>OK</v>
      </c>
      <c r="H27" s="121" t="str">
        <f t="shared" si="1"/>
        <v>OK</v>
      </c>
      <c r="I27" s="121" t="str">
        <f>IF(AND($C27&gt;0, NOT($C$54&gt;0)), "Row " &amp; ROW($C$54) &amp; " should also be positive!", IF($C$81 &gt; $C27 + Tolerance,"Fraud in row " &amp; ROW($C$81) &amp; " higher than payment", "OK"))</f>
        <v>OK</v>
      </c>
    </row>
    <row r="28" spans="1:9" x14ac:dyDescent="0.2">
      <c r="A28" s="4" t="s">
        <v>12</v>
      </c>
      <c r="B28" s="5" t="s">
        <v>579</v>
      </c>
      <c r="C28" s="111">
        <v>0</v>
      </c>
      <c r="D28" s="110" t="s">
        <v>634</v>
      </c>
      <c r="E28" s="6"/>
      <c r="G28" s="121" t="str">
        <f t="shared" si="0"/>
        <v>OK</v>
      </c>
      <c r="H28" s="121" t="str">
        <f t="shared" si="1"/>
        <v>OK</v>
      </c>
      <c r="I28" s="121" t="str">
        <f>IF(AND($C28&gt;0, NOT($C$55&gt;0)), "Row " &amp; ROW($C$55) &amp; " should also be positive!", IF($C$82 &gt; $C28 + Tolerance,"Fraud in row " &amp; ROW($C$82) &amp; " higher than payment", "OK"))</f>
        <v>OK</v>
      </c>
    </row>
    <row r="29" spans="1:9" x14ac:dyDescent="0.2">
      <c r="A29" s="4" t="s">
        <v>13</v>
      </c>
      <c r="B29" s="5" t="s">
        <v>579</v>
      </c>
      <c r="C29" s="111">
        <v>0</v>
      </c>
      <c r="D29" s="110" t="s">
        <v>634</v>
      </c>
      <c r="E29" s="6"/>
      <c r="G29" s="121" t="str">
        <f t="shared" si="0"/>
        <v>OK</v>
      </c>
      <c r="H29" s="121" t="str">
        <f t="shared" si="1"/>
        <v>OK</v>
      </c>
      <c r="I29" s="121" t="str">
        <f>IF(AND($C29&gt;0, NOT($C$56&gt;0)), "Row " &amp; ROW($C$56) &amp; " should also be positive!", IF($C$83 &gt; $C29 + Tolerance,"Fraud in row " &amp; ROW($C$83) &amp; " higher than payment", "OK"))</f>
        <v>OK</v>
      </c>
    </row>
    <row r="30" spans="1:9" x14ac:dyDescent="0.2">
      <c r="A30" s="4" t="s">
        <v>1</v>
      </c>
      <c r="B30" s="5" t="s">
        <v>580</v>
      </c>
      <c r="C30" s="111">
        <v>0</v>
      </c>
      <c r="D30" s="110" t="s">
        <v>634</v>
      </c>
      <c r="E30" s="6"/>
      <c r="G30" s="121" t="str">
        <f t="shared" si="0"/>
        <v>OK</v>
      </c>
      <c r="H30" s="121" t="str">
        <f t="shared" si="1"/>
        <v>OK</v>
      </c>
      <c r="I30" s="121" t="str">
        <f>IF(AND($C30&gt;0, NOT($C$57&gt;0)), "Row " &amp; ROW($C$57) &amp; " should also be positive!", IF($C$84 &gt; $C30 + Tolerance,"Fraud in row " &amp; ROW($C$84) &amp; " higher than payment", "OK"))</f>
        <v>OK</v>
      </c>
    </row>
    <row r="31" spans="1:9" x14ac:dyDescent="0.2">
      <c r="A31" s="4" t="s">
        <v>12</v>
      </c>
      <c r="B31" s="5" t="s">
        <v>580</v>
      </c>
      <c r="C31" s="111">
        <v>0</v>
      </c>
      <c r="D31" s="110" t="s">
        <v>634</v>
      </c>
      <c r="E31" s="6"/>
      <c r="G31" s="121" t="str">
        <f t="shared" si="0"/>
        <v>OK</v>
      </c>
      <c r="H31" s="121" t="str">
        <f t="shared" si="1"/>
        <v>OK</v>
      </c>
      <c r="I31" s="121" t="str">
        <f>IF(AND($C31&gt;0, NOT($C$58&gt;0)), "Row " &amp; ROW($C$58) &amp; " should also be positive!", IF($C$85 &gt; $C31 + Tolerance,"Fraud in row " &amp; ROW($C$85) &amp; " higher than payment", "OK"))</f>
        <v>OK</v>
      </c>
    </row>
    <row r="32" spans="1:9" x14ac:dyDescent="0.2">
      <c r="A32" s="4" t="s">
        <v>13</v>
      </c>
      <c r="B32" s="5" t="s">
        <v>580</v>
      </c>
      <c r="C32" s="111">
        <v>0</v>
      </c>
      <c r="D32" s="110" t="s">
        <v>634</v>
      </c>
      <c r="E32" s="6"/>
      <c r="G32" s="121" t="str">
        <f t="shared" si="0"/>
        <v>OK</v>
      </c>
      <c r="H32" s="121" t="str">
        <f t="shared" si="1"/>
        <v>OK</v>
      </c>
      <c r="I32" s="121" t="str">
        <f>IF(AND($C32&gt;0, NOT($C$59&gt;0)), "Row " &amp; ROW($C$59) &amp; " should also be positive!", IF($C$86 &gt; $C32 + Tolerance,"Fraud in row " &amp; ROW($C$86) &amp; " higher than payment", "OK"))</f>
        <v>OK</v>
      </c>
    </row>
    <row r="33" spans="1:9" x14ac:dyDescent="0.2">
      <c r="A33" s="4" t="s">
        <v>1</v>
      </c>
      <c r="B33" s="5" t="s">
        <v>581</v>
      </c>
      <c r="C33" s="112">
        <f xml:space="preserve"> SUM($C$54, $C$57)</f>
        <v>0</v>
      </c>
      <c r="D33" s="110" t="s">
        <v>634</v>
      </c>
      <c r="E33" s="6"/>
      <c r="F33" s="123">
        <f>SUM($C$33) - SUM($C$36, $C$45)</f>
        <v>0</v>
      </c>
      <c r="G33" s="121" t="str">
        <f t="shared" si="0"/>
        <v>OK</v>
      </c>
      <c r="H33" s="121" t="str">
        <f t="shared" si="1"/>
        <v>OK</v>
      </c>
      <c r="I33" s="121" t="str">
        <f>IF(AND($C33&gt;0, NOT($C$6&gt;0)), "Row " &amp; ROW($C$6) &amp; " should also be positive!", IF($C$87 &gt; $C33 + Tolerance,"Fraud in row " &amp; ROW($C$87) &amp; " higher than payment", "OK"))</f>
        <v>OK</v>
      </c>
    </row>
    <row r="34" spans="1:9" x14ac:dyDescent="0.2">
      <c r="A34" s="4" t="s">
        <v>12</v>
      </c>
      <c r="B34" s="5" t="s">
        <v>581</v>
      </c>
      <c r="C34" s="112">
        <f xml:space="preserve"> SUM($C$55, $C$58)</f>
        <v>0</v>
      </c>
      <c r="D34" s="110" t="s">
        <v>634</v>
      </c>
      <c r="E34" s="6"/>
      <c r="F34" s="123">
        <f>SUM($C$34) - SUM($C$37, $C$46)</f>
        <v>0</v>
      </c>
      <c r="G34" s="121" t="str">
        <f t="shared" si="0"/>
        <v>OK</v>
      </c>
      <c r="H34" s="121" t="str">
        <f t="shared" si="1"/>
        <v>OK</v>
      </c>
      <c r="I34" s="121" t="str">
        <f>IF(AND($C34&gt;0, NOT($C$7&gt;0)), "Row " &amp; ROW($C$7) &amp; " should also be positive!", IF($C$88 &gt; $C34 + Tolerance,"Fraud in row " &amp; ROW($C$88) &amp; " higher than payment", "OK"))</f>
        <v>OK</v>
      </c>
    </row>
    <row r="35" spans="1:9" x14ac:dyDescent="0.2">
      <c r="A35" s="4" t="s">
        <v>13</v>
      </c>
      <c r="B35" s="5" t="s">
        <v>581</v>
      </c>
      <c r="C35" s="112">
        <f xml:space="preserve"> SUM($C$56, $C$59)</f>
        <v>0</v>
      </c>
      <c r="D35" s="110" t="s">
        <v>634</v>
      </c>
      <c r="E35" s="6"/>
      <c r="F35" s="123">
        <f>SUM($C$35) - SUM($C$38, $C$47)</f>
        <v>0</v>
      </c>
      <c r="G35" s="121" t="str">
        <f t="shared" si="0"/>
        <v>OK</v>
      </c>
      <c r="H35" s="121" t="str">
        <f t="shared" si="1"/>
        <v>OK</v>
      </c>
      <c r="I35" s="121" t="str">
        <f>IF(AND($C35&gt;0, NOT($C$8&gt;0)), "Row " &amp; ROW($C$8) &amp; " should also be positive!", IF($C$89 &gt; $C35 + Tolerance,"Fraud in row " &amp; ROW($C$89) &amp; " higher than payment", "OK"))</f>
        <v>OK</v>
      </c>
    </row>
    <row r="36" spans="1:9" x14ac:dyDescent="0.2">
      <c r="A36" s="4" t="s">
        <v>1</v>
      </c>
      <c r="B36" s="5" t="s">
        <v>582</v>
      </c>
      <c r="C36" s="112">
        <f xml:space="preserve"> SUM($C$39, $C$42)</f>
        <v>0</v>
      </c>
      <c r="D36" s="110" t="s">
        <v>634</v>
      </c>
      <c r="E36" s="6"/>
      <c r="F36" s="123">
        <f>SUM($C$33) - SUM($C$54, $C$57)</f>
        <v>0</v>
      </c>
      <c r="G36" s="121" t="str">
        <f t="shared" si="0"/>
        <v>OK</v>
      </c>
      <c r="H36" s="121" t="str">
        <f t="shared" si="1"/>
        <v>OK</v>
      </c>
      <c r="I36" s="121" t="str">
        <f>IF(AND($C36&gt;0, NOT($C$9&gt;0)), "Row " &amp; ROW($C$9) &amp; " should also be positive!", IF($C$90 &gt; $C36 + Tolerance,"Fraud in row " &amp; ROW($C$90) &amp; " higher than payment", "OK"))</f>
        <v>OK</v>
      </c>
    </row>
    <row r="37" spans="1:9" x14ac:dyDescent="0.2">
      <c r="A37" s="4" t="s">
        <v>12</v>
      </c>
      <c r="B37" s="5" t="s">
        <v>582</v>
      </c>
      <c r="C37" s="112">
        <f xml:space="preserve"> SUM($C$40, $C$43)</f>
        <v>0</v>
      </c>
      <c r="D37" s="110" t="s">
        <v>634</v>
      </c>
      <c r="E37" s="6"/>
      <c r="F37" s="123">
        <f>SUM($C$34) - SUM($C$55, $C$58)</f>
        <v>0</v>
      </c>
      <c r="G37" s="121" t="str">
        <f t="shared" si="0"/>
        <v>OK</v>
      </c>
      <c r="H37" s="121" t="str">
        <f t="shared" si="1"/>
        <v>OK</v>
      </c>
      <c r="I37" s="121" t="str">
        <f>IF(AND($C37&gt;0, NOT($C$10&gt;0)), "Row " &amp; ROW($C$10) &amp; " should also be positive!", IF($C$91 &gt; $C37 + Tolerance,"Fraud in row " &amp; ROW($C$91) &amp; " higher than payment", "OK"))</f>
        <v>OK</v>
      </c>
    </row>
    <row r="38" spans="1:9" x14ac:dyDescent="0.2">
      <c r="A38" s="4" t="s">
        <v>13</v>
      </c>
      <c r="B38" s="5" t="s">
        <v>582</v>
      </c>
      <c r="C38" s="112">
        <f xml:space="preserve"> SUM($C$41, $C$44)</f>
        <v>0</v>
      </c>
      <c r="D38" s="110" t="s">
        <v>634</v>
      </c>
      <c r="E38" s="6"/>
      <c r="F38" s="123">
        <f>SUM($C$35) - SUM($C$56, $C$59)</f>
        <v>0</v>
      </c>
      <c r="G38" s="121" t="str">
        <f t="shared" ref="G38:G69" si="2">IF(OR(ISBLANK($C38), ISBLANK($D38)), "missing", "OK")</f>
        <v>OK</v>
      </c>
      <c r="H38" s="121" t="str">
        <f t="shared" ref="H38:H59" si="3">IF(AND($C38&gt;0, $D38= "NA"), "Flag should be OK", IF($D38="E","Flag E only for fraud","OK"))</f>
        <v>OK</v>
      </c>
      <c r="I38" s="121" t="str">
        <f>IF(AND($C38&gt;0, NOT($C$11&gt;0)), "Row " &amp; ROW($C$11) &amp; " should also be positive!", IF($C$92 &gt; $C38 + Tolerance,"Fraud in row " &amp; ROW($C$92) &amp; " higher than payment", "OK"))</f>
        <v>OK</v>
      </c>
    </row>
    <row r="39" spans="1:9" x14ac:dyDescent="0.2">
      <c r="A39" s="4" t="s">
        <v>1</v>
      </c>
      <c r="B39" s="5" t="s">
        <v>583</v>
      </c>
      <c r="C39" s="113">
        <v>0</v>
      </c>
      <c r="D39" s="110" t="s">
        <v>634</v>
      </c>
      <c r="E39" s="6"/>
      <c r="F39" s="123">
        <f>SUM($C$36) - SUM($C$39, $C$42)</f>
        <v>0</v>
      </c>
      <c r="G39" s="121" t="str">
        <f t="shared" si="2"/>
        <v>OK</v>
      </c>
      <c r="H39" s="121" t="str">
        <f t="shared" si="3"/>
        <v>OK</v>
      </c>
      <c r="I39" s="121" t="str">
        <f>IF(AND($C39&gt;0, NOT($C$12&gt;0)), "Row " &amp; ROW($C$12) &amp; " should also be positive!", IF($C$93 &gt; $C39 + Tolerance,"Fraud in row " &amp; ROW($C$93) &amp; " higher than payment", "OK"))</f>
        <v>OK</v>
      </c>
    </row>
    <row r="40" spans="1:9" x14ac:dyDescent="0.2">
      <c r="A40" s="4" t="s">
        <v>12</v>
      </c>
      <c r="B40" s="5" t="s">
        <v>583</v>
      </c>
      <c r="C40" s="113">
        <v>0</v>
      </c>
      <c r="D40" s="110" t="s">
        <v>634</v>
      </c>
      <c r="E40" s="6"/>
      <c r="F40" s="123">
        <f>SUM($C$37) - SUM($C$40, $C$43)</f>
        <v>0</v>
      </c>
      <c r="G40" s="121" t="str">
        <f t="shared" si="2"/>
        <v>OK</v>
      </c>
      <c r="H40" s="121" t="str">
        <f t="shared" si="3"/>
        <v>OK</v>
      </c>
      <c r="I40" s="121" t="str">
        <f>IF(AND($C40&gt;0, NOT($C$13&gt;0)), "Row " &amp; ROW($C$13) &amp; " should also be positive!", IF($C$94 &gt; $C40 + Tolerance,"Fraud in row " &amp; ROW($C$94) &amp; " higher than payment", "OK"))</f>
        <v>OK</v>
      </c>
    </row>
    <row r="41" spans="1:9" x14ac:dyDescent="0.2">
      <c r="A41" s="4" t="s">
        <v>13</v>
      </c>
      <c r="B41" s="5" t="s">
        <v>583</v>
      </c>
      <c r="C41" s="113">
        <v>0</v>
      </c>
      <c r="D41" s="110" t="s">
        <v>634</v>
      </c>
      <c r="E41" s="6"/>
      <c r="F41" s="123">
        <f>SUM($C$38) - SUM($C$41, $C$44)</f>
        <v>0</v>
      </c>
      <c r="G41" s="121" t="str">
        <f t="shared" si="2"/>
        <v>OK</v>
      </c>
      <c r="H41" s="121" t="str">
        <f t="shared" si="3"/>
        <v>OK</v>
      </c>
      <c r="I41" s="121" t="str">
        <f>IF(AND($C41&gt;0, NOT($C$14&gt;0)), "Row " &amp; ROW($C$14) &amp; " should also be positive!", IF($C$95 &gt; $C41 + Tolerance,"Fraud in row " &amp; ROW($C$95) &amp; " higher than payment", "OK"))</f>
        <v>OK</v>
      </c>
    </row>
    <row r="42" spans="1:9" x14ac:dyDescent="0.2">
      <c r="A42" s="4" t="s">
        <v>1</v>
      </c>
      <c r="B42" s="5" t="s">
        <v>584</v>
      </c>
      <c r="C42" s="113">
        <v>0</v>
      </c>
      <c r="D42" s="110" t="s">
        <v>634</v>
      </c>
      <c r="E42" s="6"/>
      <c r="G42" s="121" t="str">
        <f t="shared" si="2"/>
        <v>OK</v>
      </c>
      <c r="H42" s="121" t="str">
        <f t="shared" si="3"/>
        <v>OK</v>
      </c>
      <c r="I42" s="121" t="str">
        <f>IF(AND($C42&gt;0, NOT($C$15&gt;0)), "Row " &amp; ROW($C$15) &amp; " should also be positive!", IF($C$96 &gt; $C42 + Tolerance,"Fraud in row " &amp; ROW($C$96) &amp; " higher than payment", "OK"))</f>
        <v>OK</v>
      </c>
    </row>
    <row r="43" spans="1:9" x14ac:dyDescent="0.2">
      <c r="A43" s="4" t="s">
        <v>12</v>
      </c>
      <c r="B43" s="5" t="s">
        <v>584</v>
      </c>
      <c r="C43" s="113">
        <v>0</v>
      </c>
      <c r="D43" s="110" t="s">
        <v>634</v>
      </c>
      <c r="E43" s="6"/>
      <c r="G43" s="121" t="str">
        <f t="shared" si="2"/>
        <v>OK</v>
      </c>
      <c r="H43" s="121" t="str">
        <f t="shared" si="3"/>
        <v>OK</v>
      </c>
      <c r="I43" s="121" t="str">
        <f>IF(AND($C43&gt;0, NOT($C$16&gt;0)), "Row " &amp; ROW($C$16) &amp; " should also be positive!", IF($C$97 &gt; $C43 + Tolerance,"Fraud in row " &amp; ROW($C$97) &amp; " higher than payment", "OK"))</f>
        <v>OK</v>
      </c>
    </row>
    <row r="44" spans="1:9" x14ac:dyDescent="0.2">
      <c r="A44" s="4" t="s">
        <v>13</v>
      </c>
      <c r="B44" s="5" t="s">
        <v>584</v>
      </c>
      <c r="C44" s="113">
        <v>0</v>
      </c>
      <c r="D44" s="110" t="s">
        <v>634</v>
      </c>
      <c r="E44" s="6"/>
      <c r="G44" s="121" t="str">
        <f t="shared" si="2"/>
        <v>OK</v>
      </c>
      <c r="H44" s="121" t="str">
        <f t="shared" si="3"/>
        <v>OK</v>
      </c>
      <c r="I44" s="121" t="str">
        <f>IF(AND($C44&gt;0, NOT($C$17&gt;0)), "Row " &amp; ROW($C$17) &amp; " should also be positive!", IF($C$98 &gt; $C44 + Tolerance,"Fraud in row " &amp; ROW($C$98) &amp; " higher than payment", "OK"))</f>
        <v>OK</v>
      </c>
    </row>
    <row r="45" spans="1:9" x14ac:dyDescent="0.2">
      <c r="A45" s="4" t="s">
        <v>1</v>
      </c>
      <c r="B45" s="5" t="s">
        <v>585</v>
      </c>
      <c r="C45" s="112">
        <f xml:space="preserve"> SUM($C$48, $C$51)</f>
        <v>0</v>
      </c>
      <c r="D45" s="110" t="s">
        <v>634</v>
      </c>
      <c r="E45" s="6"/>
      <c r="F45" s="123">
        <f>SUM($C$45) - SUM($C$48, $C$51)</f>
        <v>0</v>
      </c>
      <c r="G45" s="121" t="str">
        <f t="shared" si="2"/>
        <v>OK</v>
      </c>
      <c r="H45" s="121" t="str">
        <f t="shared" si="3"/>
        <v>OK</v>
      </c>
      <c r="I45" s="121" t="str">
        <f>IF(AND($C45&gt;0, NOT($C$18&gt;0)), "Row " &amp; ROW($C$18) &amp; " should also be positive!", IF($C$99 &gt; $C45 + Tolerance,"Fraud in row " &amp; ROW($C$99) &amp; " higher than payment", "OK"))</f>
        <v>OK</v>
      </c>
    </row>
    <row r="46" spans="1:9" x14ac:dyDescent="0.2">
      <c r="A46" s="4" t="s">
        <v>12</v>
      </c>
      <c r="B46" s="5" t="s">
        <v>585</v>
      </c>
      <c r="C46" s="112">
        <f xml:space="preserve"> SUM($C$49, $C$52)</f>
        <v>0</v>
      </c>
      <c r="D46" s="110" t="s">
        <v>634</v>
      </c>
      <c r="E46" s="6"/>
      <c r="F46" s="123">
        <f>SUM($C$46) - SUM($C$49, $C$52)</f>
        <v>0</v>
      </c>
      <c r="G46" s="121" t="str">
        <f t="shared" si="2"/>
        <v>OK</v>
      </c>
      <c r="H46" s="121" t="str">
        <f t="shared" si="3"/>
        <v>OK</v>
      </c>
      <c r="I46" s="121" t="str">
        <f>IF(AND($C46&gt;0, NOT($C$19&gt;0)), "Row " &amp; ROW($C$19) &amp; " should also be positive!", IF($C$100 &gt; $C46 + Tolerance,"Fraud in row " &amp; ROW($C$100) &amp; " higher than payment", "OK"))</f>
        <v>OK</v>
      </c>
    </row>
    <row r="47" spans="1:9" x14ac:dyDescent="0.2">
      <c r="A47" s="4" t="s">
        <v>13</v>
      </c>
      <c r="B47" s="5" t="s">
        <v>585</v>
      </c>
      <c r="C47" s="112">
        <f xml:space="preserve"> SUM($C$50, $C$53)</f>
        <v>0</v>
      </c>
      <c r="D47" s="110" t="s">
        <v>634</v>
      </c>
      <c r="E47" s="6"/>
      <c r="F47" s="123">
        <f>SUM($C$47) - SUM($C$50, $C$53)</f>
        <v>0</v>
      </c>
      <c r="G47" s="121" t="str">
        <f t="shared" si="2"/>
        <v>OK</v>
      </c>
      <c r="H47" s="121" t="str">
        <f t="shared" si="3"/>
        <v>OK</v>
      </c>
      <c r="I47" s="121" t="str">
        <f>IF(AND($C47&gt;0, NOT($C$20&gt;0)), "Row " &amp; ROW($C$20) &amp; " should also be positive!", IF($C$101 &gt; $C47 + Tolerance,"Fraud in row " &amp; ROW($C$101) &amp; " higher than payment", "OK"))</f>
        <v>OK</v>
      </c>
    </row>
    <row r="48" spans="1:9" x14ac:dyDescent="0.2">
      <c r="A48" s="4" t="s">
        <v>1</v>
      </c>
      <c r="B48" s="5" t="s">
        <v>586</v>
      </c>
      <c r="C48" s="113">
        <v>0</v>
      </c>
      <c r="D48" s="110" t="s">
        <v>634</v>
      </c>
      <c r="E48" s="6"/>
      <c r="G48" s="121" t="str">
        <f t="shared" si="2"/>
        <v>OK</v>
      </c>
      <c r="H48" s="121" t="str">
        <f t="shared" si="3"/>
        <v>OK</v>
      </c>
      <c r="I48" s="121" t="str">
        <f>IF(AND($C48&gt;0, NOT($C$21&gt;0)), "Row " &amp; ROW($C$21) &amp; " should also be positive!", IF($C$102 &gt; $C48 + Tolerance,"Fraud in row " &amp; ROW($C$102) &amp; " higher than payment", "OK"))</f>
        <v>OK</v>
      </c>
    </row>
    <row r="49" spans="1:9" x14ac:dyDescent="0.2">
      <c r="A49" s="4" t="s">
        <v>12</v>
      </c>
      <c r="B49" s="5" t="s">
        <v>586</v>
      </c>
      <c r="C49" s="113">
        <v>0</v>
      </c>
      <c r="D49" s="110" t="s">
        <v>634</v>
      </c>
      <c r="E49" s="6"/>
      <c r="G49" s="121" t="str">
        <f t="shared" si="2"/>
        <v>OK</v>
      </c>
      <c r="H49" s="121" t="str">
        <f t="shared" si="3"/>
        <v>OK</v>
      </c>
      <c r="I49" s="121" t="str">
        <f>IF(AND($C49&gt;0, NOT($C$22&gt;0)), "Row " &amp; ROW($C$22) &amp; " should also be positive!", IF($C$103 &gt; $C49 + Tolerance,"Fraud in row " &amp; ROW($C$103) &amp; " higher than payment", "OK"))</f>
        <v>OK</v>
      </c>
    </row>
    <row r="50" spans="1:9" x14ac:dyDescent="0.2">
      <c r="A50" s="4" t="s">
        <v>13</v>
      </c>
      <c r="B50" s="5" t="s">
        <v>586</v>
      </c>
      <c r="C50" s="113">
        <v>0</v>
      </c>
      <c r="D50" s="110" t="s">
        <v>634</v>
      </c>
      <c r="E50" s="6"/>
      <c r="G50" s="121" t="str">
        <f t="shared" si="2"/>
        <v>OK</v>
      </c>
      <c r="H50" s="121" t="str">
        <f t="shared" si="3"/>
        <v>OK</v>
      </c>
      <c r="I50" s="121" t="str">
        <f>IF(AND($C50&gt;0, NOT($C$23&gt;0)), "Row " &amp; ROW($C$23) &amp; " should also be positive!", IF($C$104 &gt; $C50 + Tolerance,"Fraud in row " &amp; ROW($C$104) &amp; " higher than payment", "OK"))</f>
        <v>OK</v>
      </c>
    </row>
    <row r="51" spans="1:9" x14ac:dyDescent="0.2">
      <c r="A51" s="4" t="s">
        <v>1</v>
      </c>
      <c r="B51" s="5" t="s">
        <v>587</v>
      </c>
      <c r="C51" s="113">
        <v>0</v>
      </c>
      <c r="D51" s="110" t="s">
        <v>634</v>
      </c>
      <c r="E51" s="6"/>
      <c r="G51" s="121" t="str">
        <f t="shared" si="2"/>
        <v>OK</v>
      </c>
      <c r="H51" s="121" t="str">
        <f t="shared" si="3"/>
        <v>OK</v>
      </c>
      <c r="I51" s="121" t="str">
        <f>IF(AND($C51&gt;0, NOT($C$24&gt;0)), "Row " &amp; ROW($C$24) &amp; " should also be positive!", IF($C$105 &gt; $C51 + Tolerance,"Fraud in row " &amp; ROW($C$105) &amp; " higher than payment", "OK"))</f>
        <v>OK</v>
      </c>
    </row>
    <row r="52" spans="1:9" x14ac:dyDescent="0.2">
      <c r="A52" s="4" t="s">
        <v>12</v>
      </c>
      <c r="B52" s="5" t="s">
        <v>587</v>
      </c>
      <c r="C52" s="113">
        <v>0</v>
      </c>
      <c r="D52" s="110" t="s">
        <v>634</v>
      </c>
      <c r="E52" s="6"/>
      <c r="G52" s="121" t="str">
        <f t="shared" si="2"/>
        <v>OK</v>
      </c>
      <c r="H52" s="121" t="str">
        <f t="shared" si="3"/>
        <v>OK</v>
      </c>
      <c r="I52" s="121" t="str">
        <f>IF(AND($C52&gt;0, NOT($C$25&gt;0)), "Row " &amp; ROW($C$25) &amp; " should also be positive!", IF($C$106 &gt; $C52 + Tolerance,"Fraud in row " &amp; ROW($C$106) &amp; " higher than payment", "OK"))</f>
        <v>OK</v>
      </c>
    </row>
    <row r="53" spans="1:9" x14ac:dyDescent="0.2">
      <c r="A53" s="4" t="s">
        <v>13</v>
      </c>
      <c r="B53" s="5" t="s">
        <v>587</v>
      </c>
      <c r="C53" s="113">
        <v>0</v>
      </c>
      <c r="D53" s="110" t="s">
        <v>634</v>
      </c>
      <c r="E53" s="6"/>
      <c r="G53" s="121" t="str">
        <f t="shared" si="2"/>
        <v>OK</v>
      </c>
      <c r="H53" s="121" t="str">
        <f t="shared" si="3"/>
        <v>OK</v>
      </c>
      <c r="I53" s="121" t="str">
        <f>IF(AND($C53&gt;0, NOT($C$26&gt;0)), "Row " &amp; ROW($C$26) &amp; " should also be positive!", IF($C$107 &gt; $C53 + Tolerance,"Fraud in row " &amp; ROW($C$107) &amp; " higher than payment", "OK"))</f>
        <v>OK</v>
      </c>
    </row>
    <row r="54" spans="1:9" x14ac:dyDescent="0.2">
      <c r="A54" s="4" t="s">
        <v>1</v>
      </c>
      <c r="B54" s="5" t="s">
        <v>588</v>
      </c>
      <c r="C54" s="113">
        <v>0</v>
      </c>
      <c r="D54" s="110" t="s">
        <v>634</v>
      </c>
      <c r="E54" s="6"/>
      <c r="G54" s="121" t="str">
        <f t="shared" si="2"/>
        <v>OK</v>
      </c>
      <c r="H54" s="121" t="str">
        <f t="shared" si="3"/>
        <v>OK</v>
      </c>
      <c r="I54" s="121" t="str">
        <f>IF(AND($C54&gt;0, NOT($C$27&gt;0)), "Row " &amp; ROW($C$27) &amp; " should also be positive!", IF($C$108 &gt; $C54 + Tolerance,"Fraud in row " &amp; ROW($C$108) &amp; " higher than payment", "OK"))</f>
        <v>OK</v>
      </c>
    </row>
    <row r="55" spans="1:9" x14ac:dyDescent="0.2">
      <c r="A55" s="4" t="s">
        <v>12</v>
      </c>
      <c r="B55" s="5" t="s">
        <v>588</v>
      </c>
      <c r="C55" s="113">
        <v>0</v>
      </c>
      <c r="D55" s="110" t="s">
        <v>634</v>
      </c>
      <c r="E55" s="6"/>
      <c r="G55" s="121" t="str">
        <f t="shared" si="2"/>
        <v>OK</v>
      </c>
      <c r="H55" s="121" t="str">
        <f t="shared" si="3"/>
        <v>OK</v>
      </c>
      <c r="I55" s="121" t="str">
        <f>IF(AND($C55&gt;0, NOT($C$28&gt;0)), "Row " &amp; ROW($C$28) &amp; " should also be positive!", IF($C$109 &gt; $C55 + Tolerance,"Fraud in row " &amp; ROW($C$109) &amp; " higher than payment", "OK"))</f>
        <v>OK</v>
      </c>
    </row>
    <row r="56" spans="1:9" x14ac:dyDescent="0.2">
      <c r="A56" s="4" t="s">
        <v>13</v>
      </c>
      <c r="B56" s="5" t="s">
        <v>588</v>
      </c>
      <c r="C56" s="113">
        <v>0</v>
      </c>
      <c r="D56" s="110" t="s">
        <v>634</v>
      </c>
      <c r="E56" s="6"/>
      <c r="G56" s="121" t="str">
        <f t="shared" si="2"/>
        <v>OK</v>
      </c>
      <c r="H56" s="121" t="str">
        <f t="shared" si="3"/>
        <v>OK</v>
      </c>
      <c r="I56" s="121" t="str">
        <f>IF(AND($C56&gt;0, NOT($C$29&gt;0)), "Row " &amp; ROW($C$29) &amp; " should also be positive!", IF($C$110 &gt; $C56 + Tolerance,"Fraud in row " &amp; ROW($C$110) &amp; " higher than payment", "OK"))</f>
        <v>OK</v>
      </c>
    </row>
    <row r="57" spans="1:9" x14ac:dyDescent="0.2">
      <c r="A57" s="4" t="s">
        <v>1</v>
      </c>
      <c r="B57" s="5" t="s">
        <v>589</v>
      </c>
      <c r="C57" s="113">
        <v>0</v>
      </c>
      <c r="D57" s="110" t="s">
        <v>634</v>
      </c>
      <c r="E57" s="6"/>
      <c r="G57" s="121" t="str">
        <f t="shared" si="2"/>
        <v>OK</v>
      </c>
      <c r="H57" s="121" t="str">
        <f t="shared" si="3"/>
        <v>OK</v>
      </c>
      <c r="I57" s="121" t="str">
        <f>IF(AND($C57&gt;0, NOT($C$30&gt;0)), "Row " &amp; ROW($C$30) &amp; " should also be positive!", IF($C$111 &gt; $C57 + Tolerance,"Fraud in row " &amp; ROW($C$111) &amp; " higher than payment", "OK"))</f>
        <v>OK</v>
      </c>
    </row>
    <row r="58" spans="1:9" x14ac:dyDescent="0.2">
      <c r="A58" s="4" t="s">
        <v>12</v>
      </c>
      <c r="B58" s="5" t="s">
        <v>589</v>
      </c>
      <c r="C58" s="113">
        <v>0</v>
      </c>
      <c r="D58" s="110" t="s">
        <v>634</v>
      </c>
      <c r="E58" s="6"/>
      <c r="G58" s="121" t="str">
        <f t="shared" si="2"/>
        <v>OK</v>
      </c>
      <c r="H58" s="121" t="str">
        <f t="shared" si="3"/>
        <v>OK</v>
      </c>
      <c r="I58" s="121" t="str">
        <f>IF(AND($C58&gt;0, NOT($C$31&gt;0)), "Row " &amp; ROW($C$31) &amp; " should also be positive!", IF($C$112 &gt; $C58 + Tolerance,"Fraud in row " &amp; ROW($C$112) &amp; " higher than payment", "OK"))</f>
        <v>OK</v>
      </c>
    </row>
    <row r="59" spans="1:9" x14ac:dyDescent="0.2">
      <c r="A59" s="4" t="s">
        <v>13</v>
      </c>
      <c r="B59" s="5" t="s">
        <v>589</v>
      </c>
      <c r="C59" s="113">
        <v>0</v>
      </c>
      <c r="D59" s="110" t="s">
        <v>634</v>
      </c>
      <c r="E59" s="6"/>
      <c r="G59" s="121" t="str">
        <f t="shared" si="2"/>
        <v>OK</v>
      </c>
      <c r="H59" s="121" t="str">
        <f t="shared" si="3"/>
        <v>OK</v>
      </c>
      <c r="I59" s="121" t="str">
        <f>IF(AND($C59&gt;0, NOT($C$32&gt;0)), "Row " &amp; ROW($C$32) &amp; " should also be positive!", IF($C$113 &gt; $C59 + Tolerance,"Fraud in row " &amp; ROW($C$113) &amp; " higher than payment", "OK"))</f>
        <v>OK</v>
      </c>
    </row>
    <row r="60" spans="1:9" x14ac:dyDescent="0.2">
      <c r="A60" s="4" t="s">
        <v>1</v>
      </c>
      <c r="B60" s="5" t="s">
        <v>590</v>
      </c>
      <c r="C60" s="109">
        <f xml:space="preserve"> SUM($C$81, $C$84)</f>
        <v>0</v>
      </c>
      <c r="D60" s="110" t="s">
        <v>634</v>
      </c>
      <c r="E60" s="6"/>
      <c r="F60" s="122">
        <f>SUM($C$60) - SUM($C$63, $C$72)</f>
        <v>0</v>
      </c>
      <c r="G60" s="121" t="str">
        <f t="shared" si="2"/>
        <v>OK</v>
      </c>
      <c r="H60" s="121" t="str">
        <f t="shared" ref="H60:H91" si="4">IF(AND($C60&gt;0, $D60= "NA"), "Flag should be OK", "OK")</f>
        <v>OK</v>
      </c>
      <c r="I60" s="121" t="str">
        <f>IF(AND($C60&gt;0, NOT($C$87&gt;0)), "Row " &amp; ROW($C$87) &amp; " should be positive!", "OK")</f>
        <v>OK</v>
      </c>
    </row>
    <row r="61" spans="1:9" x14ac:dyDescent="0.2">
      <c r="A61" s="4" t="s">
        <v>12</v>
      </c>
      <c r="B61" s="5" t="s">
        <v>590</v>
      </c>
      <c r="C61" s="109">
        <f xml:space="preserve"> SUM($C$82, $C$85)</f>
        <v>0</v>
      </c>
      <c r="D61" s="110" t="s">
        <v>634</v>
      </c>
      <c r="E61" s="6"/>
      <c r="F61" s="122">
        <f>SUM($C$61) - SUM($C$64, $C$73)</f>
        <v>0</v>
      </c>
      <c r="G61" s="121" t="str">
        <f t="shared" si="2"/>
        <v>OK</v>
      </c>
      <c r="H61" s="121" t="str">
        <f t="shared" si="4"/>
        <v>OK</v>
      </c>
      <c r="I61" s="121" t="str">
        <f>IF(AND($C61&gt;0, NOT($C$88&gt;0)), "Row " &amp; ROW($C$88) &amp; " should be positive!", "OK")</f>
        <v>OK</v>
      </c>
    </row>
    <row r="62" spans="1:9" x14ac:dyDescent="0.2">
      <c r="A62" s="4" t="s">
        <v>13</v>
      </c>
      <c r="B62" s="5" t="s">
        <v>590</v>
      </c>
      <c r="C62" s="109">
        <f xml:space="preserve"> SUM($C$83, $C$86)</f>
        <v>0</v>
      </c>
      <c r="D62" s="110" t="s">
        <v>634</v>
      </c>
      <c r="E62" s="6"/>
      <c r="F62" s="122">
        <f>SUM($C$62) - SUM($C$65, $C$74)</f>
        <v>0</v>
      </c>
      <c r="G62" s="121" t="str">
        <f t="shared" si="2"/>
        <v>OK</v>
      </c>
      <c r="H62" s="121" t="str">
        <f t="shared" si="4"/>
        <v>OK</v>
      </c>
      <c r="I62" s="121" t="str">
        <f>IF(AND($C62&gt;0, NOT($C$89&gt;0)), "Row " &amp; ROW($C$89) &amp; " should be positive!", "OK")</f>
        <v>OK</v>
      </c>
    </row>
    <row r="63" spans="1:9" x14ac:dyDescent="0.2">
      <c r="A63" s="4" t="s">
        <v>1</v>
      </c>
      <c r="B63" s="5" t="s">
        <v>591</v>
      </c>
      <c r="C63" s="109">
        <f xml:space="preserve"> SUM($C$66, $C$69)</f>
        <v>0</v>
      </c>
      <c r="D63" s="110" t="s">
        <v>634</v>
      </c>
      <c r="E63" s="6"/>
      <c r="F63" s="122">
        <f>SUM($C$60) - SUM($C$81, $C$84)</f>
        <v>0</v>
      </c>
      <c r="G63" s="121" t="str">
        <f t="shared" si="2"/>
        <v>OK</v>
      </c>
      <c r="H63" s="121" t="str">
        <f t="shared" si="4"/>
        <v>OK</v>
      </c>
      <c r="I63" s="121" t="str">
        <f>IF(AND($C63&gt;0, NOT($C$90&gt;0)), "Row " &amp; ROW($C$90) &amp; " should be positive!", "OK")</f>
        <v>OK</v>
      </c>
    </row>
    <row r="64" spans="1:9" x14ac:dyDescent="0.2">
      <c r="A64" s="4" t="s">
        <v>12</v>
      </c>
      <c r="B64" s="5" t="s">
        <v>591</v>
      </c>
      <c r="C64" s="109">
        <f xml:space="preserve"> SUM($C$67, $C$70)</f>
        <v>0</v>
      </c>
      <c r="D64" s="110" t="s">
        <v>634</v>
      </c>
      <c r="E64" s="6"/>
      <c r="F64" s="122">
        <f>SUM($C$61) - SUM($C$82, $C$85)</f>
        <v>0</v>
      </c>
      <c r="G64" s="121" t="str">
        <f t="shared" si="2"/>
        <v>OK</v>
      </c>
      <c r="H64" s="121" t="str">
        <f t="shared" si="4"/>
        <v>OK</v>
      </c>
      <c r="I64" s="121" t="str">
        <f>IF(AND($C64&gt;0, NOT($C$91&gt;0)), "Row " &amp; ROW($C$91) &amp; " should be positive!", "OK")</f>
        <v>OK</v>
      </c>
    </row>
    <row r="65" spans="1:9" x14ac:dyDescent="0.2">
      <c r="A65" s="4" t="s">
        <v>13</v>
      </c>
      <c r="B65" s="5" t="s">
        <v>591</v>
      </c>
      <c r="C65" s="109">
        <f xml:space="preserve"> SUM($C$68, $C$71)</f>
        <v>0</v>
      </c>
      <c r="D65" s="110" t="s">
        <v>634</v>
      </c>
      <c r="E65" s="6"/>
      <c r="F65" s="122">
        <f>SUM($C$62) - SUM($C$83, $C$86)</f>
        <v>0</v>
      </c>
      <c r="G65" s="121" t="str">
        <f t="shared" si="2"/>
        <v>OK</v>
      </c>
      <c r="H65" s="121" t="str">
        <f t="shared" si="4"/>
        <v>OK</v>
      </c>
      <c r="I65" s="121" t="str">
        <f>IF(AND($C65&gt;0, NOT($C$92&gt;0)), "Row " &amp; ROW($C$92) &amp; " should be positive!", "OK")</f>
        <v>OK</v>
      </c>
    </row>
    <row r="66" spans="1:9" x14ac:dyDescent="0.2">
      <c r="A66" s="4" t="s">
        <v>1</v>
      </c>
      <c r="B66" s="5" t="s">
        <v>592</v>
      </c>
      <c r="C66" s="111">
        <v>0</v>
      </c>
      <c r="D66" s="110" t="s">
        <v>634</v>
      </c>
      <c r="E66" s="6"/>
      <c r="F66" s="122">
        <f>SUM($C$63) - SUM($C$66, $C$69)</f>
        <v>0</v>
      </c>
      <c r="G66" s="121" t="str">
        <f t="shared" si="2"/>
        <v>OK</v>
      </c>
      <c r="H66" s="121" t="str">
        <f t="shared" si="4"/>
        <v>OK</v>
      </c>
      <c r="I66" s="121" t="str">
        <f>IF(AND($C66&gt;0, NOT($C$93&gt;0)), "Row " &amp; ROW($C$93) &amp; " should be positive!", "OK")</f>
        <v>OK</v>
      </c>
    </row>
    <row r="67" spans="1:9" x14ac:dyDescent="0.2">
      <c r="A67" s="4" t="s">
        <v>12</v>
      </c>
      <c r="B67" s="5" t="s">
        <v>592</v>
      </c>
      <c r="C67" s="111">
        <v>0</v>
      </c>
      <c r="D67" s="110" t="s">
        <v>634</v>
      </c>
      <c r="E67" s="6"/>
      <c r="F67" s="122">
        <f>SUM($C$64) - SUM($C$67, $C$70)</f>
        <v>0</v>
      </c>
      <c r="G67" s="121" t="str">
        <f t="shared" si="2"/>
        <v>OK</v>
      </c>
      <c r="H67" s="121" t="str">
        <f t="shared" si="4"/>
        <v>OK</v>
      </c>
      <c r="I67" s="121" t="str">
        <f>IF(AND($C67&gt;0, NOT($C$94&gt;0)), "Row " &amp; ROW($C$94) &amp; " should be positive!", "OK")</f>
        <v>OK</v>
      </c>
    </row>
    <row r="68" spans="1:9" x14ac:dyDescent="0.2">
      <c r="A68" s="4" t="s">
        <v>13</v>
      </c>
      <c r="B68" s="5" t="s">
        <v>592</v>
      </c>
      <c r="C68" s="111">
        <v>0</v>
      </c>
      <c r="D68" s="110" t="s">
        <v>634</v>
      </c>
      <c r="E68" s="6"/>
      <c r="F68" s="122">
        <f>SUM($C$65) - SUM($C$68, $C$71)</f>
        <v>0</v>
      </c>
      <c r="G68" s="121" t="str">
        <f t="shared" si="2"/>
        <v>OK</v>
      </c>
      <c r="H68" s="121" t="str">
        <f t="shared" si="4"/>
        <v>OK</v>
      </c>
      <c r="I68" s="121" t="str">
        <f>IF(AND($C68&gt;0, NOT($C$95&gt;0)), "Row " &amp; ROW($C$95) &amp; " should be positive!", "OK")</f>
        <v>OK</v>
      </c>
    </row>
    <row r="69" spans="1:9" x14ac:dyDescent="0.2">
      <c r="A69" s="4" t="s">
        <v>1</v>
      </c>
      <c r="B69" s="5" t="s">
        <v>593</v>
      </c>
      <c r="C69" s="111">
        <v>0</v>
      </c>
      <c r="D69" s="110" t="s">
        <v>634</v>
      </c>
      <c r="E69" s="6"/>
      <c r="G69" s="121" t="str">
        <f t="shared" si="2"/>
        <v>OK</v>
      </c>
      <c r="H69" s="121" t="str">
        <f t="shared" si="4"/>
        <v>OK</v>
      </c>
      <c r="I69" s="121" t="str">
        <f>IF(AND($C69&gt;0, NOT($C$96&gt;0)), "Row " &amp; ROW($C$96) &amp; " should be positive!", "OK")</f>
        <v>OK</v>
      </c>
    </row>
    <row r="70" spans="1:9" x14ac:dyDescent="0.2">
      <c r="A70" s="4" t="s">
        <v>12</v>
      </c>
      <c r="B70" s="5" t="s">
        <v>593</v>
      </c>
      <c r="C70" s="111">
        <v>0</v>
      </c>
      <c r="D70" s="110" t="s">
        <v>634</v>
      </c>
      <c r="E70" s="6"/>
      <c r="G70" s="121" t="str">
        <f t="shared" ref="G70:G101" si="5">IF(OR(ISBLANK($C70), ISBLANK($D70)), "missing", "OK")</f>
        <v>OK</v>
      </c>
      <c r="H70" s="121" t="str">
        <f t="shared" si="4"/>
        <v>OK</v>
      </c>
      <c r="I70" s="121" t="str">
        <f>IF(AND($C70&gt;0, NOT($C$97&gt;0)), "Row " &amp; ROW($C$97) &amp; " should be positive!", "OK")</f>
        <v>OK</v>
      </c>
    </row>
    <row r="71" spans="1:9" x14ac:dyDescent="0.2">
      <c r="A71" s="4" t="s">
        <v>13</v>
      </c>
      <c r="B71" s="5" t="s">
        <v>593</v>
      </c>
      <c r="C71" s="111">
        <v>0</v>
      </c>
      <c r="D71" s="110" t="s">
        <v>634</v>
      </c>
      <c r="E71" s="6"/>
      <c r="G71" s="121" t="str">
        <f t="shared" si="5"/>
        <v>OK</v>
      </c>
      <c r="H71" s="121" t="str">
        <f t="shared" si="4"/>
        <v>OK</v>
      </c>
      <c r="I71" s="121" t="str">
        <f>IF(AND($C71&gt;0, NOT($C$98&gt;0)), "Row " &amp; ROW($C$98) &amp; " should be positive!", "OK")</f>
        <v>OK</v>
      </c>
    </row>
    <row r="72" spans="1:9" x14ac:dyDescent="0.2">
      <c r="A72" s="4" t="s">
        <v>1</v>
      </c>
      <c r="B72" s="5" t="s">
        <v>594</v>
      </c>
      <c r="C72" s="109">
        <f xml:space="preserve"> SUM($C$75, $C$78)</f>
        <v>0</v>
      </c>
      <c r="D72" s="110" t="s">
        <v>634</v>
      </c>
      <c r="E72" s="6"/>
      <c r="F72" s="122">
        <f>SUM($C$72) - SUM($C$75, $C$78)</f>
        <v>0</v>
      </c>
      <c r="G72" s="121" t="str">
        <f t="shared" si="5"/>
        <v>OK</v>
      </c>
      <c r="H72" s="121" t="str">
        <f t="shared" si="4"/>
        <v>OK</v>
      </c>
      <c r="I72" s="121" t="str">
        <f>IF(AND($C72&gt;0, NOT($C$99&gt;0)), "Row " &amp; ROW($C$99) &amp; " should be positive!", "OK")</f>
        <v>OK</v>
      </c>
    </row>
    <row r="73" spans="1:9" x14ac:dyDescent="0.2">
      <c r="A73" s="4" t="s">
        <v>12</v>
      </c>
      <c r="B73" s="5" t="s">
        <v>594</v>
      </c>
      <c r="C73" s="109">
        <f xml:space="preserve"> SUM($C$76, $C$79)</f>
        <v>0</v>
      </c>
      <c r="D73" s="110" t="s">
        <v>634</v>
      </c>
      <c r="E73" s="6"/>
      <c r="F73" s="122">
        <f>SUM($C$73) - SUM($C$76, $C$79)</f>
        <v>0</v>
      </c>
      <c r="G73" s="121" t="str">
        <f t="shared" si="5"/>
        <v>OK</v>
      </c>
      <c r="H73" s="121" t="str">
        <f t="shared" si="4"/>
        <v>OK</v>
      </c>
      <c r="I73" s="121" t="str">
        <f>IF(AND($C73&gt;0, NOT($C$100&gt;0)), "Row " &amp; ROW($C$100) &amp; " should be positive!", "OK")</f>
        <v>OK</v>
      </c>
    </row>
    <row r="74" spans="1:9" x14ac:dyDescent="0.2">
      <c r="A74" s="4" t="s">
        <v>13</v>
      </c>
      <c r="B74" s="5" t="s">
        <v>594</v>
      </c>
      <c r="C74" s="109">
        <f xml:space="preserve"> SUM($C$77, $C$80)</f>
        <v>0</v>
      </c>
      <c r="D74" s="110" t="s">
        <v>634</v>
      </c>
      <c r="E74" s="6"/>
      <c r="F74" s="122">
        <f>SUM($C$74) - SUM($C$77, $C$80)</f>
        <v>0</v>
      </c>
      <c r="G74" s="121" t="str">
        <f t="shared" si="5"/>
        <v>OK</v>
      </c>
      <c r="H74" s="121" t="str">
        <f t="shared" si="4"/>
        <v>OK</v>
      </c>
      <c r="I74" s="121" t="str">
        <f>IF(AND($C74&gt;0, NOT($C$101&gt;0)), "Row " &amp; ROW($C$101) &amp; " should be positive!", "OK")</f>
        <v>OK</v>
      </c>
    </row>
    <row r="75" spans="1:9" x14ac:dyDescent="0.2">
      <c r="A75" s="4" t="s">
        <v>1</v>
      </c>
      <c r="B75" s="5" t="s">
        <v>595</v>
      </c>
      <c r="C75" s="111">
        <v>0</v>
      </c>
      <c r="D75" s="110" t="s">
        <v>634</v>
      </c>
      <c r="E75" s="6"/>
      <c r="G75" s="121" t="str">
        <f t="shared" si="5"/>
        <v>OK</v>
      </c>
      <c r="H75" s="121" t="str">
        <f t="shared" si="4"/>
        <v>OK</v>
      </c>
      <c r="I75" s="121" t="str">
        <f>IF(AND($C75&gt;0, NOT($C$102&gt;0)), "Row " &amp; ROW($C$102) &amp; " should be positive!", "OK")</f>
        <v>OK</v>
      </c>
    </row>
    <row r="76" spans="1:9" x14ac:dyDescent="0.2">
      <c r="A76" s="4" t="s">
        <v>12</v>
      </c>
      <c r="B76" s="5" t="s">
        <v>595</v>
      </c>
      <c r="C76" s="111">
        <v>0</v>
      </c>
      <c r="D76" s="110" t="s">
        <v>634</v>
      </c>
      <c r="E76" s="6"/>
      <c r="G76" s="121" t="str">
        <f t="shared" si="5"/>
        <v>OK</v>
      </c>
      <c r="H76" s="121" t="str">
        <f t="shared" si="4"/>
        <v>OK</v>
      </c>
      <c r="I76" s="121" t="str">
        <f>IF(AND($C76&gt;0, NOT($C$103&gt;0)), "Row " &amp; ROW($C$103) &amp; " should be positive!", "OK")</f>
        <v>OK</v>
      </c>
    </row>
    <row r="77" spans="1:9" x14ac:dyDescent="0.2">
      <c r="A77" s="4" t="s">
        <v>13</v>
      </c>
      <c r="B77" s="5" t="s">
        <v>595</v>
      </c>
      <c r="C77" s="111">
        <v>0</v>
      </c>
      <c r="D77" s="110" t="s">
        <v>634</v>
      </c>
      <c r="E77" s="6"/>
      <c r="G77" s="121" t="str">
        <f t="shared" si="5"/>
        <v>OK</v>
      </c>
      <c r="H77" s="121" t="str">
        <f t="shared" si="4"/>
        <v>OK</v>
      </c>
      <c r="I77" s="121" t="str">
        <f>IF(AND($C77&gt;0, NOT($C$104&gt;0)), "Row " &amp; ROW($C$104) &amp; " should be positive!", "OK")</f>
        <v>OK</v>
      </c>
    </row>
    <row r="78" spans="1:9" x14ac:dyDescent="0.2">
      <c r="A78" s="4" t="s">
        <v>1</v>
      </c>
      <c r="B78" s="5" t="s">
        <v>596</v>
      </c>
      <c r="C78" s="111">
        <v>0</v>
      </c>
      <c r="D78" s="110" t="s">
        <v>634</v>
      </c>
      <c r="E78" s="6"/>
      <c r="G78" s="121" t="str">
        <f t="shared" si="5"/>
        <v>OK</v>
      </c>
      <c r="H78" s="121" t="str">
        <f t="shared" si="4"/>
        <v>OK</v>
      </c>
      <c r="I78" s="121" t="str">
        <f>IF(AND($C78&gt;0, NOT($C$105&gt;0)), "Row " &amp; ROW($C$105) &amp; " should be positive!", "OK")</f>
        <v>OK</v>
      </c>
    </row>
    <row r="79" spans="1:9" x14ac:dyDescent="0.2">
      <c r="A79" s="4" t="s">
        <v>12</v>
      </c>
      <c r="B79" s="5" t="s">
        <v>596</v>
      </c>
      <c r="C79" s="111">
        <v>0</v>
      </c>
      <c r="D79" s="110" t="s">
        <v>634</v>
      </c>
      <c r="E79" s="6"/>
      <c r="G79" s="121" t="str">
        <f t="shared" si="5"/>
        <v>OK</v>
      </c>
      <c r="H79" s="121" t="str">
        <f t="shared" si="4"/>
        <v>OK</v>
      </c>
      <c r="I79" s="121" t="str">
        <f>IF(AND($C79&gt;0, NOT($C$106&gt;0)), "Row " &amp; ROW($C$106) &amp; " should be positive!", "OK")</f>
        <v>OK</v>
      </c>
    </row>
    <row r="80" spans="1:9" x14ac:dyDescent="0.2">
      <c r="A80" s="4" t="s">
        <v>13</v>
      </c>
      <c r="B80" s="5" t="s">
        <v>596</v>
      </c>
      <c r="C80" s="111">
        <v>0</v>
      </c>
      <c r="D80" s="110" t="s">
        <v>634</v>
      </c>
      <c r="E80" s="6"/>
      <c r="G80" s="121" t="str">
        <f t="shared" si="5"/>
        <v>OK</v>
      </c>
      <c r="H80" s="121" t="str">
        <f t="shared" si="4"/>
        <v>OK</v>
      </c>
      <c r="I80" s="121" t="str">
        <f>IF(AND($C80&gt;0, NOT($C$107&gt;0)), "Row " &amp; ROW($C$107) &amp; " should be positive!", "OK")</f>
        <v>OK</v>
      </c>
    </row>
    <row r="81" spans="1:9" x14ac:dyDescent="0.2">
      <c r="A81" s="4" t="s">
        <v>1</v>
      </c>
      <c r="B81" s="5" t="s">
        <v>597</v>
      </c>
      <c r="C81" s="111">
        <v>0</v>
      </c>
      <c r="D81" s="110" t="s">
        <v>634</v>
      </c>
      <c r="E81" s="6"/>
      <c r="G81" s="121" t="str">
        <f t="shared" si="5"/>
        <v>OK</v>
      </c>
      <c r="H81" s="121" t="str">
        <f t="shared" si="4"/>
        <v>OK</v>
      </c>
      <c r="I81" s="121" t="str">
        <f>IF(AND($C81&gt;0, NOT($C$108&gt;0)), "Row " &amp; ROW($C$108) &amp; " should be positive!", "OK")</f>
        <v>OK</v>
      </c>
    </row>
    <row r="82" spans="1:9" x14ac:dyDescent="0.2">
      <c r="A82" s="4" t="s">
        <v>12</v>
      </c>
      <c r="B82" s="5" t="s">
        <v>597</v>
      </c>
      <c r="C82" s="111">
        <v>0</v>
      </c>
      <c r="D82" s="110" t="s">
        <v>634</v>
      </c>
      <c r="E82" s="6"/>
      <c r="G82" s="121" t="str">
        <f t="shared" si="5"/>
        <v>OK</v>
      </c>
      <c r="H82" s="121" t="str">
        <f t="shared" si="4"/>
        <v>OK</v>
      </c>
      <c r="I82" s="121" t="str">
        <f>IF(AND($C82&gt;0, NOT($C$109&gt;0)), "Row " &amp; ROW($C$109) &amp; " should be positive!", "OK")</f>
        <v>OK</v>
      </c>
    </row>
    <row r="83" spans="1:9" x14ac:dyDescent="0.2">
      <c r="A83" s="4" t="s">
        <v>13</v>
      </c>
      <c r="B83" s="5" t="s">
        <v>597</v>
      </c>
      <c r="C83" s="111">
        <v>0</v>
      </c>
      <c r="D83" s="110" t="s">
        <v>634</v>
      </c>
      <c r="E83" s="6"/>
      <c r="G83" s="121" t="str">
        <f t="shared" si="5"/>
        <v>OK</v>
      </c>
      <c r="H83" s="121" t="str">
        <f t="shared" si="4"/>
        <v>OK</v>
      </c>
      <c r="I83" s="121" t="str">
        <f>IF(AND($C83&gt;0, NOT($C$110&gt;0)), "Row " &amp; ROW($C$110) &amp; " should be positive!", "OK")</f>
        <v>OK</v>
      </c>
    </row>
    <row r="84" spans="1:9" x14ac:dyDescent="0.2">
      <c r="A84" s="4" t="s">
        <v>1</v>
      </c>
      <c r="B84" s="5" t="s">
        <v>598</v>
      </c>
      <c r="C84" s="111">
        <v>0</v>
      </c>
      <c r="D84" s="110" t="s">
        <v>634</v>
      </c>
      <c r="E84" s="6"/>
      <c r="G84" s="121" t="str">
        <f t="shared" si="5"/>
        <v>OK</v>
      </c>
      <c r="H84" s="121" t="str">
        <f t="shared" si="4"/>
        <v>OK</v>
      </c>
      <c r="I84" s="121" t="str">
        <f>IF(AND($C84&gt;0, NOT($C$111&gt;0)), "Row " &amp; ROW($C$111) &amp; " should be positive!", "OK")</f>
        <v>OK</v>
      </c>
    </row>
    <row r="85" spans="1:9" x14ac:dyDescent="0.2">
      <c r="A85" s="4" t="s">
        <v>12</v>
      </c>
      <c r="B85" s="5" t="s">
        <v>598</v>
      </c>
      <c r="C85" s="111">
        <v>0</v>
      </c>
      <c r="D85" s="110" t="s">
        <v>634</v>
      </c>
      <c r="E85" s="6"/>
      <c r="G85" s="121" t="str">
        <f t="shared" si="5"/>
        <v>OK</v>
      </c>
      <c r="H85" s="121" t="str">
        <f t="shared" si="4"/>
        <v>OK</v>
      </c>
      <c r="I85" s="121" t="str">
        <f>IF(AND($C85&gt;0, NOT($C$112&gt;0)), "Row " &amp; ROW($C$112) &amp; " should be positive!", "OK")</f>
        <v>OK</v>
      </c>
    </row>
    <row r="86" spans="1:9" x14ac:dyDescent="0.2">
      <c r="A86" s="4" t="s">
        <v>13</v>
      </c>
      <c r="B86" s="5" t="s">
        <v>598</v>
      </c>
      <c r="C86" s="111">
        <v>0</v>
      </c>
      <c r="D86" s="110" t="s">
        <v>634</v>
      </c>
      <c r="E86" s="6"/>
      <c r="G86" s="121" t="str">
        <f t="shared" si="5"/>
        <v>OK</v>
      </c>
      <c r="H86" s="121" t="str">
        <f t="shared" si="4"/>
        <v>OK</v>
      </c>
      <c r="I86" s="121" t="str">
        <f>IF(AND($C86&gt;0, NOT($C$113&gt;0)), "Row " &amp; ROW($C$113) &amp; " should be positive!", "OK")</f>
        <v>OK</v>
      </c>
    </row>
    <row r="87" spans="1:9" x14ac:dyDescent="0.2">
      <c r="A87" s="4" t="s">
        <v>1</v>
      </c>
      <c r="B87" s="5" t="s">
        <v>599</v>
      </c>
      <c r="C87" s="112">
        <f xml:space="preserve"> SUM($C$108, $C$111)</f>
        <v>0</v>
      </c>
      <c r="D87" s="110" t="s">
        <v>634</v>
      </c>
      <c r="E87" s="6"/>
      <c r="F87" s="123">
        <f>SUM($C$87) - SUM($C$90, $C$99)</f>
        <v>0</v>
      </c>
      <c r="G87" s="121" t="str">
        <f t="shared" si="5"/>
        <v>OK</v>
      </c>
      <c r="H87" s="121" t="str">
        <f t="shared" si="4"/>
        <v>OK</v>
      </c>
      <c r="I87" s="121" t="str">
        <f>IF(AND($C87&gt;0, NOT($C$60&gt;0)), "Row " &amp; ROW($C$60) &amp; " should be positive!", "OK")</f>
        <v>OK</v>
      </c>
    </row>
    <row r="88" spans="1:9" x14ac:dyDescent="0.2">
      <c r="A88" s="4" t="s">
        <v>12</v>
      </c>
      <c r="B88" s="5" t="s">
        <v>599</v>
      </c>
      <c r="C88" s="112">
        <f xml:space="preserve"> SUM($C$109, $C$112)</f>
        <v>0</v>
      </c>
      <c r="D88" s="110" t="s">
        <v>634</v>
      </c>
      <c r="E88" s="6"/>
      <c r="F88" s="123">
        <f>SUM($C$88) - SUM($C$91, $C$100)</f>
        <v>0</v>
      </c>
      <c r="G88" s="121" t="str">
        <f t="shared" si="5"/>
        <v>OK</v>
      </c>
      <c r="H88" s="121" t="str">
        <f t="shared" si="4"/>
        <v>OK</v>
      </c>
      <c r="I88" s="121" t="str">
        <f>IF(AND($C88&gt;0, NOT($C$61&gt;0)), "Row " &amp; ROW($C$61) &amp; " should be positive!", "OK")</f>
        <v>OK</v>
      </c>
    </row>
    <row r="89" spans="1:9" x14ac:dyDescent="0.2">
      <c r="A89" s="4" t="s">
        <v>13</v>
      </c>
      <c r="B89" s="5" t="s">
        <v>599</v>
      </c>
      <c r="C89" s="112">
        <f xml:space="preserve"> SUM($C$110, $C$113)</f>
        <v>0</v>
      </c>
      <c r="D89" s="110" t="s">
        <v>634</v>
      </c>
      <c r="E89" s="6"/>
      <c r="F89" s="123">
        <f>SUM($C$89) - SUM($C$92, $C$101)</f>
        <v>0</v>
      </c>
      <c r="G89" s="121" t="str">
        <f t="shared" si="5"/>
        <v>OK</v>
      </c>
      <c r="H89" s="121" t="str">
        <f t="shared" si="4"/>
        <v>OK</v>
      </c>
      <c r="I89" s="121" t="str">
        <f>IF(AND($C89&gt;0, NOT($C$62&gt;0)), "Row " &amp; ROW($C$62) &amp; " should be positive!", "OK")</f>
        <v>OK</v>
      </c>
    </row>
    <row r="90" spans="1:9" x14ac:dyDescent="0.2">
      <c r="A90" s="4" t="s">
        <v>1</v>
      </c>
      <c r="B90" s="5" t="s">
        <v>600</v>
      </c>
      <c r="C90" s="112">
        <f xml:space="preserve"> SUM($C$93, $C$96)</f>
        <v>0</v>
      </c>
      <c r="D90" s="110" t="s">
        <v>634</v>
      </c>
      <c r="E90" s="6"/>
      <c r="F90" s="123">
        <f>SUM($C$87) - SUM($C$108, $C$111)</f>
        <v>0</v>
      </c>
      <c r="G90" s="121" t="str">
        <f t="shared" si="5"/>
        <v>OK</v>
      </c>
      <c r="H90" s="121" t="str">
        <f t="shared" si="4"/>
        <v>OK</v>
      </c>
      <c r="I90" s="121" t="str">
        <f>IF(AND($C90&gt;0, NOT($C$63&gt;0)), "Row " &amp; ROW($C$63) &amp; " should be positive!", "OK")</f>
        <v>OK</v>
      </c>
    </row>
    <row r="91" spans="1:9" x14ac:dyDescent="0.2">
      <c r="A91" s="4" t="s">
        <v>12</v>
      </c>
      <c r="B91" s="5" t="s">
        <v>600</v>
      </c>
      <c r="C91" s="112">
        <f xml:space="preserve"> SUM($C$94, $C$97)</f>
        <v>0</v>
      </c>
      <c r="D91" s="110" t="s">
        <v>634</v>
      </c>
      <c r="E91" s="6"/>
      <c r="F91" s="123">
        <f>SUM($C$88) - SUM($C$109, $C$112)</f>
        <v>0</v>
      </c>
      <c r="G91" s="121" t="str">
        <f t="shared" si="5"/>
        <v>OK</v>
      </c>
      <c r="H91" s="121" t="str">
        <f t="shared" si="4"/>
        <v>OK</v>
      </c>
      <c r="I91" s="121" t="str">
        <f>IF(AND($C91&gt;0, NOT($C$64&gt;0)), "Row " &amp; ROW($C$64) &amp; " should be positive!", "OK")</f>
        <v>OK</v>
      </c>
    </row>
    <row r="92" spans="1:9" x14ac:dyDescent="0.2">
      <c r="A92" s="4" t="s">
        <v>13</v>
      </c>
      <c r="B92" s="5" t="s">
        <v>600</v>
      </c>
      <c r="C92" s="112">
        <f xml:space="preserve"> SUM($C$95, $C$98)</f>
        <v>0</v>
      </c>
      <c r="D92" s="110" t="s">
        <v>634</v>
      </c>
      <c r="E92" s="6"/>
      <c r="F92" s="123">
        <f>SUM($C$89) - SUM($C$110, $C$113)</f>
        <v>0</v>
      </c>
      <c r="G92" s="121" t="str">
        <f t="shared" si="5"/>
        <v>OK</v>
      </c>
      <c r="H92" s="121" t="str">
        <f t="shared" ref="H92:H113" si="6">IF(AND($C92&gt;0, $D92= "NA"), "Flag should be OK", "OK")</f>
        <v>OK</v>
      </c>
      <c r="I92" s="121" t="str">
        <f>IF(AND($C92&gt;0, NOT($C$65&gt;0)), "Row " &amp; ROW($C$65) &amp; " should be positive!", "OK")</f>
        <v>OK</v>
      </c>
    </row>
    <row r="93" spans="1:9" x14ac:dyDescent="0.2">
      <c r="A93" s="4" t="s">
        <v>1</v>
      </c>
      <c r="B93" s="5" t="s">
        <v>601</v>
      </c>
      <c r="C93" s="113">
        <v>0</v>
      </c>
      <c r="D93" s="110" t="s">
        <v>634</v>
      </c>
      <c r="E93" s="6"/>
      <c r="F93" s="123">
        <f>SUM($C$90) - SUM($C$93, $C$96)</f>
        <v>0</v>
      </c>
      <c r="G93" s="121" t="str">
        <f t="shared" si="5"/>
        <v>OK</v>
      </c>
      <c r="H93" s="121" t="str">
        <f t="shared" si="6"/>
        <v>OK</v>
      </c>
      <c r="I93" s="121" t="str">
        <f>IF(AND($C93&gt;0, NOT($C$66&gt;0)), "Row " &amp; ROW($C$66) &amp; " should be positive!", "OK")</f>
        <v>OK</v>
      </c>
    </row>
    <row r="94" spans="1:9" x14ac:dyDescent="0.2">
      <c r="A94" s="4" t="s">
        <v>12</v>
      </c>
      <c r="B94" s="5" t="s">
        <v>601</v>
      </c>
      <c r="C94" s="113">
        <v>0</v>
      </c>
      <c r="D94" s="110" t="s">
        <v>634</v>
      </c>
      <c r="E94" s="6"/>
      <c r="F94" s="123">
        <f>SUM($C$91) - SUM($C$94, $C$97)</f>
        <v>0</v>
      </c>
      <c r="G94" s="121" t="str">
        <f t="shared" si="5"/>
        <v>OK</v>
      </c>
      <c r="H94" s="121" t="str">
        <f t="shared" si="6"/>
        <v>OK</v>
      </c>
      <c r="I94" s="121" t="str">
        <f>IF(AND($C94&gt;0, NOT($C$67&gt;0)), "Row " &amp; ROW($C$67) &amp; " should be positive!", "OK")</f>
        <v>OK</v>
      </c>
    </row>
    <row r="95" spans="1:9" x14ac:dyDescent="0.2">
      <c r="A95" s="4" t="s">
        <v>13</v>
      </c>
      <c r="B95" s="5" t="s">
        <v>601</v>
      </c>
      <c r="C95" s="113">
        <v>0</v>
      </c>
      <c r="D95" s="110" t="s">
        <v>634</v>
      </c>
      <c r="E95" s="6"/>
      <c r="F95" s="123">
        <f>SUM($C$92) - SUM($C$95, $C$98)</f>
        <v>0</v>
      </c>
      <c r="G95" s="121" t="str">
        <f t="shared" si="5"/>
        <v>OK</v>
      </c>
      <c r="H95" s="121" t="str">
        <f t="shared" si="6"/>
        <v>OK</v>
      </c>
      <c r="I95" s="121" t="str">
        <f>IF(AND($C95&gt;0, NOT($C$68&gt;0)), "Row " &amp; ROW($C$68) &amp; " should be positive!", "OK")</f>
        <v>OK</v>
      </c>
    </row>
    <row r="96" spans="1:9" x14ac:dyDescent="0.2">
      <c r="A96" s="4" t="s">
        <v>1</v>
      </c>
      <c r="B96" s="5" t="s">
        <v>602</v>
      </c>
      <c r="C96" s="113">
        <v>0</v>
      </c>
      <c r="D96" s="110" t="s">
        <v>634</v>
      </c>
      <c r="E96" s="6"/>
      <c r="G96" s="121" t="str">
        <f t="shared" si="5"/>
        <v>OK</v>
      </c>
      <c r="H96" s="121" t="str">
        <f t="shared" si="6"/>
        <v>OK</v>
      </c>
      <c r="I96" s="121" t="str">
        <f>IF(AND($C96&gt;0, NOT($C$69&gt;0)), "Row " &amp; ROW($C$69) &amp; " should be positive!", "OK")</f>
        <v>OK</v>
      </c>
    </row>
    <row r="97" spans="1:9" x14ac:dyDescent="0.2">
      <c r="A97" s="4" t="s">
        <v>12</v>
      </c>
      <c r="B97" s="5" t="s">
        <v>602</v>
      </c>
      <c r="C97" s="113">
        <v>0</v>
      </c>
      <c r="D97" s="110" t="s">
        <v>634</v>
      </c>
      <c r="E97" s="6"/>
      <c r="G97" s="121" t="str">
        <f t="shared" si="5"/>
        <v>OK</v>
      </c>
      <c r="H97" s="121" t="str">
        <f t="shared" si="6"/>
        <v>OK</v>
      </c>
      <c r="I97" s="121" t="str">
        <f>IF(AND($C97&gt;0, NOT($C$70&gt;0)), "Row " &amp; ROW($C$70) &amp; " should be positive!", "OK")</f>
        <v>OK</v>
      </c>
    </row>
    <row r="98" spans="1:9" x14ac:dyDescent="0.2">
      <c r="A98" s="4" t="s">
        <v>13</v>
      </c>
      <c r="B98" s="5" t="s">
        <v>602</v>
      </c>
      <c r="C98" s="113">
        <v>0</v>
      </c>
      <c r="D98" s="110" t="s">
        <v>634</v>
      </c>
      <c r="E98" s="6"/>
      <c r="G98" s="121" t="str">
        <f t="shared" si="5"/>
        <v>OK</v>
      </c>
      <c r="H98" s="121" t="str">
        <f t="shared" si="6"/>
        <v>OK</v>
      </c>
      <c r="I98" s="121" t="str">
        <f>IF(AND($C98&gt;0, NOT($C$71&gt;0)), "Row " &amp; ROW($C$71) &amp; " should be positive!", "OK")</f>
        <v>OK</v>
      </c>
    </row>
    <row r="99" spans="1:9" x14ac:dyDescent="0.2">
      <c r="A99" s="4" t="s">
        <v>1</v>
      </c>
      <c r="B99" s="5" t="s">
        <v>603</v>
      </c>
      <c r="C99" s="112">
        <f xml:space="preserve"> SUM($C$102, $C$105)</f>
        <v>0</v>
      </c>
      <c r="D99" s="110" t="s">
        <v>634</v>
      </c>
      <c r="E99" s="6"/>
      <c r="F99" s="123">
        <f>SUM($C$99) - SUM($C$102, $C$105)</f>
        <v>0</v>
      </c>
      <c r="G99" s="121" t="str">
        <f t="shared" si="5"/>
        <v>OK</v>
      </c>
      <c r="H99" s="121" t="str">
        <f t="shared" si="6"/>
        <v>OK</v>
      </c>
      <c r="I99" s="121" t="str">
        <f>IF(AND($C99&gt;0, NOT($C$72&gt;0)), "Row " &amp; ROW($C$72) &amp; " should be positive!", "OK")</f>
        <v>OK</v>
      </c>
    </row>
    <row r="100" spans="1:9" x14ac:dyDescent="0.2">
      <c r="A100" s="4" t="s">
        <v>12</v>
      </c>
      <c r="B100" s="5" t="s">
        <v>603</v>
      </c>
      <c r="C100" s="112">
        <f xml:space="preserve"> SUM($C$103, $C$106)</f>
        <v>0</v>
      </c>
      <c r="D100" s="110" t="s">
        <v>634</v>
      </c>
      <c r="E100" s="6"/>
      <c r="F100" s="123">
        <f>SUM($C$100) - SUM($C$103, $C$106)</f>
        <v>0</v>
      </c>
      <c r="G100" s="121" t="str">
        <f t="shared" si="5"/>
        <v>OK</v>
      </c>
      <c r="H100" s="121" t="str">
        <f t="shared" si="6"/>
        <v>OK</v>
      </c>
      <c r="I100" s="121" t="str">
        <f>IF(AND($C100&gt;0, NOT($C$73&gt;0)), "Row " &amp; ROW($C$73) &amp; " should be positive!", "OK")</f>
        <v>OK</v>
      </c>
    </row>
    <row r="101" spans="1:9" x14ac:dyDescent="0.2">
      <c r="A101" s="4" t="s">
        <v>13</v>
      </c>
      <c r="B101" s="5" t="s">
        <v>603</v>
      </c>
      <c r="C101" s="112">
        <f xml:space="preserve"> SUM($C$104, $C$107)</f>
        <v>0</v>
      </c>
      <c r="D101" s="110" t="s">
        <v>634</v>
      </c>
      <c r="E101" s="6"/>
      <c r="F101" s="123">
        <f>SUM($C$101) - SUM($C$104, $C$107)</f>
        <v>0</v>
      </c>
      <c r="G101" s="121" t="str">
        <f t="shared" si="5"/>
        <v>OK</v>
      </c>
      <c r="H101" s="121" t="str">
        <f t="shared" si="6"/>
        <v>OK</v>
      </c>
      <c r="I101" s="121" t="str">
        <f>IF(AND($C101&gt;0, NOT($C$74&gt;0)), "Row " &amp; ROW($C$74) &amp; " should be positive!", "OK")</f>
        <v>OK</v>
      </c>
    </row>
    <row r="102" spans="1:9" x14ac:dyDescent="0.2">
      <c r="A102" s="4" t="s">
        <v>1</v>
      </c>
      <c r="B102" s="5" t="s">
        <v>604</v>
      </c>
      <c r="C102" s="113">
        <v>0</v>
      </c>
      <c r="D102" s="110" t="s">
        <v>634</v>
      </c>
      <c r="E102" s="6"/>
      <c r="G102" s="121" t="str">
        <f t="shared" ref="G102:G113" si="7">IF(OR(ISBLANK($C102), ISBLANK($D102)), "missing", "OK")</f>
        <v>OK</v>
      </c>
      <c r="H102" s="121" t="str">
        <f t="shared" si="6"/>
        <v>OK</v>
      </c>
      <c r="I102" s="121" t="str">
        <f>IF(AND($C102&gt;0, NOT($C$75&gt;0)), "Row " &amp; ROW($C$75) &amp; " should be positive!", "OK")</f>
        <v>OK</v>
      </c>
    </row>
    <row r="103" spans="1:9" x14ac:dyDescent="0.2">
      <c r="A103" s="4" t="s">
        <v>12</v>
      </c>
      <c r="B103" s="5" t="s">
        <v>604</v>
      </c>
      <c r="C103" s="113">
        <v>0</v>
      </c>
      <c r="D103" s="110" t="s">
        <v>634</v>
      </c>
      <c r="E103" s="6"/>
      <c r="G103" s="121" t="str">
        <f t="shared" si="7"/>
        <v>OK</v>
      </c>
      <c r="H103" s="121" t="str">
        <f t="shared" si="6"/>
        <v>OK</v>
      </c>
      <c r="I103" s="121" t="str">
        <f>IF(AND($C103&gt;0, NOT($C$76&gt;0)), "Row " &amp; ROW($C$76) &amp; " should be positive!", "OK")</f>
        <v>OK</v>
      </c>
    </row>
    <row r="104" spans="1:9" x14ac:dyDescent="0.2">
      <c r="A104" s="4" t="s">
        <v>13</v>
      </c>
      <c r="B104" s="5" t="s">
        <v>604</v>
      </c>
      <c r="C104" s="113">
        <v>0</v>
      </c>
      <c r="D104" s="110" t="s">
        <v>634</v>
      </c>
      <c r="E104" s="6"/>
      <c r="G104" s="121" t="str">
        <f t="shared" si="7"/>
        <v>OK</v>
      </c>
      <c r="H104" s="121" t="str">
        <f t="shared" si="6"/>
        <v>OK</v>
      </c>
      <c r="I104" s="121" t="str">
        <f>IF(AND($C104&gt;0, NOT($C$77&gt;0)), "Row " &amp; ROW($C$77) &amp; " should be positive!", "OK")</f>
        <v>OK</v>
      </c>
    </row>
    <row r="105" spans="1:9" x14ac:dyDescent="0.2">
      <c r="A105" s="4" t="s">
        <v>1</v>
      </c>
      <c r="B105" s="5" t="s">
        <v>605</v>
      </c>
      <c r="C105" s="113">
        <v>0</v>
      </c>
      <c r="D105" s="110" t="s">
        <v>634</v>
      </c>
      <c r="E105" s="6"/>
      <c r="G105" s="121" t="str">
        <f t="shared" si="7"/>
        <v>OK</v>
      </c>
      <c r="H105" s="121" t="str">
        <f t="shared" si="6"/>
        <v>OK</v>
      </c>
      <c r="I105" s="121" t="str">
        <f>IF(AND($C105&gt;0, NOT($C$78&gt;0)), "Row " &amp; ROW($C$78) &amp; " should be positive!", "OK")</f>
        <v>OK</v>
      </c>
    </row>
    <row r="106" spans="1:9" x14ac:dyDescent="0.2">
      <c r="A106" s="4" t="s">
        <v>12</v>
      </c>
      <c r="B106" s="5" t="s">
        <v>605</v>
      </c>
      <c r="C106" s="113">
        <v>0</v>
      </c>
      <c r="D106" s="110" t="s">
        <v>634</v>
      </c>
      <c r="E106" s="6"/>
      <c r="G106" s="121" t="str">
        <f t="shared" si="7"/>
        <v>OK</v>
      </c>
      <c r="H106" s="121" t="str">
        <f t="shared" si="6"/>
        <v>OK</v>
      </c>
      <c r="I106" s="121" t="str">
        <f>IF(AND($C106&gt;0, NOT($C$79&gt;0)), "Row " &amp; ROW($C$79) &amp; " should be positive!", "OK")</f>
        <v>OK</v>
      </c>
    </row>
    <row r="107" spans="1:9" x14ac:dyDescent="0.2">
      <c r="A107" s="4" t="s">
        <v>13</v>
      </c>
      <c r="B107" s="5" t="s">
        <v>605</v>
      </c>
      <c r="C107" s="113">
        <v>0</v>
      </c>
      <c r="D107" s="110" t="s">
        <v>634</v>
      </c>
      <c r="E107" s="6"/>
      <c r="G107" s="121" t="str">
        <f t="shared" si="7"/>
        <v>OK</v>
      </c>
      <c r="H107" s="121" t="str">
        <f t="shared" si="6"/>
        <v>OK</v>
      </c>
      <c r="I107" s="121" t="str">
        <f>IF(AND($C107&gt;0, NOT($C$80&gt;0)), "Row " &amp; ROW($C$80) &amp; " should be positive!", "OK")</f>
        <v>OK</v>
      </c>
    </row>
    <row r="108" spans="1:9" x14ac:dyDescent="0.2">
      <c r="A108" s="4" t="s">
        <v>1</v>
      </c>
      <c r="B108" s="5" t="s">
        <v>606</v>
      </c>
      <c r="C108" s="113">
        <v>0</v>
      </c>
      <c r="D108" s="110" t="s">
        <v>634</v>
      </c>
      <c r="E108" s="6"/>
      <c r="G108" s="121" t="str">
        <f t="shared" si="7"/>
        <v>OK</v>
      </c>
      <c r="H108" s="121" t="str">
        <f t="shared" si="6"/>
        <v>OK</v>
      </c>
      <c r="I108" s="121" t="str">
        <f>IF(AND($C108&gt;0, NOT($C$81&gt;0)), "Row " &amp; ROW($C$81) &amp; " should be positive!", "OK")</f>
        <v>OK</v>
      </c>
    </row>
    <row r="109" spans="1:9" x14ac:dyDescent="0.2">
      <c r="A109" s="4" t="s">
        <v>12</v>
      </c>
      <c r="B109" s="5" t="s">
        <v>606</v>
      </c>
      <c r="C109" s="113">
        <v>0</v>
      </c>
      <c r="D109" s="110" t="s">
        <v>634</v>
      </c>
      <c r="E109" s="6"/>
      <c r="G109" s="121" t="str">
        <f t="shared" si="7"/>
        <v>OK</v>
      </c>
      <c r="H109" s="121" t="str">
        <f t="shared" si="6"/>
        <v>OK</v>
      </c>
      <c r="I109" s="121" t="str">
        <f>IF(AND($C109&gt;0, NOT($C$82&gt;0)), "Row " &amp; ROW($C$82) &amp; " should be positive!", "OK")</f>
        <v>OK</v>
      </c>
    </row>
    <row r="110" spans="1:9" x14ac:dyDescent="0.2">
      <c r="A110" s="4" t="s">
        <v>13</v>
      </c>
      <c r="B110" s="5" t="s">
        <v>606</v>
      </c>
      <c r="C110" s="113">
        <v>0</v>
      </c>
      <c r="D110" s="110" t="s">
        <v>634</v>
      </c>
      <c r="E110" s="6"/>
      <c r="G110" s="121" t="str">
        <f t="shared" si="7"/>
        <v>OK</v>
      </c>
      <c r="H110" s="121" t="str">
        <f t="shared" si="6"/>
        <v>OK</v>
      </c>
      <c r="I110" s="121" t="str">
        <f>IF(AND($C110&gt;0, NOT($C$83&gt;0)), "Row " &amp; ROW($C$83) &amp; " should be positive!", "OK")</f>
        <v>OK</v>
      </c>
    </row>
    <row r="111" spans="1:9" x14ac:dyDescent="0.2">
      <c r="A111" s="4" t="s">
        <v>1</v>
      </c>
      <c r="B111" s="5" t="s">
        <v>607</v>
      </c>
      <c r="C111" s="113">
        <v>0</v>
      </c>
      <c r="D111" s="110" t="s">
        <v>634</v>
      </c>
      <c r="E111" s="6"/>
      <c r="G111" s="121" t="str">
        <f t="shared" si="7"/>
        <v>OK</v>
      </c>
      <c r="H111" s="121" t="str">
        <f t="shared" si="6"/>
        <v>OK</v>
      </c>
      <c r="I111" s="121" t="str">
        <f>IF(AND($C111&gt;0, NOT($C$84&gt;0)), "Row " &amp; ROW($C$84) &amp; " should be positive!", "OK")</f>
        <v>OK</v>
      </c>
    </row>
    <row r="112" spans="1:9" x14ac:dyDescent="0.2">
      <c r="A112" s="4" t="s">
        <v>12</v>
      </c>
      <c r="B112" s="5" t="s">
        <v>607</v>
      </c>
      <c r="C112" s="113">
        <v>0</v>
      </c>
      <c r="D112" s="110" t="s">
        <v>634</v>
      </c>
      <c r="E112" s="6"/>
      <c r="G112" s="121" t="str">
        <f t="shared" si="7"/>
        <v>OK</v>
      </c>
      <c r="H112" s="121" t="str">
        <f t="shared" si="6"/>
        <v>OK</v>
      </c>
      <c r="I112" s="121" t="str">
        <f>IF(AND($C112&gt;0, NOT($C$85&gt;0)), "Row " &amp; ROW($C$85) &amp; " should be positive!", "OK")</f>
        <v>OK</v>
      </c>
    </row>
    <row r="113" spans="1:9" x14ac:dyDescent="0.2">
      <c r="A113" s="4" t="s">
        <v>13</v>
      </c>
      <c r="B113" s="5" t="s">
        <v>607</v>
      </c>
      <c r="C113" s="113">
        <v>0</v>
      </c>
      <c r="D113" s="110" t="s">
        <v>634</v>
      </c>
      <c r="E113" s="6"/>
      <c r="G113" s="121" t="str">
        <f t="shared" si="7"/>
        <v>OK</v>
      </c>
      <c r="H113" s="121" t="str">
        <f t="shared" si="6"/>
        <v>OK</v>
      </c>
      <c r="I113" s="121" t="str">
        <f>IF(AND($C113&gt;0, NOT($C$86&gt;0)), "Row " &amp; ROW($C$86) &amp; " should be positive!", "OK")</f>
        <v>OK</v>
      </c>
    </row>
  </sheetData>
  <sheetProtection algorithmName="SHA-512" hashValue="ZylEpj2zKe/h4Ewt9g4zYk+A55eL0UrDyeCgOC/KOR9kv7TWvczqezpiLPeAHc81a+BUV/66l4t/DZpgLMGvTA==" saltValue="Eluxdr/xz3XTh2TfOeEsoQ==" spinCount="100000" sheet="1" objects="1" scenarios="1" formatColumns="0" formatRows="0"/>
  <conditionalFormatting sqref="C165:C166 C163">
    <cfRule type="containsText" priority="1" stopIfTrue="1" operator="containsText" text="TRUE">
      <formula>NOT(ISERROR(SEARCH("TRUE",C163)))</formula>
    </cfRule>
    <cfRule type="cellIs" dxfId="279" priority="2" stopIfTrue="1" operator="greaterThan">
      <formula>Tolerance</formula>
    </cfRule>
    <cfRule type="cellIs" dxfId="278" priority="3" stopIfTrue="1" operator="lessThan">
      <formula>-Tolerance</formula>
    </cfRule>
  </conditionalFormatting>
  <conditionalFormatting sqref="F6:F113">
    <cfRule type="containsText" priority="4" stopIfTrue="1" operator="containsText" text="TRUE">
      <formula>NOT(ISERROR(SEARCH("TRUE",F6)))</formula>
    </cfRule>
    <cfRule type="cellIs" dxfId="277" priority="5" stopIfTrue="1" operator="greaterThan">
      <formula>Tolerance</formula>
    </cfRule>
    <cfRule type="cellIs" dxfId="276" priority="6" stopIfTrue="1" operator="lessThan">
      <formula>-Tolerance</formula>
    </cfRule>
  </conditionalFormatting>
  <conditionalFormatting sqref="G6:G113">
    <cfRule type="containsText" dxfId="275" priority="7" stopIfTrue="1" operator="containsText" text="missing">
      <formula>NOT(ISERROR(SEARCH("missing",G6)))</formula>
    </cfRule>
  </conditionalFormatting>
  <conditionalFormatting sqref="H6:H113">
    <cfRule type="containsText" dxfId="274" priority="8" stopIfTrue="1" operator="containsText" text="Flag">
      <formula>NOT(ISERROR(SEARCH("Flag",H6)))</formula>
    </cfRule>
  </conditionalFormatting>
  <conditionalFormatting sqref="I6:I113">
    <cfRule type="containsText" dxfId="273" priority="9" stopIfTrue="1" operator="containsText" text=" ">
      <formula>NOT(ISERROR(SEARCH(" ",I6)))</formula>
    </cfRule>
  </conditionalFormatting>
  <conditionalFormatting sqref="F5:I5">
    <cfRule type="cellIs" dxfId="272" priority="10" stopIfTrue="1" operator="greaterThan">
      <formula>0</formula>
    </cfRule>
  </conditionalFormatting>
  <dataValidations count="3">
    <dataValidation type="list" allowBlank="1" showInputMessage="1" showErrorMessage="1" sqref="D6:D59">
      <formula1>availability_payments</formula1>
    </dataValidation>
    <dataValidation type="list" allowBlank="1" showInputMessage="1" showErrorMessage="1" sqref="D60:D113">
      <formula1>availability_fraud</formula1>
    </dataValidation>
    <dataValidation type="decimal" operator="greaterThanOrEqual" allowBlank="1" showInputMessage="1" showErrorMessage="1" errorTitle="Please correct." error="Please input a number larger or equal to zero. Negative or character values are not permitted." sqref="C6:C113">
      <formula1>0</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Identification</vt:lpstr>
      <vt:lpstr>data CT</vt:lpstr>
      <vt:lpstr>data DD</vt:lpstr>
      <vt:lpstr>data cards (issuer)</vt:lpstr>
      <vt:lpstr>data cards (acquirer)</vt:lpstr>
      <vt:lpstr>data cash withdrawals</vt:lpstr>
      <vt:lpstr>data e-money</vt:lpstr>
      <vt:lpstr>data m. remittance</vt:lpstr>
      <vt:lpstr>data PIS transactions</vt:lpstr>
      <vt:lpstr>Checks</vt:lpstr>
      <vt:lpstr>rules</vt:lpstr>
      <vt:lpstr>Field codes</vt:lpstr>
      <vt:lpstr>Validation</vt:lpstr>
      <vt:lpstr>availability_fraud</vt:lpstr>
      <vt:lpstr>availability_payments</vt:lpstr>
      <vt:lpstr>CheckResult</vt:lpstr>
      <vt:lpstr>data_cards_acq</vt:lpstr>
      <vt:lpstr>data_cards_iss</vt:lpstr>
      <vt:lpstr>data_ct</vt:lpstr>
      <vt:lpstr>data_dd</vt:lpstr>
      <vt:lpstr>data_emoney</vt:lpstr>
      <vt:lpstr>data_mrem</vt:lpstr>
      <vt:lpstr>data_pis</vt:lpstr>
      <vt:lpstr>data_withd</vt:lpstr>
      <vt:lpstr>nosig_list</vt:lpstr>
      <vt:lpstr>Tolerance</vt:lpstr>
    </vt:vector>
  </TitlesOfParts>
  <Company>BcL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Dvořák</dc:creator>
  <cp:lastModifiedBy>EB</cp:lastModifiedBy>
  <dcterms:created xsi:type="dcterms:W3CDTF">2019-07-25T12:13:32Z</dcterms:created>
  <dcterms:modified xsi:type="dcterms:W3CDTF">2021-03-26T09:47:16Z</dcterms:modified>
</cp:coreProperties>
</file>